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Final\"/>
    </mc:Choice>
  </mc:AlternateContent>
  <xr:revisionPtr revIDLastSave="0" documentId="13_ncr:1_{1A7A04B1-EBF4-4313-A03B-812C02EE8945}" xr6:coauthVersionLast="47" xr6:coauthVersionMax="47" xr10:uidLastSave="{00000000-0000-0000-0000-000000000000}"/>
  <bookViews>
    <workbookView xWindow="57480" yWindow="-8370" windowWidth="29040" windowHeight="15840" tabRatio="730" xr2:uid="{00000000-000D-0000-FFFF-FFFF00000000}"/>
  </bookViews>
  <sheets>
    <sheet name="Instructions" sheetId="98" r:id="rId1"/>
    <sheet name="Unit Data from Audit Worksheet" sheetId="1" r:id="rId2"/>
    <sheet name="TD Info Completed by Auditor" sheetId="91" r:id="rId3"/>
    <sheet name="Performance  Indicators Print" sheetId="88" r:id="rId4"/>
    <sheet name="Performance Indicators FBA%" sheetId="92" r:id="rId5"/>
    <sheet name="Import" sheetId="28" state="hidden" r:id="rId6"/>
    <sheet name="RSS" sheetId="93" state="hidden" r:id="rId7"/>
    <sheet name="PY1 Data(H)" sheetId="82" state="hidden" r:id="rId8"/>
    <sheet name="PY2 Data(H)" sheetId="84" state="hidden" r:id="rId9"/>
    <sheet name="Unit Names(H)" sheetId="29" state="hidden" r:id="rId10"/>
  </sheets>
  <externalReferences>
    <externalReference r:id="rId11"/>
  </externalReferences>
  <definedNames>
    <definedName name="Audit_Dtl">[1]Database!$AC$3:$AP$413</definedName>
    <definedName name="errorCount">#REF!</definedName>
    <definedName name="ppp">#REF!</definedName>
    <definedName name="_xlnm.Print_Area" localSheetId="3">'Performance  Indicators Print'!$A$1:$H$16</definedName>
    <definedName name="_xlnm.Print_Area" localSheetId="2">'TD Info Completed by Auditor'!$A$1:$D$39</definedName>
    <definedName name="_xlnm.Print_Area" localSheetId="1">'Unit Data from Audit Worksheet'!$A$7:$F$96</definedName>
    <definedName name="Print_Selection_Auditor">#REF!</definedName>
    <definedName name="Print_Selection_Internal" localSheetId="3">#REF!</definedName>
    <definedName name="Print_Selection_Internal">#REF!</definedName>
    <definedName name="_xlnm.Print_Titles" localSheetId="3">'Performance  Indicators Print'!$3:$5</definedName>
    <definedName name="_xlnm.Print_Titles" localSheetId="1">'Unit Data from Audit Worksheet'!$5:$5</definedName>
    <definedName name="showError">#REF!</definedName>
    <definedName name="TD_IMPORT_RANGE" localSheetId="3">#REF!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38" i="84" l="1"/>
  <c r="F138" i="84"/>
  <c r="G138" i="84"/>
  <c r="H138" i="84"/>
  <c r="I138" i="84"/>
  <c r="J138" i="84"/>
  <c r="K138" i="84"/>
  <c r="L138" i="84"/>
  <c r="M138" i="84"/>
  <c r="N138" i="84"/>
  <c r="O138" i="84"/>
  <c r="P138" i="84"/>
  <c r="Q138" i="84"/>
  <c r="R138" i="84"/>
  <c r="S138" i="84"/>
  <c r="T138" i="84"/>
  <c r="U138" i="84"/>
  <c r="V138" i="84"/>
  <c r="W138" i="84"/>
  <c r="X138" i="84"/>
  <c r="Y138" i="84"/>
  <c r="Z138" i="84"/>
  <c r="AA138" i="84"/>
  <c r="AB138" i="84"/>
  <c r="AC138" i="84"/>
  <c r="AD138" i="84"/>
  <c r="AE138" i="84"/>
  <c r="AF138" i="84"/>
  <c r="D138" i="84"/>
  <c r="E180" i="82"/>
  <c r="F180" i="82"/>
  <c r="G180" i="82"/>
  <c r="H180" i="82"/>
  <c r="I180" i="82"/>
  <c r="J180" i="82"/>
  <c r="K180" i="82"/>
  <c r="L180" i="82"/>
  <c r="M180" i="82"/>
  <c r="N180" i="82"/>
  <c r="O180" i="82"/>
  <c r="P180" i="82"/>
  <c r="Q180" i="82"/>
  <c r="R180" i="82"/>
  <c r="S180" i="82"/>
  <c r="T180" i="82"/>
  <c r="U180" i="82"/>
  <c r="V180" i="82"/>
  <c r="W180" i="82"/>
  <c r="X180" i="82"/>
  <c r="Y180" i="82"/>
  <c r="Z180" i="82"/>
  <c r="AA180" i="82"/>
  <c r="AB180" i="82"/>
  <c r="AC180" i="82"/>
  <c r="AD180" i="82"/>
  <c r="AE180" i="82"/>
  <c r="AF180" i="82"/>
  <c r="D180" i="82"/>
  <c r="O170" i="82"/>
  <c r="O172" i="82" s="1"/>
  <c r="E47" i="1"/>
  <c r="E46" i="1"/>
  <c r="E45" i="1"/>
  <c r="B155" i="82"/>
  <c r="C155" i="82"/>
  <c r="D155" i="82"/>
  <c r="E155" i="82"/>
  <c r="F155" i="82"/>
  <c r="G155" i="82"/>
  <c r="H155" i="82"/>
  <c r="I155" i="82"/>
  <c r="J155" i="82"/>
  <c r="K155" i="82"/>
  <c r="L155" i="82"/>
  <c r="M155" i="82"/>
  <c r="N155" i="82"/>
  <c r="O155" i="82"/>
  <c r="P155" i="82"/>
  <c r="Q155" i="82"/>
  <c r="R155" i="82"/>
  <c r="S155" i="82"/>
  <c r="T155" i="82"/>
  <c r="U155" i="82"/>
  <c r="V155" i="82"/>
  <c r="W155" i="82"/>
  <c r="X155" i="82"/>
  <c r="Y155" i="82"/>
  <c r="Z155" i="82"/>
  <c r="AA155" i="82"/>
  <c r="AB155" i="82"/>
  <c r="AC155" i="82"/>
  <c r="AD155" i="82"/>
  <c r="AE155" i="82"/>
  <c r="AF155" i="82"/>
  <c r="A155" i="82"/>
  <c r="D144" i="82"/>
  <c r="B156" i="82"/>
  <c r="C156" i="82"/>
  <c r="D156" i="82"/>
  <c r="E156" i="82"/>
  <c r="F156" i="82"/>
  <c r="G156" i="82"/>
  <c r="H156" i="82"/>
  <c r="I156" i="82"/>
  <c r="J156" i="82"/>
  <c r="K156" i="82"/>
  <c r="L156" i="82"/>
  <c r="M156" i="82"/>
  <c r="N156" i="82"/>
  <c r="O156" i="82"/>
  <c r="P156" i="82"/>
  <c r="Q156" i="82"/>
  <c r="R156" i="82"/>
  <c r="S156" i="82"/>
  <c r="T156" i="82"/>
  <c r="U156" i="82"/>
  <c r="V156" i="82"/>
  <c r="W156" i="82"/>
  <c r="X156" i="82"/>
  <c r="Y156" i="82"/>
  <c r="Z156" i="82"/>
  <c r="AA156" i="82"/>
  <c r="AB156" i="82"/>
  <c r="AC156" i="82"/>
  <c r="AD156" i="82"/>
  <c r="AE156" i="82"/>
  <c r="AF156" i="82"/>
  <c r="B157" i="82"/>
  <c r="C157" i="82"/>
  <c r="D157" i="82"/>
  <c r="E157" i="82"/>
  <c r="F157" i="82"/>
  <c r="G157" i="82"/>
  <c r="H157" i="82"/>
  <c r="I157" i="82"/>
  <c r="J157" i="82"/>
  <c r="K157" i="82"/>
  <c r="L157" i="82"/>
  <c r="M157" i="82"/>
  <c r="N157" i="82"/>
  <c r="O157" i="82"/>
  <c r="P157" i="82"/>
  <c r="Q157" i="82"/>
  <c r="R157" i="82"/>
  <c r="S157" i="82"/>
  <c r="T157" i="82"/>
  <c r="U157" i="82"/>
  <c r="V157" i="82"/>
  <c r="W157" i="82"/>
  <c r="X157" i="82"/>
  <c r="Y157" i="82"/>
  <c r="Z157" i="82"/>
  <c r="AA157" i="82"/>
  <c r="AB157" i="82"/>
  <c r="AC157" i="82"/>
  <c r="AD157" i="82"/>
  <c r="AE157" i="82"/>
  <c r="AF157" i="82"/>
  <c r="B158" i="82"/>
  <c r="C158" i="82"/>
  <c r="D158" i="82"/>
  <c r="E158" i="82"/>
  <c r="F158" i="82"/>
  <c r="G158" i="82"/>
  <c r="H158" i="82"/>
  <c r="I158" i="82"/>
  <c r="J158" i="82"/>
  <c r="K158" i="82"/>
  <c r="L158" i="82"/>
  <c r="M158" i="82"/>
  <c r="N158" i="82"/>
  <c r="O158" i="82"/>
  <c r="P158" i="82"/>
  <c r="Q158" i="82"/>
  <c r="R158" i="82"/>
  <c r="S158" i="82"/>
  <c r="T158" i="82"/>
  <c r="U158" i="82"/>
  <c r="V158" i="82"/>
  <c r="W158" i="82"/>
  <c r="X158" i="82"/>
  <c r="Y158" i="82"/>
  <c r="Z158" i="82"/>
  <c r="AA158" i="82"/>
  <c r="AB158" i="82"/>
  <c r="AC158" i="82"/>
  <c r="AD158" i="82"/>
  <c r="AE158" i="82"/>
  <c r="AF158" i="82"/>
  <c r="A158" i="82"/>
  <c r="A157" i="82"/>
  <c r="A156" i="82"/>
  <c r="B161" i="82"/>
  <c r="C161" i="82"/>
  <c r="D161" i="82"/>
  <c r="E161" i="82"/>
  <c r="F161" i="82"/>
  <c r="G161" i="82"/>
  <c r="H161" i="82"/>
  <c r="I161" i="82"/>
  <c r="J161" i="82"/>
  <c r="K161" i="82"/>
  <c r="L161" i="82"/>
  <c r="M161" i="82"/>
  <c r="N161" i="82"/>
  <c r="O161" i="82"/>
  <c r="P161" i="82"/>
  <c r="Q161" i="82"/>
  <c r="R161" i="82"/>
  <c r="S161" i="82"/>
  <c r="T161" i="82"/>
  <c r="U161" i="82"/>
  <c r="V161" i="82"/>
  <c r="W161" i="82"/>
  <c r="X161" i="82"/>
  <c r="Y161" i="82"/>
  <c r="Z161" i="82"/>
  <c r="AA161" i="82"/>
  <c r="AB161" i="82"/>
  <c r="AC161" i="82"/>
  <c r="AD161" i="82"/>
  <c r="AE161" i="82"/>
  <c r="AF161" i="82"/>
  <c r="B162" i="82"/>
  <c r="C162" i="82"/>
  <c r="D162" i="82"/>
  <c r="E162" i="82"/>
  <c r="F162" i="82"/>
  <c r="G162" i="82"/>
  <c r="H162" i="82"/>
  <c r="I162" i="82"/>
  <c r="J162" i="82"/>
  <c r="K162" i="82"/>
  <c r="L162" i="82"/>
  <c r="M162" i="82"/>
  <c r="N162" i="82"/>
  <c r="O162" i="82"/>
  <c r="P162" i="82"/>
  <c r="Q162" i="82"/>
  <c r="R162" i="82"/>
  <c r="S162" i="82"/>
  <c r="T162" i="82"/>
  <c r="U162" i="82"/>
  <c r="V162" i="82"/>
  <c r="W162" i="82"/>
  <c r="X162" i="82"/>
  <c r="Y162" i="82"/>
  <c r="Z162" i="82"/>
  <c r="AA162" i="82"/>
  <c r="AB162" i="82"/>
  <c r="AC162" i="82"/>
  <c r="AD162" i="82"/>
  <c r="AE162" i="82"/>
  <c r="AF162" i="82"/>
  <c r="B163" i="82"/>
  <c r="C163" i="82"/>
  <c r="D163" i="82"/>
  <c r="E163" i="82"/>
  <c r="F163" i="82"/>
  <c r="G163" i="82"/>
  <c r="H163" i="82"/>
  <c r="I163" i="82"/>
  <c r="J163" i="82"/>
  <c r="K163" i="82"/>
  <c r="L163" i="82"/>
  <c r="M163" i="82"/>
  <c r="N163" i="82"/>
  <c r="O163" i="82"/>
  <c r="P163" i="82"/>
  <c r="Q163" i="82"/>
  <c r="R163" i="82"/>
  <c r="S163" i="82"/>
  <c r="T163" i="82"/>
  <c r="U163" i="82"/>
  <c r="V163" i="82"/>
  <c r="W163" i="82"/>
  <c r="X163" i="82"/>
  <c r="Y163" i="82"/>
  <c r="Z163" i="82"/>
  <c r="AA163" i="82"/>
  <c r="AB163" i="82"/>
  <c r="AC163" i="82"/>
  <c r="AD163" i="82"/>
  <c r="AE163" i="82"/>
  <c r="AF163" i="82"/>
  <c r="B164" i="82"/>
  <c r="C164" i="82"/>
  <c r="D164" i="82"/>
  <c r="E164" i="82"/>
  <c r="F164" i="82"/>
  <c r="G164" i="82"/>
  <c r="H164" i="82"/>
  <c r="I164" i="82"/>
  <c r="J164" i="82"/>
  <c r="K164" i="82"/>
  <c r="L164" i="82"/>
  <c r="M164" i="82"/>
  <c r="N164" i="82"/>
  <c r="O164" i="82"/>
  <c r="P164" i="82"/>
  <c r="Q164" i="82"/>
  <c r="R164" i="82"/>
  <c r="S164" i="82"/>
  <c r="T164" i="82"/>
  <c r="U164" i="82"/>
  <c r="V164" i="82"/>
  <c r="W164" i="82"/>
  <c r="X164" i="82"/>
  <c r="Y164" i="82"/>
  <c r="Z164" i="82"/>
  <c r="AA164" i="82"/>
  <c r="AB164" i="82"/>
  <c r="AC164" i="82"/>
  <c r="AD164" i="82"/>
  <c r="AE164" i="82"/>
  <c r="AF164" i="82"/>
  <c r="B165" i="82"/>
  <c r="C165" i="82"/>
  <c r="D165" i="82"/>
  <c r="E165" i="82"/>
  <c r="F165" i="82"/>
  <c r="G165" i="82"/>
  <c r="H165" i="82"/>
  <c r="I165" i="82"/>
  <c r="J165" i="82"/>
  <c r="K165" i="82"/>
  <c r="L165" i="82"/>
  <c r="M165" i="82"/>
  <c r="N165" i="82"/>
  <c r="O165" i="82"/>
  <c r="P165" i="82"/>
  <c r="Q165" i="82"/>
  <c r="R165" i="82"/>
  <c r="S165" i="82"/>
  <c r="T165" i="82"/>
  <c r="U165" i="82"/>
  <c r="V165" i="82"/>
  <c r="W165" i="82"/>
  <c r="X165" i="82"/>
  <c r="Y165" i="82"/>
  <c r="Z165" i="82"/>
  <c r="AA165" i="82"/>
  <c r="AB165" i="82"/>
  <c r="AC165" i="82"/>
  <c r="AD165" i="82"/>
  <c r="AE165" i="82"/>
  <c r="AF165" i="82"/>
  <c r="B166" i="82"/>
  <c r="C166" i="82"/>
  <c r="D166" i="82"/>
  <c r="E166" i="82"/>
  <c r="F166" i="82"/>
  <c r="G166" i="82"/>
  <c r="H166" i="82"/>
  <c r="I166" i="82"/>
  <c r="J166" i="82"/>
  <c r="K166" i="82"/>
  <c r="L166" i="82"/>
  <c r="M166" i="82"/>
  <c r="N166" i="82"/>
  <c r="O166" i="82"/>
  <c r="P166" i="82"/>
  <c r="Q166" i="82"/>
  <c r="R166" i="82"/>
  <c r="S166" i="82"/>
  <c r="T166" i="82"/>
  <c r="U166" i="82"/>
  <c r="V166" i="82"/>
  <c r="W166" i="82"/>
  <c r="X166" i="82"/>
  <c r="Y166" i="82"/>
  <c r="Z166" i="82"/>
  <c r="AA166" i="82"/>
  <c r="AB166" i="82"/>
  <c r="AC166" i="82"/>
  <c r="AD166" i="82"/>
  <c r="AE166" i="82"/>
  <c r="AF166" i="82"/>
  <c r="A166" i="82"/>
  <c r="A162" i="82"/>
  <c r="A163" i="82"/>
  <c r="A164" i="82"/>
  <c r="A165" i="82"/>
  <c r="A161" i="82"/>
  <c r="B159" i="82"/>
  <c r="C159" i="82"/>
  <c r="D159" i="82"/>
  <c r="E159" i="82"/>
  <c r="F159" i="82"/>
  <c r="G159" i="82"/>
  <c r="H159" i="82"/>
  <c r="I159" i="82"/>
  <c r="J159" i="82"/>
  <c r="K159" i="82"/>
  <c r="L159" i="82"/>
  <c r="M159" i="82"/>
  <c r="N159" i="82"/>
  <c r="O159" i="82"/>
  <c r="P159" i="82"/>
  <c r="Q159" i="82"/>
  <c r="R159" i="82"/>
  <c r="S159" i="82"/>
  <c r="T159" i="82"/>
  <c r="U159" i="82"/>
  <c r="V159" i="82"/>
  <c r="W159" i="82"/>
  <c r="X159" i="82"/>
  <c r="Y159" i="82"/>
  <c r="Z159" i="82"/>
  <c r="AA159" i="82"/>
  <c r="AB159" i="82"/>
  <c r="AC159" i="82"/>
  <c r="AD159" i="82"/>
  <c r="AE159" i="82"/>
  <c r="AF159" i="82"/>
  <c r="B160" i="82"/>
  <c r="C160" i="82"/>
  <c r="D160" i="82"/>
  <c r="E160" i="82"/>
  <c r="F160" i="82"/>
  <c r="G160" i="82"/>
  <c r="H160" i="82"/>
  <c r="I160" i="82"/>
  <c r="J160" i="82"/>
  <c r="K160" i="82"/>
  <c r="L160" i="82"/>
  <c r="M160" i="82"/>
  <c r="N160" i="82"/>
  <c r="O160" i="82"/>
  <c r="P160" i="82"/>
  <c r="Q160" i="82"/>
  <c r="R160" i="82"/>
  <c r="S160" i="82"/>
  <c r="T160" i="82"/>
  <c r="U160" i="82"/>
  <c r="V160" i="82"/>
  <c r="W160" i="82"/>
  <c r="X160" i="82"/>
  <c r="Y160" i="82"/>
  <c r="Z160" i="82"/>
  <c r="AA160" i="82"/>
  <c r="AB160" i="82"/>
  <c r="AC160" i="82"/>
  <c r="AD160" i="82"/>
  <c r="AE160" i="82"/>
  <c r="AF160" i="82"/>
  <c r="A160" i="82"/>
  <c r="A159" i="82"/>
  <c r="B149" i="82"/>
  <c r="C149" i="82"/>
  <c r="D149" i="82"/>
  <c r="E149" i="82"/>
  <c r="F149" i="82"/>
  <c r="G149" i="82"/>
  <c r="H149" i="82"/>
  <c r="I149" i="82"/>
  <c r="J149" i="82"/>
  <c r="K149" i="82"/>
  <c r="L149" i="82"/>
  <c r="M149" i="82"/>
  <c r="N149" i="82"/>
  <c r="O149" i="82"/>
  <c r="P149" i="82"/>
  <c r="Q149" i="82"/>
  <c r="R149" i="82"/>
  <c r="S149" i="82"/>
  <c r="T149" i="82"/>
  <c r="U149" i="82"/>
  <c r="V149" i="82"/>
  <c r="W149" i="82"/>
  <c r="X149" i="82"/>
  <c r="Y149" i="82"/>
  <c r="Z149" i="82"/>
  <c r="AA149" i="82"/>
  <c r="AB149" i="82"/>
  <c r="AC149" i="82"/>
  <c r="AD149" i="82"/>
  <c r="AE149" i="82"/>
  <c r="AF149" i="82"/>
  <c r="B150" i="82"/>
  <c r="C150" i="82"/>
  <c r="D150" i="82"/>
  <c r="E150" i="82"/>
  <c r="F150" i="82"/>
  <c r="G150" i="82"/>
  <c r="H150" i="82"/>
  <c r="I150" i="82"/>
  <c r="J150" i="82"/>
  <c r="K150" i="82"/>
  <c r="L150" i="82"/>
  <c r="M150" i="82"/>
  <c r="N150" i="82"/>
  <c r="O150" i="82"/>
  <c r="P150" i="82"/>
  <c r="Q150" i="82"/>
  <c r="R150" i="82"/>
  <c r="S150" i="82"/>
  <c r="T150" i="82"/>
  <c r="U150" i="82"/>
  <c r="V150" i="82"/>
  <c r="W150" i="82"/>
  <c r="X150" i="82"/>
  <c r="Y150" i="82"/>
  <c r="Z150" i="82"/>
  <c r="AA150" i="82"/>
  <c r="AB150" i="82"/>
  <c r="AC150" i="82"/>
  <c r="AD150" i="82"/>
  <c r="AE150" i="82"/>
  <c r="AF150" i="82"/>
  <c r="B151" i="82"/>
  <c r="C151" i="82"/>
  <c r="D151" i="82"/>
  <c r="E151" i="82"/>
  <c r="F151" i="82"/>
  <c r="G151" i="82"/>
  <c r="H151" i="82"/>
  <c r="I151" i="82"/>
  <c r="J151" i="82"/>
  <c r="K151" i="82"/>
  <c r="L151" i="82"/>
  <c r="M151" i="82"/>
  <c r="N151" i="82"/>
  <c r="O151" i="82"/>
  <c r="P151" i="82"/>
  <c r="Q151" i="82"/>
  <c r="R151" i="82"/>
  <c r="S151" i="82"/>
  <c r="T151" i="82"/>
  <c r="U151" i="82"/>
  <c r="V151" i="82"/>
  <c r="W151" i="82"/>
  <c r="X151" i="82"/>
  <c r="Y151" i="82"/>
  <c r="Z151" i="82"/>
  <c r="AA151" i="82"/>
  <c r="AB151" i="82"/>
  <c r="AC151" i="82"/>
  <c r="AD151" i="82"/>
  <c r="AE151" i="82"/>
  <c r="AF151" i="82"/>
  <c r="B152" i="82"/>
  <c r="C152" i="82"/>
  <c r="D152" i="82"/>
  <c r="E152" i="82"/>
  <c r="F152" i="82"/>
  <c r="G152" i="82"/>
  <c r="H152" i="82"/>
  <c r="I152" i="82"/>
  <c r="J152" i="82"/>
  <c r="K152" i="82"/>
  <c r="L152" i="82"/>
  <c r="M152" i="82"/>
  <c r="N152" i="82"/>
  <c r="O152" i="82"/>
  <c r="P152" i="82"/>
  <c r="Q152" i="82"/>
  <c r="R152" i="82"/>
  <c r="S152" i="82"/>
  <c r="T152" i="82"/>
  <c r="U152" i="82"/>
  <c r="V152" i="82"/>
  <c r="W152" i="82"/>
  <c r="X152" i="82"/>
  <c r="Y152" i="82"/>
  <c r="Z152" i="82"/>
  <c r="AA152" i="82"/>
  <c r="AB152" i="82"/>
  <c r="AC152" i="82"/>
  <c r="AD152" i="82"/>
  <c r="AE152" i="82"/>
  <c r="AF152" i="82"/>
  <c r="B153" i="82"/>
  <c r="C153" i="82"/>
  <c r="D153" i="82"/>
  <c r="E153" i="82"/>
  <c r="F153" i="82"/>
  <c r="G153" i="82"/>
  <c r="H153" i="82"/>
  <c r="I153" i="82"/>
  <c r="J153" i="82"/>
  <c r="K153" i="82"/>
  <c r="L153" i="82"/>
  <c r="M153" i="82"/>
  <c r="N153" i="82"/>
  <c r="O153" i="82"/>
  <c r="P153" i="82"/>
  <c r="Q153" i="82"/>
  <c r="R153" i="82"/>
  <c r="S153" i="82"/>
  <c r="T153" i="82"/>
  <c r="U153" i="82"/>
  <c r="V153" i="82"/>
  <c r="W153" i="82"/>
  <c r="X153" i="82"/>
  <c r="Y153" i="82"/>
  <c r="Z153" i="82"/>
  <c r="AA153" i="82"/>
  <c r="AB153" i="82"/>
  <c r="AC153" i="82"/>
  <c r="AD153" i="82"/>
  <c r="AE153" i="82"/>
  <c r="AF153" i="82"/>
  <c r="B154" i="82"/>
  <c r="C154" i="82"/>
  <c r="D154" i="82"/>
  <c r="E154" i="82"/>
  <c r="F154" i="82"/>
  <c r="G154" i="82"/>
  <c r="H154" i="82"/>
  <c r="I154" i="82"/>
  <c r="J154" i="82"/>
  <c r="K154" i="82"/>
  <c r="L154" i="82"/>
  <c r="M154" i="82"/>
  <c r="N154" i="82"/>
  <c r="O154" i="82"/>
  <c r="P154" i="82"/>
  <c r="Q154" i="82"/>
  <c r="R154" i="82"/>
  <c r="S154" i="82"/>
  <c r="T154" i="82"/>
  <c r="U154" i="82"/>
  <c r="V154" i="82"/>
  <c r="W154" i="82"/>
  <c r="X154" i="82"/>
  <c r="Y154" i="82"/>
  <c r="Z154" i="82"/>
  <c r="AA154" i="82"/>
  <c r="AB154" i="82"/>
  <c r="AC154" i="82"/>
  <c r="AD154" i="82"/>
  <c r="AE154" i="82"/>
  <c r="AF154" i="82"/>
  <c r="A153" i="82"/>
  <c r="A154" i="82"/>
  <c r="A152" i="82"/>
  <c r="A151" i="82"/>
  <c r="A150" i="82"/>
  <c r="A149" i="82"/>
  <c r="B147" i="82"/>
  <c r="C147" i="82"/>
  <c r="D147" i="82"/>
  <c r="E147" i="82"/>
  <c r="F147" i="82"/>
  <c r="G147" i="82"/>
  <c r="H147" i="82"/>
  <c r="I147" i="82"/>
  <c r="J147" i="82"/>
  <c r="K147" i="82"/>
  <c r="L147" i="82"/>
  <c r="M147" i="82"/>
  <c r="N147" i="82"/>
  <c r="O147" i="82"/>
  <c r="P147" i="82"/>
  <c r="Q147" i="82"/>
  <c r="R147" i="82"/>
  <c r="S147" i="82"/>
  <c r="T147" i="82"/>
  <c r="U147" i="82"/>
  <c r="V147" i="82"/>
  <c r="W147" i="82"/>
  <c r="X147" i="82"/>
  <c r="Y147" i="82"/>
  <c r="Z147" i="82"/>
  <c r="AA147" i="82"/>
  <c r="AB147" i="82"/>
  <c r="AC147" i="82"/>
  <c r="AD147" i="82"/>
  <c r="AE147" i="82"/>
  <c r="AF147" i="82"/>
  <c r="B148" i="82"/>
  <c r="C148" i="82"/>
  <c r="D148" i="82"/>
  <c r="E148" i="82"/>
  <c r="F148" i="82"/>
  <c r="G148" i="82"/>
  <c r="H148" i="82"/>
  <c r="I148" i="82"/>
  <c r="J148" i="82"/>
  <c r="K148" i="82"/>
  <c r="L148" i="82"/>
  <c r="M148" i="82"/>
  <c r="N148" i="82"/>
  <c r="O148" i="82"/>
  <c r="P148" i="82"/>
  <c r="Q148" i="82"/>
  <c r="R148" i="82"/>
  <c r="S148" i="82"/>
  <c r="T148" i="82"/>
  <c r="U148" i="82"/>
  <c r="V148" i="82"/>
  <c r="W148" i="82"/>
  <c r="X148" i="82"/>
  <c r="Y148" i="82"/>
  <c r="Z148" i="82"/>
  <c r="AA148" i="82"/>
  <c r="AB148" i="82"/>
  <c r="AC148" i="82"/>
  <c r="AD148" i="82"/>
  <c r="AE148" i="82"/>
  <c r="AF148" i="82"/>
  <c r="A148" i="82"/>
  <c r="A147" i="82"/>
  <c r="B146" i="82"/>
  <c r="C146" i="82"/>
  <c r="D146" i="82"/>
  <c r="E146" i="82"/>
  <c r="F146" i="82"/>
  <c r="G146" i="82"/>
  <c r="H146" i="82"/>
  <c r="I146" i="82"/>
  <c r="J146" i="82"/>
  <c r="K146" i="82"/>
  <c r="L146" i="82"/>
  <c r="M146" i="82"/>
  <c r="N146" i="82"/>
  <c r="O146" i="82"/>
  <c r="P146" i="82"/>
  <c r="Q146" i="82"/>
  <c r="R146" i="82"/>
  <c r="S146" i="82"/>
  <c r="T146" i="82"/>
  <c r="U146" i="82"/>
  <c r="V146" i="82"/>
  <c r="W146" i="82"/>
  <c r="X146" i="82"/>
  <c r="Y146" i="82"/>
  <c r="Z146" i="82"/>
  <c r="AA146" i="82"/>
  <c r="AB146" i="82"/>
  <c r="AC146" i="82"/>
  <c r="AD146" i="82"/>
  <c r="AE146" i="82"/>
  <c r="AF146" i="82"/>
  <c r="A146" i="82"/>
  <c r="B145" i="82"/>
  <c r="C145" i="82"/>
  <c r="D145" i="82"/>
  <c r="E145" i="82"/>
  <c r="F145" i="82"/>
  <c r="G145" i="82"/>
  <c r="H145" i="82"/>
  <c r="I145" i="82"/>
  <c r="J145" i="82"/>
  <c r="K145" i="82"/>
  <c r="L145" i="82"/>
  <c r="M145" i="82"/>
  <c r="N145" i="82"/>
  <c r="O145" i="82"/>
  <c r="P145" i="82"/>
  <c r="Q145" i="82"/>
  <c r="R145" i="82"/>
  <c r="S145" i="82"/>
  <c r="T145" i="82"/>
  <c r="U145" i="82"/>
  <c r="V145" i="82"/>
  <c r="W145" i="82"/>
  <c r="X145" i="82"/>
  <c r="Y145" i="82"/>
  <c r="Z145" i="82"/>
  <c r="AA145" i="82"/>
  <c r="AB145" i="82"/>
  <c r="AC145" i="82"/>
  <c r="AD145" i="82"/>
  <c r="AE145" i="82"/>
  <c r="AF145" i="82"/>
  <c r="A145" i="82"/>
  <c r="B144" i="82"/>
  <c r="C144" i="82"/>
  <c r="E144" i="82"/>
  <c r="F144" i="82"/>
  <c r="G144" i="82"/>
  <c r="H144" i="82"/>
  <c r="I144" i="82"/>
  <c r="J144" i="82"/>
  <c r="K144" i="82"/>
  <c r="L144" i="82"/>
  <c r="L170" i="82" s="1"/>
  <c r="L172" i="82" s="1"/>
  <c r="M144" i="82"/>
  <c r="M170" i="82" s="1"/>
  <c r="M172" i="82" s="1"/>
  <c r="N144" i="82"/>
  <c r="N170" i="82" s="1"/>
  <c r="N172" i="82" s="1"/>
  <c r="O144" i="82"/>
  <c r="P144" i="82"/>
  <c r="Q144" i="82"/>
  <c r="R144" i="82"/>
  <c r="S144" i="82"/>
  <c r="T144" i="82"/>
  <c r="U144" i="82"/>
  <c r="V144" i="82"/>
  <c r="W144" i="82"/>
  <c r="X144" i="82"/>
  <c r="X170" i="82" s="1"/>
  <c r="X172" i="82" s="1"/>
  <c r="Y144" i="82"/>
  <c r="Y170" i="82" s="1"/>
  <c r="Y172" i="82" s="1"/>
  <c r="Z144" i="82"/>
  <c r="Z170" i="82" s="1"/>
  <c r="Z172" i="82" s="1"/>
  <c r="AA144" i="82"/>
  <c r="AA170" i="82" s="1"/>
  <c r="AA172" i="82" s="1"/>
  <c r="AB144" i="82"/>
  <c r="AC144" i="82"/>
  <c r="AD144" i="82"/>
  <c r="AE144" i="82"/>
  <c r="AF144" i="82"/>
  <c r="A144" i="82"/>
  <c r="B140" i="82"/>
  <c r="C140" i="82"/>
  <c r="D140" i="82"/>
  <c r="E140" i="82"/>
  <c r="F140" i="82"/>
  <c r="G140" i="82"/>
  <c r="H140" i="82"/>
  <c r="I140" i="82"/>
  <c r="J140" i="82"/>
  <c r="K140" i="82"/>
  <c r="L140" i="82"/>
  <c r="M140" i="82"/>
  <c r="N140" i="82"/>
  <c r="O140" i="82"/>
  <c r="P140" i="82"/>
  <c r="Q140" i="82"/>
  <c r="R140" i="82"/>
  <c r="S140" i="82"/>
  <c r="T140" i="82"/>
  <c r="U140" i="82"/>
  <c r="V140" i="82"/>
  <c r="W140" i="82"/>
  <c r="X140" i="82"/>
  <c r="Y140" i="82"/>
  <c r="Z140" i="82"/>
  <c r="AA140" i="82"/>
  <c r="AB140" i="82"/>
  <c r="AC140" i="82"/>
  <c r="AD140" i="82"/>
  <c r="AE140" i="82"/>
  <c r="AF140" i="82"/>
  <c r="B141" i="82"/>
  <c r="C141" i="82"/>
  <c r="D141" i="82"/>
  <c r="E141" i="82"/>
  <c r="F141" i="82"/>
  <c r="G141" i="82"/>
  <c r="H141" i="82"/>
  <c r="I141" i="82"/>
  <c r="J141" i="82"/>
  <c r="K141" i="82"/>
  <c r="K170" i="82" s="1"/>
  <c r="K172" i="82" s="1"/>
  <c r="L141" i="82"/>
  <c r="M141" i="82"/>
  <c r="N141" i="82"/>
  <c r="O141" i="82"/>
  <c r="P141" i="82"/>
  <c r="Q141" i="82"/>
  <c r="R141" i="82"/>
  <c r="S141" i="82"/>
  <c r="T141" i="82"/>
  <c r="U141" i="82"/>
  <c r="V141" i="82"/>
  <c r="W141" i="82"/>
  <c r="W170" i="82" s="1"/>
  <c r="W172" i="82" s="1"/>
  <c r="X141" i="82"/>
  <c r="Y141" i="82"/>
  <c r="Z141" i="82"/>
  <c r="AA141" i="82"/>
  <c r="AB141" i="82"/>
  <c r="AC141" i="82"/>
  <c r="AD141" i="82"/>
  <c r="AE141" i="82"/>
  <c r="AF141" i="82"/>
  <c r="B142" i="82"/>
  <c r="C142" i="82"/>
  <c r="D142" i="82"/>
  <c r="E142" i="82"/>
  <c r="F142" i="82"/>
  <c r="G142" i="82"/>
  <c r="H142" i="82"/>
  <c r="I142" i="82"/>
  <c r="J142" i="82"/>
  <c r="K142" i="82"/>
  <c r="L142" i="82"/>
  <c r="M142" i="82"/>
  <c r="N142" i="82"/>
  <c r="O142" i="82"/>
  <c r="P142" i="82"/>
  <c r="Q142" i="82"/>
  <c r="R142" i="82"/>
  <c r="S142" i="82"/>
  <c r="T142" i="82"/>
  <c r="U142" i="82"/>
  <c r="V142" i="82"/>
  <c r="W142" i="82"/>
  <c r="X142" i="82"/>
  <c r="Y142" i="82"/>
  <c r="Z142" i="82"/>
  <c r="AA142" i="82"/>
  <c r="AB142" i="82"/>
  <c r="AC142" i="82"/>
  <c r="AD142" i="82"/>
  <c r="AE142" i="82"/>
  <c r="AF142" i="82"/>
  <c r="B143" i="82"/>
  <c r="C143" i="82"/>
  <c r="D143" i="82"/>
  <c r="E143" i="82"/>
  <c r="F143" i="82"/>
  <c r="G143" i="82"/>
  <c r="H143" i="82"/>
  <c r="I143" i="82"/>
  <c r="J143" i="82"/>
  <c r="K143" i="82"/>
  <c r="L143" i="82"/>
  <c r="M143" i="82"/>
  <c r="N143" i="82"/>
  <c r="O143" i="82"/>
  <c r="P143" i="82"/>
  <c r="Q143" i="82"/>
  <c r="R143" i="82"/>
  <c r="S143" i="82"/>
  <c r="T143" i="82"/>
  <c r="U143" i="82"/>
  <c r="V143" i="82"/>
  <c r="W143" i="82"/>
  <c r="X143" i="82"/>
  <c r="Y143" i="82"/>
  <c r="Z143" i="82"/>
  <c r="AA143" i="82"/>
  <c r="AB143" i="82"/>
  <c r="AC143" i="82"/>
  <c r="AD143" i="82"/>
  <c r="AE143" i="82"/>
  <c r="AF143" i="82"/>
  <c r="A141" i="82"/>
  <c r="A142" i="82"/>
  <c r="A143" i="82"/>
  <c r="A140" i="82"/>
  <c r="B139" i="82"/>
  <c r="C139" i="82"/>
  <c r="D139" i="82"/>
  <c r="E139" i="82"/>
  <c r="E170" i="82" s="1"/>
  <c r="E172" i="82" s="1"/>
  <c r="F139" i="82"/>
  <c r="F170" i="82" s="1"/>
  <c r="F172" i="82" s="1"/>
  <c r="G139" i="82"/>
  <c r="G170" i="82" s="1"/>
  <c r="G172" i="82" s="1"/>
  <c r="H139" i="82"/>
  <c r="H170" i="82" s="1"/>
  <c r="H172" i="82" s="1"/>
  <c r="I139" i="82"/>
  <c r="I170" i="82" s="1"/>
  <c r="I172" i="82" s="1"/>
  <c r="J139" i="82"/>
  <c r="J170" i="82" s="1"/>
  <c r="J172" i="82" s="1"/>
  <c r="K139" i="82"/>
  <c r="L139" i="82"/>
  <c r="M139" i="82"/>
  <c r="N139" i="82"/>
  <c r="O139" i="82"/>
  <c r="P139" i="82"/>
  <c r="P170" i="82" s="1"/>
  <c r="P172" i="82" s="1"/>
  <c r="Q139" i="82"/>
  <c r="Q170" i="82" s="1"/>
  <c r="Q172" i="82" s="1"/>
  <c r="R139" i="82"/>
  <c r="R170" i="82" s="1"/>
  <c r="R172" i="82" s="1"/>
  <c r="S139" i="82"/>
  <c r="S170" i="82" s="1"/>
  <c r="S172" i="82" s="1"/>
  <c r="T139" i="82"/>
  <c r="T170" i="82" s="1"/>
  <c r="T172" i="82" s="1"/>
  <c r="U139" i="82"/>
  <c r="U170" i="82" s="1"/>
  <c r="U172" i="82" s="1"/>
  <c r="V139" i="82"/>
  <c r="V170" i="82" s="1"/>
  <c r="V172" i="82" s="1"/>
  <c r="W139" i="82"/>
  <c r="X139" i="82"/>
  <c r="Y139" i="82"/>
  <c r="Z139" i="82"/>
  <c r="AA139" i="82"/>
  <c r="AB139" i="82"/>
  <c r="AB170" i="82" s="1"/>
  <c r="AB172" i="82" s="1"/>
  <c r="AC139" i="82"/>
  <c r="AC170" i="82" s="1"/>
  <c r="AC172" i="82" s="1"/>
  <c r="AD139" i="82"/>
  <c r="AD170" i="82" s="1"/>
  <c r="AD172" i="82" s="1"/>
  <c r="AE139" i="82"/>
  <c r="AE170" i="82" s="1"/>
  <c r="AE172" i="82" s="1"/>
  <c r="AF139" i="82"/>
  <c r="AF170" i="82" s="1"/>
  <c r="AF172" i="82" s="1"/>
  <c r="A139" i="82"/>
  <c r="E39" i="1"/>
  <c r="D20" i="91"/>
  <c r="D22" i="91"/>
  <c r="E113" i="28"/>
  <c r="E112" i="28"/>
  <c r="D170" i="82" l="1"/>
  <c r="D172" i="82" s="1"/>
  <c r="D21" i="91"/>
  <c r="D23" i="91" l="1"/>
  <c r="D24" i="91"/>
  <c r="D17" i="91" l="1"/>
  <c r="D19" i="91"/>
  <c r="E12" i="1"/>
  <c r="E9" i="1"/>
  <c r="E115" i="28" l="1"/>
  <c r="L115" i="28" s="1"/>
  <c r="C115" i="28"/>
  <c r="A115" i="28"/>
  <c r="E12" i="88"/>
  <c r="M12" i="88"/>
  <c r="L12" i="88"/>
  <c r="N12" i="88" l="1"/>
  <c r="D18" i="91"/>
  <c r="D14" i="91"/>
  <c r="D13" i="91"/>
  <c r="D12" i="91"/>
  <c r="G12" i="88" l="1"/>
  <c r="D26" i="91"/>
  <c r="E95" i="28"/>
  <c r="E94" i="28"/>
  <c r="E92" i="28"/>
  <c r="D28" i="91" l="1"/>
  <c r="D11" i="91" l="1"/>
  <c r="E82" i="28"/>
  <c r="L82" i="28" s="1"/>
  <c r="E83" i="28"/>
  <c r="L83" i="28" s="1"/>
  <c r="L92" i="28"/>
  <c r="L95" i="28"/>
  <c r="L94" i="28"/>
  <c r="E93" i="28"/>
  <c r="L93" i="28" s="1"/>
  <c r="E91" i="28"/>
  <c r="C93" i="28"/>
  <c r="C94" i="28"/>
  <c r="C95" i="28"/>
  <c r="C92" i="28"/>
  <c r="A93" i="28"/>
  <c r="A94" i="28"/>
  <c r="A95" i="28"/>
  <c r="A92" i="28"/>
  <c r="F115" i="1"/>
  <c r="F113" i="1"/>
  <c r="E115" i="1"/>
  <c r="E113" i="1"/>
  <c r="C82" i="28"/>
  <c r="C83" i="28"/>
  <c r="A83" i="28"/>
  <c r="A82" i="28"/>
  <c r="E36" i="28"/>
  <c r="L36" i="28" s="1"/>
  <c r="E37" i="28"/>
  <c r="L37" i="28" s="1"/>
  <c r="E35" i="28"/>
  <c r="L35" i="28" s="1"/>
  <c r="A36" i="28"/>
  <c r="B36" i="28"/>
  <c r="C36" i="28"/>
  <c r="A37" i="28"/>
  <c r="B37" i="28"/>
  <c r="C37" i="28"/>
  <c r="B35" i="28"/>
  <c r="C35" i="28"/>
  <c r="A35" i="28"/>
  <c r="D33" i="91"/>
  <c r="D32" i="91"/>
  <c r="D31" i="91"/>
  <c r="D30" i="91"/>
  <c r="E61" i="1" l="1"/>
  <c r="E94" i="1" l="1"/>
  <c r="E91" i="1"/>
  <c r="E90" i="1"/>
  <c r="E89" i="1"/>
  <c r="E88" i="1"/>
  <c r="E85" i="1"/>
  <c r="E83" i="1"/>
  <c r="E81" i="1"/>
  <c r="E80" i="1"/>
  <c r="E79" i="1"/>
  <c r="E78" i="1"/>
  <c r="E77" i="1"/>
  <c r="E76" i="1"/>
  <c r="E75" i="1"/>
  <c r="E73" i="1"/>
  <c r="E72" i="1"/>
  <c r="E71" i="1"/>
  <c r="E70" i="1"/>
  <c r="E69" i="1"/>
  <c r="E68" i="1"/>
  <c r="E67" i="1"/>
  <c r="E66" i="1"/>
  <c r="E65" i="1"/>
  <c r="E64" i="1"/>
  <c r="E63" i="1"/>
  <c r="E60" i="1"/>
  <c r="E59" i="1"/>
  <c r="E58" i="1"/>
  <c r="E57" i="1"/>
  <c r="E56" i="1"/>
  <c r="E55" i="1"/>
  <c r="E54" i="1"/>
  <c r="E53" i="1"/>
  <c r="E52" i="1"/>
  <c r="E51" i="1"/>
  <c r="E50" i="1"/>
  <c r="E49" i="1"/>
  <c r="E38" i="1"/>
  <c r="E36" i="1"/>
  <c r="E35" i="1"/>
  <c r="E34" i="1"/>
  <c r="E33" i="1"/>
  <c r="E32" i="1"/>
  <c r="E31" i="1"/>
  <c r="E30" i="1"/>
  <c r="E29" i="1"/>
  <c r="E28" i="1"/>
  <c r="E27" i="1"/>
  <c r="E25" i="1"/>
  <c r="E24" i="1"/>
  <c r="E22" i="1"/>
  <c r="E21" i="1"/>
  <c r="E20" i="1"/>
  <c r="E19" i="1"/>
  <c r="E18" i="1"/>
  <c r="E17" i="1"/>
  <c r="E16" i="1"/>
  <c r="E15" i="1"/>
  <c r="E14" i="1"/>
  <c r="E13" i="1"/>
  <c r="E11" i="1"/>
  <c r="E10" i="1"/>
  <c r="E8" i="1"/>
  <c r="E7" i="1"/>
  <c r="B4" i="93"/>
  <c r="E4" i="93"/>
  <c r="C4" i="93"/>
  <c r="B3" i="92"/>
  <c r="H91" i="1"/>
  <c r="E120" i="1" l="1"/>
  <c r="G91" i="1"/>
  <c r="G90" i="1"/>
  <c r="H89" i="1"/>
  <c r="E88" i="28"/>
  <c r="L88" i="28" s="1"/>
  <c r="A88" i="28"/>
  <c r="C88" i="28"/>
  <c r="D173" i="82" l="1"/>
  <c r="G88" i="1"/>
  <c r="H88" i="1" s="1"/>
  <c r="C61" i="28"/>
  <c r="B68" i="28" l="1"/>
  <c r="B67" i="28"/>
  <c r="B66" i="28"/>
  <c r="B65" i="28"/>
  <c r="B64" i="28"/>
  <c r="B63" i="28"/>
  <c r="B62" i="28"/>
  <c r="B61" i="28"/>
  <c r="B60" i="28"/>
  <c r="B59" i="28"/>
  <c r="B58" i="28"/>
  <c r="B57" i="28"/>
  <c r="B56" i="28"/>
  <c r="B55" i="28"/>
  <c r="B54" i="28"/>
  <c r="B53" i="28"/>
  <c r="B52" i="28"/>
  <c r="B51" i="28"/>
  <c r="C68" i="28"/>
  <c r="C67" i="28"/>
  <c r="C66" i="28"/>
  <c r="C65" i="28"/>
  <c r="C64" i="28"/>
  <c r="C63" i="28"/>
  <c r="C62" i="28"/>
  <c r="C60" i="28"/>
  <c r="C59" i="28"/>
  <c r="C58" i="28"/>
  <c r="C57" i="28"/>
  <c r="C56" i="28"/>
  <c r="C55" i="28"/>
  <c r="C54" i="28"/>
  <c r="C53" i="28"/>
  <c r="C52" i="28"/>
  <c r="C51" i="28"/>
  <c r="G7" i="1" l="1"/>
  <c r="B39" i="91" l="1"/>
  <c r="B37" i="91"/>
  <c r="B35" i="91"/>
  <c r="L97" i="28" l="1"/>
  <c r="E111" i="28" l="1"/>
  <c r="E108" i="28"/>
  <c r="L108" i="28" s="1"/>
  <c r="E81" i="28" l="1"/>
  <c r="L81" i="28" s="1"/>
  <c r="E80" i="28"/>
  <c r="L80" i="28" s="1"/>
  <c r="E84" i="28"/>
  <c r="L84" i="28" s="1"/>
  <c r="E77" i="28"/>
  <c r="L77" i="28" s="1"/>
  <c r="E71" i="28"/>
  <c r="L71" i="28" s="1"/>
  <c r="E70" i="28"/>
  <c r="L70" i="28" s="1"/>
  <c r="C84" i="28"/>
  <c r="A84" i="28"/>
  <c r="L91" i="28"/>
  <c r="E90" i="28"/>
  <c r="L90" i="28" s="1"/>
  <c r="E16" i="88" s="1"/>
  <c r="E89" i="28"/>
  <c r="L89" i="28" s="1"/>
  <c r="E87" i="28"/>
  <c r="L87" i="28" s="1"/>
  <c r="E86" i="28"/>
  <c r="L86" i="28" s="1"/>
  <c r="E79" i="28"/>
  <c r="E85" i="28"/>
  <c r="L85" i="28" s="1"/>
  <c r="E78" i="28"/>
  <c r="L78" i="28" s="1"/>
  <c r="E76" i="28"/>
  <c r="L76" i="28" s="1"/>
  <c r="E75" i="28"/>
  <c r="L75" i="28" s="1"/>
  <c r="E74" i="28"/>
  <c r="L74" i="28" s="1"/>
  <c r="A72" i="28"/>
  <c r="B72" i="28"/>
  <c r="C72" i="28"/>
  <c r="E73" i="28"/>
  <c r="L73" i="28" s="1"/>
  <c r="E72" i="28"/>
  <c r="E69" i="28"/>
  <c r="L69" i="28" s="1"/>
  <c r="E63" i="28"/>
  <c r="L63" i="28" s="1"/>
  <c r="E64" i="28"/>
  <c r="L64" i="28" s="1"/>
  <c r="E65" i="28"/>
  <c r="L65" i="28" s="1"/>
  <c r="E66" i="28"/>
  <c r="L66" i="28" s="1"/>
  <c r="E67" i="28"/>
  <c r="L67" i="28" s="1"/>
  <c r="E68" i="28"/>
  <c r="L68" i="28" s="1"/>
  <c r="E52" i="28"/>
  <c r="L52" i="28" s="1"/>
  <c r="E53" i="28"/>
  <c r="L53" i="28" s="1"/>
  <c r="E54" i="28"/>
  <c r="L54" i="28" s="1"/>
  <c r="E55" i="28"/>
  <c r="L55" i="28" s="1"/>
  <c r="E56" i="28"/>
  <c r="L56" i="28" s="1"/>
  <c r="E57" i="28"/>
  <c r="L57" i="28" s="1"/>
  <c r="E58" i="28"/>
  <c r="L58" i="28" s="1"/>
  <c r="E59" i="28"/>
  <c r="L59" i="28" s="1"/>
  <c r="E60" i="28"/>
  <c r="L60" i="28" s="1"/>
  <c r="E61" i="28"/>
  <c r="L61" i="28" s="1"/>
  <c r="D8" i="92" s="1"/>
  <c r="A52" i="28"/>
  <c r="A53" i="28"/>
  <c r="A54" i="28"/>
  <c r="A55" i="28"/>
  <c r="A56" i="28"/>
  <c r="A57" i="28"/>
  <c r="A58" i="28"/>
  <c r="A59" i="28"/>
  <c r="A60" i="28"/>
  <c r="A61" i="28"/>
  <c r="E51" i="28"/>
  <c r="L51" i="28" s="1"/>
  <c r="A51" i="28"/>
  <c r="E62" i="28"/>
  <c r="L62" i="28" s="1"/>
  <c r="A68" i="28"/>
  <c r="A63" i="28"/>
  <c r="A64" i="28"/>
  <c r="A65" i="28"/>
  <c r="A66" i="28"/>
  <c r="A67" i="28"/>
  <c r="A62" i="28"/>
  <c r="E14" i="88" l="1"/>
  <c r="D23" i="92"/>
  <c r="C31" i="93"/>
  <c r="E31" i="93" s="1"/>
  <c r="D22" i="92"/>
  <c r="C30" i="93"/>
  <c r="D20" i="92"/>
  <c r="C28" i="93"/>
  <c r="E28" i="93" s="1"/>
  <c r="C10" i="93"/>
  <c r="E10" i="93" s="1"/>
  <c r="D11" i="92"/>
  <c r="D21" i="92"/>
  <c r="C29" i="93"/>
  <c r="E29" i="93" s="1"/>
  <c r="D17" i="92"/>
  <c r="C26" i="93"/>
  <c r="E26" i="93" s="1"/>
  <c r="N10" i="88"/>
  <c r="E10" i="88" s="1"/>
  <c r="L79" i="28"/>
  <c r="L72" i="28"/>
  <c r="D24" i="92" l="1"/>
  <c r="E30" i="93"/>
  <c r="E32" i="93" s="1"/>
  <c r="C32" i="93"/>
  <c r="D27" i="91"/>
  <c r="D16" i="91"/>
  <c r="D15" i="91"/>
  <c r="D10" i="91"/>
  <c r="D9" i="91"/>
  <c r="E114" i="28" l="1"/>
  <c r="C114" i="28"/>
  <c r="C80" i="28"/>
  <c r="C81" i="28"/>
  <c r="A80" i="28"/>
  <c r="A81" i="28"/>
  <c r="C91" i="28"/>
  <c r="A91" i="28"/>
  <c r="C90" i="28"/>
  <c r="A90" i="28"/>
  <c r="C85" i="28"/>
  <c r="C86" i="28"/>
  <c r="C87" i="28"/>
  <c r="C89" i="28"/>
  <c r="A86" i="28"/>
  <c r="A87" i="28"/>
  <c r="A89" i="28"/>
  <c r="A85" i="28"/>
  <c r="C79" i="28"/>
  <c r="A79" i="28"/>
  <c r="C78" i="28"/>
  <c r="A78" i="28"/>
  <c r="E50" i="28"/>
  <c r="B50" i="28"/>
  <c r="C50" i="28"/>
  <c r="A50" i="28"/>
  <c r="L50" i="28" l="1"/>
  <c r="C4" i="88" l="1"/>
  <c r="G16" i="88"/>
  <c r="G10" i="88" l="1"/>
  <c r="F112" i="1" l="1"/>
  <c r="E112" i="1"/>
  <c r="F111" i="1"/>
  <c r="E111" i="1"/>
  <c r="F110" i="1"/>
  <c r="E110" i="1"/>
  <c r="G9" i="1"/>
  <c r="G72" i="1" l="1"/>
  <c r="H36" i="1" l="1"/>
  <c r="I36" i="1" s="1"/>
  <c r="G36" i="1" l="1"/>
  <c r="C108" i="28"/>
  <c r="E105" i="28" l="1"/>
  <c r="L114" i="28" l="1"/>
  <c r="G14" i="88" l="1"/>
  <c r="E110" i="28" l="1"/>
  <c r="L111" i="28"/>
  <c r="L112" i="28"/>
  <c r="E109" i="28"/>
  <c r="A110" i="28"/>
  <c r="A111" i="28"/>
  <c r="A112" i="28"/>
  <c r="A113" i="28"/>
  <c r="A109" i="28"/>
  <c r="F108" i="28"/>
  <c r="G99" i="1"/>
  <c r="F105" i="28" s="1"/>
  <c r="G100" i="1"/>
  <c r="F106" i="28" s="1"/>
  <c r="G101" i="1"/>
  <c r="F107" i="28" s="1"/>
  <c r="G98" i="1"/>
  <c r="F104" i="28" s="1"/>
  <c r="L113" i="28" l="1"/>
  <c r="L110" i="28"/>
  <c r="L109" i="28"/>
  <c r="C110" i="28"/>
  <c r="C111" i="28"/>
  <c r="C113" i="28"/>
  <c r="C109" i="28"/>
  <c r="G86" i="1" l="1"/>
  <c r="G18" i="1"/>
  <c r="F113" i="28"/>
  <c r="F112" i="28"/>
  <c r="F111" i="28"/>
  <c r="F110" i="28"/>
  <c r="F109" i="28"/>
  <c r="D3" i="1" l="1"/>
  <c r="C5" i="88" l="1"/>
  <c r="L4" i="28"/>
  <c r="M10" i="88" l="1"/>
  <c r="D10" i="88" s="1"/>
  <c r="L10" i="88"/>
  <c r="C10" i="88" s="1"/>
  <c r="M8" i="88"/>
  <c r="L8" i="88"/>
  <c r="A108" i="28" l="1"/>
  <c r="E107" i="28"/>
  <c r="C107" i="28"/>
  <c r="A107" i="28"/>
  <c r="E106" i="28"/>
  <c r="C106" i="28"/>
  <c r="A106" i="28"/>
  <c r="C105" i="28"/>
  <c r="A105" i="28"/>
  <c r="E104" i="28"/>
  <c r="C104" i="28"/>
  <c r="A104" i="28"/>
  <c r="C77" i="28"/>
  <c r="A77" i="28"/>
  <c r="C76" i="28"/>
  <c r="B76" i="28"/>
  <c r="A76" i="28"/>
  <c r="C75" i="28"/>
  <c r="B75" i="28"/>
  <c r="A75" i="28"/>
  <c r="C74" i="28"/>
  <c r="B74" i="28"/>
  <c r="A74" i="28"/>
  <c r="C73" i="28"/>
  <c r="B73" i="28"/>
  <c r="A73" i="28"/>
  <c r="C71" i="28"/>
  <c r="B71" i="28"/>
  <c r="A71" i="28"/>
  <c r="C70" i="28"/>
  <c r="B70" i="28"/>
  <c r="A70" i="28"/>
  <c r="C69" i="28"/>
  <c r="B69" i="28"/>
  <c r="A69" i="28"/>
  <c r="E49" i="28"/>
  <c r="C49" i="28"/>
  <c r="B49" i="28"/>
  <c r="A49" i="28"/>
  <c r="E48" i="28"/>
  <c r="C48" i="28"/>
  <c r="B48" i="28"/>
  <c r="A48" i="28"/>
  <c r="E47" i="28"/>
  <c r="C47" i="28"/>
  <c r="B47" i="28"/>
  <c r="A47" i="28"/>
  <c r="E46" i="28"/>
  <c r="C46" i="28"/>
  <c r="B46" i="28"/>
  <c r="A46" i="28"/>
  <c r="E45" i="28"/>
  <c r="C45" i="28"/>
  <c r="B45" i="28"/>
  <c r="A45" i="28"/>
  <c r="E44" i="28"/>
  <c r="C44" i="28"/>
  <c r="B44" i="28"/>
  <c r="A44" i="28"/>
  <c r="E43" i="28"/>
  <c r="C43" i="28"/>
  <c r="B43" i="28"/>
  <c r="A43" i="28"/>
  <c r="E42" i="28"/>
  <c r="C42" i="28"/>
  <c r="B42" i="28"/>
  <c r="A42" i="28"/>
  <c r="E41" i="28"/>
  <c r="C41" i="28"/>
  <c r="B41" i="28"/>
  <c r="A41" i="28"/>
  <c r="E40" i="28"/>
  <c r="C40" i="28"/>
  <c r="B40" i="28"/>
  <c r="A40" i="28"/>
  <c r="E39" i="28"/>
  <c r="C39" i="28"/>
  <c r="B39" i="28"/>
  <c r="A39" i="28"/>
  <c r="E38" i="28"/>
  <c r="C38" i="28"/>
  <c r="B38" i="28"/>
  <c r="A38" i="28"/>
  <c r="E34" i="28"/>
  <c r="C34" i="28"/>
  <c r="B34" i="28"/>
  <c r="A34" i="28"/>
  <c r="E33" i="28"/>
  <c r="C33" i="28"/>
  <c r="B33" i="28"/>
  <c r="A33" i="28"/>
  <c r="H32" i="28"/>
  <c r="E32" i="28"/>
  <c r="C32" i="28"/>
  <c r="B32" i="28"/>
  <c r="A32" i="28"/>
  <c r="E31" i="28"/>
  <c r="C31" i="28"/>
  <c r="B31" i="28"/>
  <c r="A31" i="28"/>
  <c r="E30" i="28"/>
  <c r="C30" i="28"/>
  <c r="B30" i="28"/>
  <c r="A30" i="28"/>
  <c r="E29" i="28"/>
  <c r="C29" i="28"/>
  <c r="B29" i="28"/>
  <c r="A29" i="28"/>
  <c r="E28" i="28"/>
  <c r="C28" i="28"/>
  <c r="B28" i="28"/>
  <c r="A28" i="28"/>
  <c r="E27" i="28"/>
  <c r="C27" i="28"/>
  <c r="B27" i="28"/>
  <c r="A27" i="28"/>
  <c r="E26" i="28"/>
  <c r="C26" i="28"/>
  <c r="B26" i="28"/>
  <c r="A26" i="28"/>
  <c r="E25" i="28"/>
  <c r="C25" i="28"/>
  <c r="B25" i="28"/>
  <c r="A25" i="28"/>
  <c r="E24" i="28"/>
  <c r="C24" i="28"/>
  <c r="B24" i="28"/>
  <c r="A24" i="28"/>
  <c r="E23" i="28"/>
  <c r="C23" i="28"/>
  <c r="B23" i="28"/>
  <c r="A23" i="28"/>
  <c r="E22" i="28"/>
  <c r="C22" i="28"/>
  <c r="B22" i="28"/>
  <c r="A22" i="28"/>
  <c r="E21" i="28"/>
  <c r="C21" i="28"/>
  <c r="B21" i="28"/>
  <c r="A21" i="28"/>
  <c r="E20" i="28"/>
  <c r="C20" i="28"/>
  <c r="B20" i="28"/>
  <c r="A20" i="28"/>
  <c r="E19" i="28"/>
  <c r="C19" i="28"/>
  <c r="B19" i="28"/>
  <c r="A19" i="28"/>
  <c r="E18" i="28"/>
  <c r="C18" i="28"/>
  <c r="B18" i="28"/>
  <c r="A18" i="28"/>
  <c r="E17" i="28"/>
  <c r="C17" i="28"/>
  <c r="B17" i="28"/>
  <c r="A17" i="28"/>
  <c r="E16" i="28"/>
  <c r="C16" i="28"/>
  <c r="B16" i="28"/>
  <c r="A16" i="28"/>
  <c r="E15" i="28"/>
  <c r="C15" i="28"/>
  <c r="B15" i="28"/>
  <c r="A15" i="28"/>
  <c r="E14" i="28"/>
  <c r="C14" i="28"/>
  <c r="B14" i="28"/>
  <c r="A14" i="28"/>
  <c r="E13" i="28"/>
  <c r="C13" i="28"/>
  <c r="B13" i="28"/>
  <c r="A13" i="28"/>
  <c r="E12" i="28"/>
  <c r="C12" i="28"/>
  <c r="B12" i="28"/>
  <c r="A12" i="28"/>
  <c r="E11" i="28"/>
  <c r="C11" i="28"/>
  <c r="B11" i="28"/>
  <c r="A11" i="28"/>
  <c r="C10" i="28"/>
  <c r="B10" i="28"/>
  <c r="A10" i="28"/>
  <c r="E9" i="28"/>
  <c r="C9" i="28"/>
  <c r="B9" i="28"/>
  <c r="A9" i="28"/>
  <c r="E8" i="28"/>
  <c r="C8" i="28"/>
  <c r="B8" i="28"/>
  <c r="A8" i="28"/>
  <c r="G7" i="28"/>
  <c r="E7" i="28"/>
  <c r="C7" i="28"/>
  <c r="B7" i="28"/>
  <c r="A7" i="28"/>
  <c r="E6" i="28"/>
  <c r="C6" i="28"/>
  <c r="B6" i="28"/>
  <c r="A6" i="28"/>
  <c r="E5" i="28"/>
  <c r="C5" i="28"/>
  <c r="B5" i="28"/>
  <c r="A5" i="28"/>
  <c r="C2" i="28"/>
  <c r="G96" i="1"/>
  <c r="G94" i="1"/>
  <c r="G83" i="1"/>
  <c r="G73" i="1"/>
  <c r="H71" i="1"/>
  <c r="G71" i="1" s="1"/>
  <c r="G69" i="1"/>
  <c r="G66" i="1"/>
  <c r="G64" i="1"/>
  <c r="H60" i="1"/>
  <c r="G60" i="1"/>
  <c r="H72" i="1"/>
  <c r="I72" i="1" s="1"/>
  <c r="G59" i="1"/>
  <c r="G58" i="1"/>
  <c r="G57" i="1"/>
  <c r="G56" i="1"/>
  <c r="G55" i="1"/>
  <c r="G54" i="1"/>
  <c r="G53" i="1"/>
  <c r="G52" i="1"/>
  <c r="G51" i="1"/>
  <c r="G50" i="1"/>
  <c r="G49" i="1"/>
  <c r="G39" i="1"/>
  <c r="O32" i="28"/>
  <c r="H35" i="1"/>
  <c r="G35" i="1" s="1"/>
  <c r="O31" i="28"/>
  <c r="G33" i="1"/>
  <c r="G32" i="1"/>
  <c r="G31" i="1"/>
  <c r="G30" i="1"/>
  <c r="G29" i="1"/>
  <c r="G28" i="1"/>
  <c r="G27" i="1"/>
  <c r="G25" i="1"/>
  <c r="G24" i="1"/>
  <c r="H22" i="1"/>
  <c r="G22" i="1" s="1"/>
  <c r="O20" i="28"/>
  <c r="O19" i="28"/>
  <c r="G19" i="1"/>
  <c r="G11" i="1"/>
  <c r="G10" i="1"/>
  <c r="G8" i="1"/>
  <c r="L116" i="28"/>
  <c r="L104" i="28" l="1"/>
  <c r="L48" i="28"/>
  <c r="L49" i="28"/>
  <c r="L46" i="28"/>
  <c r="C17" i="93" s="1"/>
  <c r="L47" i="28"/>
  <c r="L45" i="28"/>
  <c r="C20" i="93" s="1"/>
  <c r="L43" i="28"/>
  <c r="L42" i="28"/>
  <c r="L44" i="28"/>
  <c r="L39" i="28"/>
  <c r="L41" i="28"/>
  <c r="L38" i="28"/>
  <c r="C7" i="93" s="1"/>
  <c r="L40" i="28"/>
  <c r="L34" i="28"/>
  <c r="L33" i="28"/>
  <c r="L27" i="28"/>
  <c r="L24" i="28"/>
  <c r="L32" i="28"/>
  <c r="L29" i="28"/>
  <c r="L26" i="28"/>
  <c r="L23" i="28"/>
  <c r="L31" i="28"/>
  <c r="L28" i="28"/>
  <c r="L25" i="28"/>
  <c r="L30" i="28"/>
  <c r="L22" i="28"/>
  <c r="L21" i="28"/>
  <c r="L20" i="28"/>
  <c r="L19" i="28"/>
  <c r="L18" i="28"/>
  <c r="L17" i="28"/>
  <c r="L15" i="28"/>
  <c r="L14" i="28"/>
  <c r="L13" i="28"/>
  <c r="L12" i="28"/>
  <c r="L11" i="28"/>
  <c r="L9" i="28"/>
  <c r="L8" i="28"/>
  <c r="L6" i="28"/>
  <c r="L5" i="28"/>
  <c r="L7" i="28"/>
  <c r="L16" i="28"/>
  <c r="L106" i="28"/>
  <c r="L107" i="28"/>
  <c r="L105" i="28"/>
  <c r="E10" i="28"/>
  <c r="G12" i="1"/>
  <c r="G13" i="1"/>
  <c r="G14" i="1"/>
  <c r="G15" i="1"/>
  <c r="G16" i="1"/>
  <c r="G17" i="1"/>
  <c r="O49" i="28"/>
  <c r="G60" i="28" s="1"/>
  <c r="O18" i="28"/>
  <c r="F9" i="28"/>
  <c r="D10" i="92" l="1"/>
  <c r="C9" i="93"/>
  <c r="E9" i="93" s="1"/>
  <c r="D12" i="92"/>
  <c r="C11" i="93"/>
  <c r="E11" i="93" s="1"/>
  <c r="E7" i="93"/>
  <c r="D1" i="28"/>
  <c r="C14" i="93"/>
  <c r="C8" i="93"/>
  <c r="D7" i="92"/>
  <c r="D6" i="92"/>
  <c r="N8" i="88"/>
  <c r="L10" i="28"/>
  <c r="L96" i="28" s="1"/>
  <c r="F32" i="28"/>
  <c r="F17" i="28"/>
  <c r="F23" i="28"/>
  <c r="F47" i="28"/>
  <c r="F8" i="28"/>
  <c r="F48" i="28"/>
  <c r="F29" i="28"/>
  <c r="F6" i="28"/>
  <c r="F44" i="28"/>
  <c r="F25" i="28"/>
  <c r="F28" i="28"/>
  <c r="F27" i="28"/>
  <c r="F26" i="28"/>
  <c r="F22" i="28"/>
  <c r="F21" i="28"/>
  <c r="F34" i="28"/>
  <c r="F46" i="28"/>
  <c r="F45" i="28"/>
  <c r="F24" i="28"/>
  <c r="F38" i="28"/>
  <c r="F39" i="28"/>
  <c r="F42" i="28"/>
  <c r="F43" i="28"/>
  <c r="F5" i="28"/>
  <c r="F41" i="28"/>
  <c r="G32" i="28"/>
  <c r="G49" i="28"/>
  <c r="F49" i="28"/>
  <c r="F20" i="28"/>
  <c r="G20" i="28"/>
  <c r="F31" i="28"/>
  <c r="F7" i="28"/>
  <c r="G31" i="28"/>
  <c r="F74" i="28"/>
  <c r="C12" i="93" l="1"/>
  <c r="C34" i="93" s="1"/>
  <c r="E12" i="93"/>
  <c r="E34" i="93" s="1"/>
  <c r="D13" i="92"/>
  <c r="D26" i="92" s="1"/>
  <c r="F8" i="88"/>
  <c r="G8" i="88"/>
  <c r="F16" i="28"/>
  <c r="L119" i="28"/>
  <c r="L121" i="28" s="1"/>
  <c r="F10" i="28"/>
  <c r="C15" i="93" l="1"/>
  <c r="C18" i="93" s="1"/>
  <c r="B21" i="93" s="1"/>
  <c r="C21" i="93" l="1"/>
  <c r="B22" i="93"/>
</calcChain>
</file>

<file path=xl/sharedStrings.xml><?xml version="1.0" encoding="utf-8"?>
<sst xmlns="http://schemas.openxmlformats.org/spreadsheetml/2006/main" count="1940" uniqueCount="958">
  <si>
    <t xml:space="preserve">Unit Number:      </t>
  </si>
  <si>
    <t>Description of Requested Amount from Audited Financial Statements</t>
  </si>
  <si>
    <t>Notes</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</si>
  <si>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</si>
  <si>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</si>
  <si>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-Fund Balance Note</t>
  </si>
  <si>
    <t>Upload Amounts</t>
  </si>
  <si>
    <t xml:space="preserve">Fiscal Year </t>
  </si>
  <si>
    <t>Water Sewer Dashboard</t>
  </si>
  <si>
    <t>NC County and Municipal Financial Information</t>
  </si>
  <si>
    <t>Description</t>
  </si>
  <si>
    <t>Account #</t>
  </si>
  <si>
    <t>Fiscal Year Reviewer Corrections</t>
  </si>
  <si>
    <t>Fiscal Year Unit Input</t>
  </si>
  <si>
    <t xml:space="preserve">                    FINISHED</t>
  </si>
  <si>
    <t>IMPORT</t>
  </si>
  <si>
    <t>Errors</t>
  </si>
  <si>
    <t>Yes</t>
  </si>
  <si>
    <t>No</t>
  </si>
  <si>
    <t>Cash &amp; Tax Memo</t>
  </si>
  <si>
    <t>Dashboard</t>
  </si>
  <si>
    <t>Review Summary</t>
  </si>
  <si>
    <t>Error Detection</t>
  </si>
  <si>
    <t>Dashboard,
Electric Memo</t>
  </si>
  <si>
    <t>Cash &amp; Tax Memo,
Dashboard</t>
  </si>
  <si>
    <t>Review Summary - FBA</t>
  </si>
  <si>
    <t>General Info used to evaluate health of unit</t>
  </si>
  <si>
    <t>Fiduciary Funds</t>
  </si>
  <si>
    <t>Gov - Net Investment in Capital Assets</t>
  </si>
  <si>
    <t>Gov - Restricted Net Position</t>
  </si>
  <si>
    <t>Gov - Unrestricted Net Position</t>
  </si>
  <si>
    <t>Gov - Any Adj. to Beginning Net Position</t>
  </si>
  <si>
    <t>How Data is used</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</si>
  <si>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</si>
  <si>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</si>
  <si>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</si>
  <si>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</si>
  <si>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</si>
  <si>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</si>
  <si>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</si>
  <si>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</si>
  <si>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</si>
  <si>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</si>
  <si>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</si>
  <si>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</si>
  <si>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</si>
  <si>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</si>
  <si>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</si>
  <si>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</si>
  <si>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</si>
  <si>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</si>
  <si>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</si>
  <si>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Total Expenses</t>
  </si>
  <si>
    <t xml:space="preserve">Charges for services </t>
  </si>
  <si>
    <t>Operating grants and contributions</t>
  </si>
  <si>
    <t>Capital grants and contributions</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</si>
  <si>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</si>
  <si>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</si>
  <si>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</si>
  <si>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</si>
  <si>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</si>
  <si>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</si>
  <si>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</si>
  <si>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</si>
  <si>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</si>
  <si>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Fiduciary Statements</t>
  </si>
  <si>
    <t>OPEB Note</t>
  </si>
  <si>
    <t>Fund Balance Note</t>
  </si>
  <si>
    <t>Gov - Restricted Cash &amp; Investments</t>
  </si>
  <si>
    <t>GA-Total Unrestricted Cash &amp; Investments</t>
  </si>
  <si>
    <t>Bus - Unrestricted Cash &amp; Investments</t>
  </si>
  <si>
    <t>Bus - Restricted Cash &amp; Investments</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</si>
  <si>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</si>
  <si>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</si>
  <si>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</si>
  <si>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</si>
  <si>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</si>
  <si>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</si>
  <si>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</si>
  <si>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</si>
  <si>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</si>
  <si>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</si>
  <si>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</si>
  <si>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RSS</t>
  </si>
  <si>
    <t>Gen Fund - Nonspendable</t>
  </si>
  <si>
    <t>Gen Fund - Total Fund Balance per report</t>
  </si>
  <si>
    <t>Gen Fund - Total Revenue</t>
  </si>
  <si>
    <t>Gen Fund - Transfers In</t>
  </si>
  <si>
    <t>Gen Fund - Transfers Out</t>
  </si>
  <si>
    <t>Gen Fund - Other items</t>
  </si>
  <si>
    <t>Gen Fund - Positive debt refund</t>
  </si>
  <si>
    <t>Gen fund - Negative debt refund</t>
  </si>
  <si>
    <t>Gen Fund - Change in Fund Balance</t>
  </si>
  <si>
    <t>Fiduciary - Cash and Investments</t>
  </si>
  <si>
    <t>Gen Fund - Encumbrances</t>
  </si>
  <si>
    <t>Units with Electric Operations have $.07, $.08, $.09</t>
  </si>
  <si>
    <t>Units with Water Sewer Operations have $.01</t>
  </si>
  <si>
    <t>CCH Unit Type</t>
  </si>
  <si>
    <t>CCH Unit Code</t>
  </si>
  <si>
    <t>Prior Year Amts.</t>
  </si>
  <si>
    <t>Combined Totals of all Proprietary Funds - Cash Flow from Operating</t>
  </si>
  <si>
    <t>Combined Totals of all Proprietary Funds - Capital Contributions</t>
  </si>
  <si>
    <t>Select Your Unit's Name from the drop down box in cell D2</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</si>
  <si>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</si>
  <si>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</si>
  <si>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</si>
  <si>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</si>
  <si>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</si>
  <si>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</si>
  <si>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</si>
  <si>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</si>
  <si>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GW-positive internal balance</t>
  </si>
  <si>
    <t>GW-negative internal balance</t>
  </si>
  <si>
    <t>Error Amounts</t>
  </si>
  <si>
    <t>Error Count</t>
  </si>
  <si>
    <t>Advance To: Interfund loan receivable-portion of repayment plan longer than 12 months</t>
  </si>
  <si>
    <t>GF-Advance To - Asset</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</si>
  <si>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</si>
  <si>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</si>
  <si>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</si>
  <si>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</si>
  <si>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</si>
  <si>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</si>
  <si>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</si>
  <si>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</si>
  <si>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</si>
  <si>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</si>
  <si>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</si>
  <si>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</si>
  <si>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</si>
  <si>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50 - Became Operational</t>
  </si>
  <si>
    <t>51 - Ceased Operations</t>
  </si>
  <si>
    <t>52 - No Change</t>
  </si>
  <si>
    <t>https://www.nctreasurer.com/slg/lfm/financial-analysis/Pages/Analysis-by-Population.aspx</t>
  </si>
  <si>
    <t>OPEB
 Note or RSI</t>
  </si>
  <si>
    <t>Notes or formulas</t>
  </si>
  <si>
    <t>OPEB
RSI</t>
  </si>
  <si>
    <t>Debt Issued within next 12 months</t>
  </si>
  <si>
    <t/>
  </si>
  <si>
    <t>FS., Pension note or RSI</t>
  </si>
  <si>
    <t>Notes to the Financial Statements - Pension Note</t>
  </si>
  <si>
    <t>Net Pension Liability</t>
  </si>
  <si>
    <t>Determination of Fiscal Health</t>
  </si>
  <si>
    <t>Fund Balance, Unassigned</t>
  </si>
  <si>
    <t>Debt Service Fund</t>
  </si>
  <si>
    <t>Please enter the Total Fund Balance for any Debt Service Funds</t>
  </si>
  <si>
    <t>Quick Ratio</t>
  </si>
  <si>
    <t>Current Liabilities - bond anticipation notes</t>
  </si>
  <si>
    <t>Current Liabilities - OPEB</t>
  </si>
  <si>
    <t>Current Liabilities - current liabilities payable from restricted assets</t>
  </si>
  <si>
    <t>Current Liabilities - current pension liabilities</t>
  </si>
  <si>
    <t>Current Liabilities - current compensated absences</t>
  </si>
  <si>
    <t>Total Current Liabilities including current portion of long-term debt</t>
  </si>
  <si>
    <t xml:space="preserve"> GF - Fund balance, Assigned </t>
  </si>
  <si>
    <t>GF - Fund Balance, Unassigned</t>
  </si>
  <si>
    <t>Acct #</t>
  </si>
  <si>
    <t>Fund balance, Assigned (total of all assigned components)</t>
  </si>
  <si>
    <t>Unit Data From Audit Worksheet</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</si>
  <si>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</si>
  <si>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</si>
  <si>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</si>
  <si>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</si>
  <si>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</si>
  <si>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</si>
  <si>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</si>
  <si>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</si>
  <si>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</si>
  <si>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</si>
  <si>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</si>
  <si>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</si>
  <si>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</si>
  <si>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</si>
  <si>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Total OPEB benefits - total OPEB liability
If you do not provide benefit, please enter 0</t>
  </si>
  <si>
    <t>Total OPEB benefits- OPEB plan fiduciary net position
If no fiduciary net position, enter 0</t>
  </si>
  <si>
    <t>OPEB-Plan's fiduciary net position as a % of total OPEB liability</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</si>
  <si>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</si>
  <si>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</si>
  <si>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</si>
  <si>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</si>
  <si>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</si>
  <si>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</si>
  <si>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</si>
  <si>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</si>
  <si>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</si>
  <si>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</si>
  <si>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</si>
  <si>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</si>
  <si>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Dashboard; Determination of Fiscal Health</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</si>
  <si>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</si>
  <si>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</si>
  <si>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</si>
  <si>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</si>
  <si>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</si>
  <si>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</si>
  <si>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</si>
  <si>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</si>
  <si>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</si>
  <si>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</si>
  <si>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</si>
  <si>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</si>
  <si>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</si>
  <si>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Is the Independent Auditor's Report Opinion Unmodified?</t>
  </si>
  <si>
    <t>Form completed by:</t>
  </si>
  <si>
    <t>Title:</t>
  </si>
  <si>
    <t>Version:</t>
  </si>
  <si>
    <t>Date:</t>
  </si>
  <si>
    <t>Is the Independent Auditor's Report Opinion Unmodified</t>
  </si>
  <si>
    <t>Is there a finding for lack of segregation of duties at this unit</t>
  </si>
  <si>
    <t>Decrease</t>
  </si>
  <si>
    <t>No Change</t>
  </si>
  <si>
    <t>Performance Indicator</t>
  </si>
  <si>
    <t>Unit Number:</t>
  </si>
  <si>
    <t>Explanation of Performance Indicator</t>
  </si>
  <si>
    <t>Equal or greater than 1</t>
  </si>
  <si>
    <t>Date the Auditor presented or plans to present the Audit to the Governing Board</t>
  </si>
  <si>
    <t>hidden data</t>
  </si>
  <si>
    <t>TD Auditor</t>
  </si>
  <si>
    <t>Does Unit expect to issue debt next fiscal year</t>
  </si>
  <si>
    <t>Auditor indicated that there was at least one Performance indicator of Concern on the PI tab</t>
  </si>
  <si>
    <t>Unit Name:</t>
  </si>
  <si>
    <t>D</t>
  </si>
  <si>
    <t>E</t>
  </si>
  <si>
    <t>F</t>
  </si>
  <si>
    <t>G</t>
  </si>
  <si>
    <t>H</t>
  </si>
  <si>
    <t>accounts set-up in 2020 that are equivalent to account 336</t>
  </si>
  <si>
    <t>Cell L219 contains formula to sum accounts listed in cell E219</t>
  </si>
  <si>
    <t xml:space="preserve">Gov - Select Current Liabilities </t>
  </si>
  <si>
    <t>Cell L224 contains link that has to be relinked to prior year  "YYYY Data(H)"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</si>
  <si>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</si>
  <si>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</si>
  <si>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</si>
  <si>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</si>
  <si>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</si>
  <si>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Did the Unit have any of the following occur:
1.  Bond covenants were not met
2.  Debt service payments made late?  Deferred payments authorized by LGC or other state
     agencies should not be counted as late for purposes of this question.</t>
  </si>
  <si>
    <t>TD Info Completed by Auditor : CCH acct # 974</t>
  </si>
  <si>
    <t>Minimum Threshold</t>
  </si>
  <si>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</si>
  <si>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</si>
  <si>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</si>
  <si>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</si>
  <si>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</si>
  <si>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</si>
  <si>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</si>
  <si>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</si>
  <si>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</si>
  <si>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</si>
  <si>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</si>
  <si>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</si>
  <si>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</si>
  <si>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</si>
  <si>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</si>
  <si>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</si>
  <si>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</si>
  <si>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</si>
  <si>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</si>
  <si>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</si>
  <si>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</si>
  <si>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</si>
  <si>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</si>
  <si>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</si>
  <si>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</si>
  <si>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</si>
  <si>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</si>
  <si>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</si>
  <si>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</si>
  <si>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</si>
  <si>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</si>
  <si>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</si>
  <si>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</si>
  <si>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</si>
  <si>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</si>
  <si>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</si>
  <si>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</si>
  <si>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</si>
  <si>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</si>
  <si>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t>Messages</t>
  </si>
  <si>
    <t>Leave blank if data not available</t>
  </si>
  <si>
    <t>Did unit have problems with debt service payments being late, debt restructured or not meeting bond covenants</t>
  </si>
  <si>
    <t>Unit Data from Audit Worksheet tab: (13-534)/14</t>
  </si>
  <si>
    <t>Select Unit Name from Drop Down List</t>
  </si>
  <si>
    <t>Section 1: Data Collection NOTE:  the data submitted below may be used in various published reports</t>
  </si>
  <si>
    <t>GENERAL FUND:</t>
  </si>
  <si>
    <t>Unit Results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</si>
  <si>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</si>
  <si>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</si>
  <si>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</si>
  <si>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</si>
  <si>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lists whether or not the unit has issues with debt service payments or bond covenants.</t>
  </si>
  <si>
    <t>I</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</si>
  <si>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</si>
  <si>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</si>
  <si>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</si>
  <si>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</si>
  <si>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</si>
  <si>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</si>
  <si>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</si>
  <si>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</si>
  <si>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</si>
  <si>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</si>
  <si>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</si>
  <si>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</si>
  <si>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</si>
  <si>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</si>
  <si>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</si>
  <si>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Intergovernmental Data Code</t>
  </si>
  <si>
    <t>Comb-Proprietary-Current Assets less restricted assets and deferred outflows</t>
  </si>
  <si>
    <t>C-EF- Current liabilities (Inc. Def Rev, Excl. BANs &amp; Comp Abs)</t>
  </si>
  <si>
    <t>Combined Total of all Proprietary Funds - Change in Net Position</t>
  </si>
  <si>
    <t>Combined Totals of all Proprietary Funds - Depreciation &amp; Amortization Expense</t>
  </si>
  <si>
    <t>Gov - Select Current Liabilities</t>
  </si>
  <si>
    <t>GA- Total General revenues (No transfers, special, extraordinary items)(SOA)</t>
  </si>
  <si>
    <t>Gen Fund - Any Adj. to Beginning Net Position</t>
  </si>
  <si>
    <t>Gen Fund - Total Expenditures</t>
  </si>
  <si>
    <t>Gen Fund - Proceeds from LTD</t>
  </si>
  <si>
    <t>Comb-Proprietary Funds- Inventories &amp; Prepaids in Curr Assets</t>
  </si>
  <si>
    <t>OPEB
1-implicit rate only
2-no benefit
3-benfit
4- state health plan</t>
  </si>
  <si>
    <t>Yes  or "1" indicates unit has defined benefit other than the ones adm. By the state</t>
  </si>
  <si>
    <t>GF - Advance to</t>
  </si>
  <si>
    <t>Compliance opinion - enter "1" for clean Opinion or "2" for other than clean opinion</t>
  </si>
  <si>
    <t>Do you expect to issue debt requiring LGC approval within 12 months from the date that the audit is submitted - select "1" for year and "2" for no</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</si>
  <si>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</si>
  <si>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</si>
  <si>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</si>
  <si>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</si>
  <si>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</si>
  <si>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</si>
  <si>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</si>
  <si>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Debt Service Funds Total Fund Balance</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</si>
  <si>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</si>
  <si>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</si>
  <si>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</si>
  <si>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</si>
  <si>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</si>
  <si>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</si>
  <si>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Peggy</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</si>
  <si>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</si>
  <si>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</si>
  <si>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</si>
  <si>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</si>
  <si>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</si>
  <si>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</si>
  <si>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</si>
  <si>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</si>
  <si>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</si>
  <si>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</si>
  <si>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</si>
  <si>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</si>
  <si>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</si>
  <si>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</si>
  <si>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FINANCE OFFICER</t>
  </si>
  <si>
    <t>Manager/Finance Officer</t>
  </si>
  <si>
    <t>Date the FO signed the Data Input worksheet</t>
  </si>
  <si>
    <t>Telephone number of the FO who signed the data input worksheet</t>
  </si>
  <si>
    <t>E-mail address of FO who signed the data input worksheet</t>
  </si>
  <si>
    <t>Did the Unit have any of the following occur:
1.  Were any debt service payments deferred or restructured in this fiscal year? (does not include refinancings designed to take advantage of lower interest rates)
2.  Bond covenants were not met
3.  Debt serv</t>
  </si>
  <si>
    <t>The Auditor will submit the Audit Report to the LGC within five months plus one day after the fiscal year end.-á (for units with a June 30th fiscal year-end this would be December 1)-á-á Select Yes or No</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</si>
  <si>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</si>
  <si>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</si>
  <si>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</si>
  <si>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</si>
  <si>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</si>
  <si>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</si>
  <si>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</si>
  <si>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</si>
  <si>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</si>
  <si>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</si>
  <si>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</si>
  <si>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</si>
  <si>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</si>
  <si>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</si>
  <si>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</si>
  <si>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</si>
  <si>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</si>
  <si>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</si>
  <si>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</si>
  <si>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</si>
  <si>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</si>
  <si>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</si>
  <si>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</si>
  <si>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</si>
  <si>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</si>
  <si>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</si>
  <si>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</si>
  <si>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</si>
  <si>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Mary</t>
  </si>
  <si>
    <t>Janet</t>
  </si>
  <si>
    <t>Anne</t>
  </si>
  <si>
    <t>Hall</t>
  </si>
  <si>
    <t>Mann</t>
  </si>
  <si>
    <t>Russell</t>
  </si>
  <si>
    <t>6/1/2020</t>
  </si>
  <si>
    <t>1/1/2019</t>
  </si>
  <si>
    <t>7/1/2021</t>
  </si>
  <si>
    <t>Anne Mann</t>
  </si>
  <si>
    <t>Chief Financial Officer</t>
  </si>
  <si>
    <t>252-641-4212</t>
  </si>
  <si>
    <t>annemann@tarboro-nc.com</t>
  </si>
  <si>
    <t>Governmental Activities - Benchmarking Tool uses account 336 in the code to calculate liquidity quick ratio.  Must be included on imported to CCH and SQL database.  Memos used these accounts as well.</t>
  </si>
  <si>
    <t>Telephone Number and Ext., etc.</t>
  </si>
  <si>
    <t>1/21/2021</t>
  </si>
  <si>
    <t>1/1/2015</t>
  </si>
  <si>
    <t>1/1/2013</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</si>
  <si>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</si>
  <si>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</si>
  <si>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</si>
  <si>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1.</t>
  </si>
  <si>
    <t>2.</t>
  </si>
  <si>
    <t>3.</t>
  </si>
  <si>
    <t>4.</t>
  </si>
  <si>
    <t>5.</t>
  </si>
  <si>
    <t>The unit had problems with debt service payments being late and/or did not comply with the bond covenants.</t>
  </si>
  <si>
    <t>Franklin</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</si>
  <si>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</si>
  <si>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</si>
  <si>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</si>
  <si>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</si>
  <si>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Trial Balance</t>
  </si>
  <si>
    <t xml:space="preserve">NC DEPARTMENT OF STATE TREASURER- STATE AND LOCAL GOVERNMENT FINANCE DIVISION
TD Info Completed by Auditor
</t>
  </si>
  <si>
    <t>Please see the INSTRUCTIONS worksheet before completing this form</t>
  </si>
  <si>
    <t>Aeronautics Authority of The City of Henderson</t>
  </si>
  <si>
    <t>Asheville Regional Airport</t>
  </si>
  <si>
    <t>Avery County Airport Authority</t>
  </si>
  <si>
    <t>Brunswick County Airport</t>
  </si>
  <si>
    <t>Burlington-Alamance Airport</t>
  </si>
  <si>
    <t>Carteret County - Beaufort Airport Authority</t>
  </si>
  <si>
    <t>Dare County Airport</t>
  </si>
  <si>
    <t>Davidson County Airport Authority</t>
  </si>
  <si>
    <t>Elizabeth City-Pasquotank County Airport</t>
  </si>
  <si>
    <t>Elizabethtown Airport Economic Development Commission</t>
  </si>
  <si>
    <t>Foothills Regional Airport Authority</t>
  </si>
  <si>
    <t>Halifax Northampton Regional Airport Authority</t>
  </si>
  <si>
    <t>Jackson County Airport Authority</t>
  </si>
  <si>
    <t>Johnston County Airport</t>
  </si>
  <si>
    <t>Lincoln County Airport Authority</t>
  </si>
  <si>
    <t>Lumberton Airport Commission</t>
  </si>
  <si>
    <t>Macon County Airport Authority</t>
  </si>
  <si>
    <t>Moore County Airport Authority</t>
  </si>
  <si>
    <t>Mount Airy-Surry County Airport Authority</t>
  </si>
  <si>
    <t>New Hanover County Airport Authority</t>
  </si>
  <si>
    <t>Piedmont Triad Airport Authority</t>
  </si>
  <si>
    <t>Pitt County Greenville Airport Authority</t>
  </si>
  <si>
    <t>Raleigh-Durham Airport Authority</t>
  </si>
  <si>
    <t>Rockingham County Airport Authority</t>
  </si>
  <si>
    <t>Rocky Mount-Wilson Airport Authority</t>
  </si>
  <si>
    <t>Sanford-Lee County Regional Airport Authority</t>
  </si>
  <si>
    <t>Southeast Regional Airport Authority</t>
  </si>
  <si>
    <t>Tarboro-Edgecombe Airport</t>
  </si>
  <si>
    <t>Tri-County Airport Authority</t>
  </si>
  <si>
    <t>JONATHAN</t>
  </si>
  <si>
    <t>Howie</t>
  </si>
  <si>
    <t>Keith</t>
  </si>
  <si>
    <t>Scott</t>
  </si>
  <si>
    <t>SHARON</t>
  </si>
  <si>
    <t>Brent</t>
  </si>
  <si>
    <t>Darlene</t>
  </si>
  <si>
    <t>Chad</t>
  </si>
  <si>
    <t>Deanna</t>
  </si>
  <si>
    <t>Alisha</t>
  </si>
  <si>
    <t>Lori</t>
  </si>
  <si>
    <t>Carol</t>
  </si>
  <si>
    <t>Joe</t>
  </si>
  <si>
    <t>Bill</t>
  </si>
  <si>
    <t>Timothy</t>
  </si>
  <si>
    <t>DOUG</t>
  </si>
  <si>
    <t>CARVER</t>
  </si>
  <si>
    <t>Burnette</t>
  </si>
  <si>
    <t>Young</t>
  </si>
  <si>
    <t>Piner</t>
  </si>
  <si>
    <t>Hinton</t>
  </si>
  <si>
    <t>PENNY</t>
  </si>
  <si>
    <t>Brinkley</t>
  </si>
  <si>
    <t>Duncan</t>
  </si>
  <si>
    <t>Fox</t>
  </si>
  <si>
    <t>McLamb</t>
  </si>
  <si>
    <t>Rios</t>
  </si>
  <si>
    <t>Armstrong</t>
  </si>
  <si>
    <t>Carpenter</t>
  </si>
  <si>
    <t>Oakley</t>
  </si>
  <si>
    <t>Campbell</t>
  </si>
  <si>
    <t>Styres</t>
  </si>
  <si>
    <t>Hopper</t>
  </si>
  <si>
    <t>Wyatt</t>
  </si>
  <si>
    <t>WILKINSON</t>
  </si>
  <si>
    <t>Joyner</t>
  </si>
  <si>
    <t>12/12/2014</t>
  </si>
  <si>
    <t>1/1/2001</t>
  </si>
  <si>
    <t>4/1/1994</t>
  </si>
  <si>
    <t>7/31/2015</t>
  </si>
  <si>
    <t>8/31/2016</t>
  </si>
  <si>
    <t>6/24/2020</t>
  </si>
  <si>
    <t>3/1/2012</t>
  </si>
  <si>
    <t>10/29/2007</t>
  </si>
  <si>
    <t>10/31/2011</t>
  </si>
  <si>
    <t>10/1/2015</t>
  </si>
  <si>
    <t>5/1/2017</t>
  </si>
  <si>
    <t>2/28/2019</t>
  </si>
  <si>
    <t>3/1/2019</t>
  </si>
  <si>
    <t>JONATHAN CARVER</t>
  </si>
  <si>
    <t>Janet Burnette</t>
  </si>
  <si>
    <t>Danny Young</t>
  </si>
  <si>
    <t>Howie Franklin</t>
  </si>
  <si>
    <t>Keith Hall</t>
  </si>
  <si>
    <t>Peggy Piner</t>
  </si>
  <si>
    <t>Marge Stauffer</t>
  </si>
  <si>
    <t>Scott Hinton</t>
  </si>
  <si>
    <t>SHARON PENNY</t>
  </si>
  <si>
    <t>Brent Brinkley</t>
  </si>
  <si>
    <t>Mary Duncan</t>
  </si>
  <si>
    <t>Darlene Fox</t>
  </si>
  <si>
    <t>Deanna Rios</t>
  </si>
  <si>
    <t>Lori Carpenter</t>
  </si>
  <si>
    <t>Carol Oakley</t>
  </si>
  <si>
    <t>Robert Campbell</t>
  </si>
  <si>
    <t>Joe Styres</t>
  </si>
  <si>
    <t>Bill Hopper</t>
  </si>
  <si>
    <t>Timothy Wyatt</t>
  </si>
  <si>
    <t>DOUG WILKINSON</t>
  </si>
  <si>
    <t>Russell Joyner</t>
  </si>
  <si>
    <t>Director of Finance</t>
  </si>
  <si>
    <t>Director</t>
  </si>
  <si>
    <t>Finance Administrator</t>
  </si>
  <si>
    <t>9/3/2021</t>
  </si>
  <si>
    <t>10/22/2021</t>
  </si>
  <si>
    <t>919-691-7745</t>
  </si>
  <si>
    <t>828-654-3234</t>
  </si>
  <si>
    <t>828-387-7373</t>
  </si>
  <si>
    <t>910-540-0957</t>
  </si>
  <si>
    <t>336-227-3319</t>
  </si>
  <si>
    <t>252-728-1928</t>
  </si>
  <si>
    <t>252-475-5573</t>
  </si>
  <si>
    <t>252-335-5634</t>
  </si>
  <si>
    <t>828-448-5708</t>
  </si>
  <si>
    <t>252-593-2111</t>
  </si>
  <si>
    <t>828-631-2249</t>
  </si>
  <si>
    <t>704-736-8488</t>
  </si>
  <si>
    <t>910-671-3817</t>
  </si>
  <si>
    <t>910-692-3212</t>
  </si>
  <si>
    <t>336-401-8251</t>
  </si>
  <si>
    <t>910-341-4333</t>
  </si>
  <si>
    <t>336-665-5626</t>
  </si>
  <si>
    <t>252-902-2030</t>
  </si>
  <si>
    <t>336-369-8290</t>
  </si>
  <si>
    <t>919-776-2939</t>
  </si>
  <si>
    <t>910-844-5081</t>
  </si>
  <si>
    <t>252-395-0824</t>
  </si>
  <si>
    <t>JCARVER3623@GMAIL.COM</t>
  </si>
  <si>
    <t>jburnette@flyavl.com</t>
  </si>
  <si>
    <t>howie@capefearjetport.com</t>
  </si>
  <si>
    <t>khall@naaleads.com</t>
  </si>
  <si>
    <t>finance@kmrhairport.org</t>
  </si>
  <si>
    <t>marge.stauffer@darenc.com</t>
  </si>
  <si>
    <t>manager@ecgairport.com</t>
  </si>
  <si>
    <t>duncanm@halifaxnc.com</t>
  </si>
  <si>
    <t>darlenefox@jacksonnc.org</t>
  </si>
  <si>
    <t>chad.mclamb@johnstonnc.com</t>
  </si>
  <si>
    <t>drios@lincolncounty.org</t>
  </si>
  <si>
    <t>athompson@ci.lumberton.nc.us</t>
  </si>
  <si>
    <t>lhall@maconnc.org</t>
  </si>
  <si>
    <t>coakley@moorecountyairport.com</t>
  </si>
  <si>
    <t>rcampbell@flyilm.com</t>
  </si>
  <si>
    <t>styresj@gsoair.org</t>
  </si>
  <si>
    <t>bill.hopper@pittcountync.gov</t>
  </si>
  <si>
    <t>twyatt@cgspllc.com</t>
  </si>
  <si>
    <t>director@krwiairport.com</t>
  </si>
  <si>
    <t>jgentry@lmairport.com</t>
  </si>
  <si>
    <t>Russ27805@yahoo.com</t>
  </si>
  <si>
    <t>GF FBA% of Exp w/o Powell Bill Formula: (506+536-4-5-6-11+647)/(532+20+509-533-508)</t>
  </si>
  <si>
    <t>Gentry</t>
  </si>
  <si>
    <t>Enterprise Funds other than WS and Electric</t>
  </si>
  <si>
    <t>Net Position</t>
  </si>
  <si>
    <t>Combined Totals of all Proprietary Funds - Amount of Inventories and Prepaids in current assets</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</si>
  <si>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</si>
  <si>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</si>
  <si>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</si>
  <si>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</si>
  <si>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</si>
  <si>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</si>
  <si>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Combined Proprietary Funds - Change in Cash Flow Statement</t>
  </si>
  <si>
    <t>=626-627-628-629-630-631-632 - (632 will not be on airports DIW)</t>
  </si>
  <si>
    <t>CCH Upload Batch Total</t>
  </si>
  <si>
    <r>
      <t xml:space="preserve">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t>
    </r>
    <r>
      <rPr>
        <b/>
        <sz val="12"/>
        <color theme="1"/>
        <rFont val="Calibri"/>
        <family val="2"/>
        <scheme val="minor"/>
      </rPr>
      <t xml:space="preserve"> Note that 8.33% represents enough fund balance to cover only one month of expenditures.</t>
    </r>
    <r>
      <rPr>
        <sz val="12"/>
        <color theme="1"/>
        <rFont val="Calibri"/>
        <family val="2"/>
        <scheme val="minor"/>
      </rPr>
      <t xml:space="preserve">  Normally, a unit has to either increase revenues or decrease expenditures to increase fund balance available. 
</t>
    </r>
  </si>
  <si>
    <t>ENTERPRISE FUND:</t>
  </si>
  <si>
    <t>TD Info Completed by Auditor : CCH acct # 1058, 955, and 957</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</si>
  <si>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</si>
  <si>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 xml:space="preserve">Gen Fund - Total Expenditures </t>
  </si>
  <si>
    <t xml:space="preserve">Gen Fund - Proceeds from LTD </t>
  </si>
  <si>
    <t>Gen Fund - Any Adj. to Beginning Net Assets</t>
  </si>
  <si>
    <t>Is there a finding for lack of technical skills, knowledge and experience (SKE) at this unit</t>
  </si>
  <si>
    <t>Mark to Market unrealized losses in the General Fund</t>
  </si>
  <si>
    <t>Number of significant deficiency findings</t>
  </si>
  <si>
    <t>Number of material weaknesses findings</t>
  </si>
  <si>
    <t>Number of other matters that auditor asked the unit to respond to</t>
  </si>
  <si>
    <t>Unit Data from Audit Worksheet tab: (506+536-4-5-6+647)/(532+509+20-533-508)</t>
  </si>
  <si>
    <t>Did your audit disclose as a finding any statutory violations (not including budget violations) (Yes or No)</t>
  </si>
  <si>
    <t xml:space="preserve">Calculation of Fund Balance Available at June 30 
Including Debt Service Fund for Performance Indicator
</t>
  </si>
  <si>
    <t>Account Number</t>
  </si>
  <si>
    <t>Calculation</t>
  </si>
  <si>
    <t>Fund Balance Available for Performance Indicator</t>
  </si>
  <si>
    <t>General Fund Cash and investments - unrestricted…........................................................................................................</t>
  </si>
  <si>
    <t>General Fund Cash and investments - restricted…........................................................................................................</t>
  </si>
  <si>
    <t>Debt Service Fund Fund Balance…..................................................................................................................................</t>
  </si>
  <si>
    <t>Debt Service Fund Balance</t>
  </si>
  <si>
    <t>Less:</t>
  </si>
  <si>
    <t>Liabilities- General Fund…...................................................................................................................................................</t>
  </si>
  <si>
    <t>Gen Fund - Current Liabilities</t>
  </si>
  <si>
    <t>Encumbrances at June 30 - General Fund (listed in the notes)</t>
  </si>
  <si>
    <t>Unavailable or unearned revenues arising from cash receipts - General Fund…............................................................</t>
  </si>
  <si>
    <t>Gen Fund -deferred inflows derived from Cash Receipts</t>
  </si>
  <si>
    <t>Fund Balance Available</t>
  </si>
  <si>
    <t>Formula</t>
  </si>
  <si>
    <t xml:space="preserve">Expenditures: </t>
  </si>
  <si>
    <t>Total expenditures - General Fund…................................................................................................................................</t>
  </si>
  <si>
    <t>Adjustments:</t>
  </si>
  <si>
    <t>Transfers out-General Fund…......................................................................................................................................................</t>
  </si>
  <si>
    <t>Gen Fund - Transfer Out</t>
  </si>
  <si>
    <t>Negative Debt Refunding….................................................................................................................................................</t>
  </si>
  <si>
    <t>Issuance of capital leases &amp; installment purchases - General Fund….............................</t>
  </si>
  <si>
    <t>Positive Debt Refunding…...................................................................................................................................................</t>
  </si>
  <si>
    <t>Total expenditures (As Adjusted)….................................................</t>
  </si>
  <si>
    <t>Fund Balance Available  as % of Expenditures….........</t>
  </si>
  <si>
    <t>Fund Balance Available for Appropriation/Total Expenditure (As Adjusted)</t>
  </si>
  <si>
    <t>=506+536+647-4-6-5</t>
  </si>
  <si>
    <t>=532+20+509-533-508</t>
  </si>
  <si>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from drop down list.
</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</si>
  <si>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</si>
  <si>
    <r>
      <t xml:space="preserve">Mark to Market unrealized losses in the General Fund. </t>
    </r>
    <r>
      <rPr>
        <sz val="11"/>
        <color rgb="FFFF0000"/>
        <rFont val="Calibri"/>
        <family val="2"/>
        <scheme val="minor"/>
      </rPr>
      <t>(enter as a negative number)</t>
    </r>
  </si>
  <si>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</si>
  <si>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Do you expect to issue debt requiring LGC approval within 12 months from the date that the audit is submitted - </t>
    </r>
    <r>
      <rPr>
        <b/>
        <sz val="11"/>
        <color theme="1"/>
        <rFont val="Calibri"/>
        <family val="2"/>
        <scheme val="minor"/>
      </rPr>
      <t>select "1" for yes and "2" for no from drop down list.</t>
    </r>
  </si>
  <si>
    <t>Statutory Calculation of Fund Balance Available for Appropriation At June 30 for the General Fund
Restricted - Stabilization by State Statute</t>
  </si>
  <si>
    <t>Total</t>
  </si>
  <si>
    <t>Without Including Restricted Cash</t>
  </si>
  <si>
    <t>Fund Balance Available for Appropriation - G.S. §159-8(a)</t>
  </si>
  <si>
    <t xml:space="preserve">Unrestricted Cash and Investments </t>
  </si>
  <si>
    <t xml:space="preserve">Restricted cash and investments </t>
  </si>
  <si>
    <t>Liabilities……………………………………………………………….………………………….</t>
  </si>
  <si>
    <t>Encumbrances at June 30 (listed in the notes)……………………………...…………………………</t>
  </si>
  <si>
    <t>Unavailable or Unearned Revenues Arising from Cash Receipts ……………………………</t>
  </si>
  <si>
    <t>Fund Balance Available for Appropriation ……………………………………………………….</t>
  </si>
  <si>
    <t>Column C Formula</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</si>
  <si>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</si>
  <si>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</si>
  <si>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</si>
  <si>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</si>
  <si>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</si>
  <si>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</si>
  <si>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</si>
  <si>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</si>
  <si>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</si>
  <si>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</si>
  <si>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 xml:space="preserve"> Restricted Cash</t>
  </si>
  <si>
    <t>Expenditures - General Fund</t>
  </si>
  <si>
    <t>Total Expenditures - General Fund ………………………………..………………………………..</t>
  </si>
  <si>
    <t>Adjustments</t>
  </si>
  <si>
    <t xml:space="preserve">    Transfers Out …………………………...…………………………………...…….</t>
  </si>
  <si>
    <t xml:space="preserve">    Negative Debt Refunding</t>
  </si>
  <si>
    <t xml:space="preserve">    Issuance of Capital Leases &amp; Installment Purchases ……………...………….</t>
  </si>
  <si>
    <t xml:space="preserve">    Positive Debt Refunding</t>
  </si>
  <si>
    <t xml:space="preserve">          Total Expenditures (As Adjusted) ………………………………...…………………….</t>
  </si>
  <si>
    <t xml:space="preserve">    Fund Balance Available  as % of Expenditures …………………………..........</t>
  </si>
  <si>
    <t>Enter telephone extension, etc.</t>
  </si>
  <si>
    <r>
      <t xml:space="preserve">Telephone number - </t>
    </r>
    <r>
      <rPr>
        <b/>
        <sz val="11"/>
        <color theme="1"/>
        <rFont val="Calibri"/>
        <family val="2"/>
        <scheme val="minor"/>
      </rPr>
      <t>enter only telephone number</t>
    </r>
    <r>
      <rPr>
        <sz val="11"/>
        <color theme="1"/>
        <rFont val="Calibri"/>
        <family val="2"/>
        <scheme val="minor"/>
      </rPr>
      <t xml:space="preserve"> ###-###-####</t>
    </r>
  </si>
  <si>
    <t>=506+536-4-6-5</t>
  </si>
  <si>
    <t>=9-(506+536-4-6-5)</t>
  </si>
  <si>
    <t>=(9-(506+536-4-6-5)-7</t>
  </si>
  <si>
    <t>Column E Formula</t>
  </si>
  <si>
    <t>=506-4-6-5</t>
  </si>
  <si>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</si>
  <si>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</si>
  <si>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t>Marge</t>
  </si>
  <si>
    <t>Laura</t>
  </si>
  <si>
    <t>Ron</t>
  </si>
  <si>
    <t>Dion</t>
  </si>
  <si>
    <t>Jo Ann</t>
  </si>
  <si>
    <t>Stauffer</t>
  </si>
  <si>
    <t>Stilwell</t>
  </si>
  <si>
    <t>Neely</t>
  </si>
  <si>
    <t>Kapocius</t>
  </si>
  <si>
    <t>Viventi</t>
  </si>
  <si>
    <t>2/14/2022</t>
  </si>
  <si>
    <t>4/26/2016</t>
  </si>
  <si>
    <t>4/28/2020</t>
  </si>
  <si>
    <t>7/1/2016</t>
  </si>
  <si>
    <t>Christy Stilwell</t>
  </si>
  <si>
    <t>Chad McLamb</t>
  </si>
  <si>
    <t>Alisha Armstrong</t>
  </si>
  <si>
    <t>Laura Neely</t>
  </si>
  <si>
    <t>Kapocius, Ronald</t>
  </si>
  <si>
    <t>Dion Viventi</t>
  </si>
  <si>
    <t>Jo Ann Gentry</t>
  </si>
  <si>
    <t>CFO</t>
  </si>
  <si>
    <t>2/10/2023</t>
  </si>
  <si>
    <t>11/2/2022</t>
  </si>
  <si>
    <t>10/24/2022</t>
  </si>
  <si>
    <t>5/17/2023</t>
  </si>
  <si>
    <t>11/18/2022</t>
  </si>
  <si>
    <t>11/22/2022</t>
  </si>
  <si>
    <t>11/30/2022</t>
  </si>
  <si>
    <t>12/23/2022</t>
  </si>
  <si>
    <t>8/30/2022</t>
  </si>
  <si>
    <t>1/5/2023</t>
  </si>
  <si>
    <t>11/29/2022</t>
  </si>
  <si>
    <t>9/27/2022</t>
  </si>
  <si>
    <t>11/28/2022</t>
  </si>
  <si>
    <t>10/10/2022</t>
  </si>
  <si>
    <t>11/1/2022</t>
  </si>
  <si>
    <t>6/14/2023</t>
  </si>
  <si>
    <t>10/12/2022</t>
  </si>
  <si>
    <t>4/26/2023</t>
  </si>
  <si>
    <t>12/19/2022</t>
  </si>
  <si>
    <t>11/23/2022</t>
  </si>
  <si>
    <t>336-242-2027</t>
  </si>
  <si>
    <t>910-862-7117</t>
  </si>
  <si>
    <t>919-989-5110</t>
  </si>
  <si>
    <t>919-840-7193</t>
  </si>
  <si>
    <t>252-446-3189</t>
  </si>
  <si>
    <t>#REF!</t>
  </si>
  <si>
    <t>Christy.Stilwell@DavidsonCountyNC.gov</t>
  </si>
  <si>
    <t>Sharon Penny &lt;spenny@elizabethtownnc.org&gt;</t>
  </si>
  <si>
    <t>neelyl@co.surry.nc.us</t>
  </si>
  <si>
    <t>ron.kapocius@rdu.com</t>
  </si>
  <si>
    <t>bheuts@raleighexec.com</t>
  </si>
  <si>
    <t>Number of other matters that auditor asked the unit to respond to.</t>
  </si>
  <si>
    <t>3/15/2023</t>
  </si>
  <si>
    <t>7/1/2022</t>
  </si>
  <si>
    <t>11/15/2022</t>
  </si>
  <si>
    <t>11/16/2022</t>
  </si>
  <si>
    <t>12/1/2022</t>
  </si>
  <si>
    <t>2/1/2023</t>
  </si>
  <si>
    <t>11/7/2022</t>
  </si>
  <si>
    <t>2/20/2023</t>
  </si>
  <si>
    <t>1/15/2023</t>
  </si>
  <si>
    <t>7/1/2023</t>
  </si>
  <si>
    <t>6/20/2023</t>
  </si>
  <si>
    <t>11/17/2022</t>
  </si>
  <si>
    <t>12/22/2022</t>
  </si>
  <si>
    <t>1/10/2023</t>
  </si>
  <si>
    <t>Mark to Market unrealized losses in the General Fund.</t>
  </si>
  <si>
    <t>Did the unit have a board-appointed finance officer the entire fiscal year? (Yes or No)?</t>
  </si>
  <si>
    <t>Date Audit First Received</t>
  </si>
  <si>
    <t>2023-02-13</t>
  </si>
  <si>
    <t>2022-11-03</t>
  </si>
  <si>
    <t>2022-10-29</t>
  </si>
  <si>
    <t>2022-10-10</t>
  </si>
  <si>
    <t>2023-05-18</t>
  </si>
  <si>
    <t>2022-11-21</t>
  </si>
  <si>
    <t>2022-11-22</t>
  </si>
  <si>
    <t>2022-10-27</t>
  </si>
  <si>
    <t>2022-12-01</t>
  </si>
  <si>
    <t>2022-10-31</t>
  </si>
  <si>
    <t>2022-12-23</t>
  </si>
  <si>
    <t>2022-10-03</t>
  </si>
  <si>
    <t>2023-01-25</t>
  </si>
  <si>
    <t>2022-11-30</t>
  </si>
  <si>
    <t>2022-10-05</t>
  </si>
  <si>
    <t>2022-11-29</t>
  </si>
  <si>
    <t>2022-10-20</t>
  </si>
  <si>
    <t>2022-11-08</t>
  </si>
  <si>
    <t>2022-11-02</t>
  </si>
  <si>
    <t>2022-07-29</t>
  </si>
  <si>
    <t>2022-10-13</t>
  </si>
  <si>
    <t>2023-06-19</t>
  </si>
  <si>
    <t>2022-10-12</t>
  </si>
  <si>
    <t>2022-12-19</t>
  </si>
  <si>
    <t>2022-11-26</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</si>
  <si>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</si>
  <si>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</si>
  <si>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</si>
  <si>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</si>
  <si>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PY 2</t>
  </si>
  <si>
    <t>PY 1</t>
  </si>
  <si>
    <t>Audit Year 2022</t>
  </si>
  <si>
    <t>For units of government that have Proprietary Funds that do not prepare Government-Wide Financial Statement need to answer the following questions.</t>
  </si>
  <si>
    <t>Revenue, Expenses &amp; Changes in Fund Net Position</t>
  </si>
  <si>
    <t>Cash Flow Statement</t>
  </si>
  <si>
    <r>
      <rPr>
        <b/>
        <u/>
        <sz val="11"/>
        <color rgb="FFFF0000"/>
        <rFont val="Calibri"/>
        <family val="2"/>
        <scheme val="minor"/>
      </rPr>
      <t>All Proprietary Funds</t>
    </r>
    <r>
      <rPr>
        <u/>
        <sz val="11"/>
        <color theme="1"/>
        <rFont val="Calibri"/>
        <family val="2"/>
        <scheme val="minor"/>
      </rPr>
      <t xml:space="preserve"> -total </t>
    </r>
    <r>
      <rPr>
        <b/>
        <u/>
        <sz val="11"/>
        <color rgb="FFFF0000"/>
        <rFont val="Calibri"/>
        <family val="2"/>
        <scheme val="minor"/>
      </rPr>
      <t>of all</t>
    </r>
    <r>
      <rPr>
        <u/>
        <sz val="11"/>
        <color theme="1"/>
        <rFont val="Calibri"/>
        <family val="2"/>
        <scheme val="minor"/>
      </rPr>
      <t xml:space="preserve"> expenses excluding transfers out</t>
    </r>
  </si>
  <si>
    <r>
      <rPr>
        <b/>
        <u/>
        <sz val="11"/>
        <color rgb="FFFF0000"/>
        <rFont val="Calibri"/>
        <family val="2"/>
        <scheme val="minor"/>
      </rPr>
      <t>All Proprietary Funds</t>
    </r>
    <r>
      <rPr>
        <u/>
        <sz val="11"/>
        <color theme="1"/>
        <rFont val="Calibri"/>
        <family val="2"/>
        <scheme val="minor"/>
      </rPr>
      <t xml:space="preserve"> -Depreciation and amortization expense</t>
    </r>
  </si>
  <si>
    <r>
      <rPr>
        <b/>
        <u/>
        <sz val="11"/>
        <color rgb="FFFF0000"/>
        <rFont val="Calibri"/>
        <family val="2"/>
        <scheme val="minor"/>
      </rPr>
      <t>All Proprietary Funds</t>
    </r>
    <r>
      <rPr>
        <u/>
        <sz val="11"/>
        <color theme="1"/>
        <rFont val="Calibri"/>
        <family val="2"/>
        <scheme val="minor"/>
      </rPr>
      <t xml:space="preserve"> -Principal paid on long-term debt.  Amount should be reduced by principal payments for debt refunding.</t>
    </r>
  </si>
  <si>
    <r>
      <t xml:space="preserve">Number of material weaknesses findings (financial statements findings only)
</t>
    </r>
    <r>
      <rPr>
        <sz val="11"/>
        <color rgb="FFFF0000"/>
        <rFont val="Calibri"/>
        <family val="2"/>
        <scheme val="minor"/>
      </rPr>
      <t>Exclude findings reported in questions  907, 951</t>
    </r>
  </si>
  <si>
    <t>Did your audit disclose as a finding any statutory violations? (not including budget violations) (Yes or No) If the answer  is "Yes", review whether this needs to be disclosed in the Stewardship, Compliance and Accountability Note</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</si>
  <si>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</si>
  <si>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</si>
  <si>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 xml:space="preserve">Was an AU-C Section 260 (The Auditor's Communication With Those Charged With Governance) letter issued?     </t>
  </si>
  <si>
    <t>Was an AU-C Section 265 (Communicating Internal Control Related Matters Identified in an Audit) letter issued?</t>
  </si>
  <si>
    <t>Does the Performance Indicator Print worksheet in this workbook have a red shaded cell?</t>
  </si>
  <si>
    <t>Section 2:</t>
  </si>
  <si>
    <t xml:space="preserve">Does the unit have a self-insurance fund? </t>
  </si>
  <si>
    <t>If the unit is self-insured for employee health care, does the unit use a qualified consultant to establish rates and appropriate reserve levels?</t>
  </si>
  <si>
    <r>
      <t xml:space="preserve">Does the Unit have a non-state administered pension plan?
</t>
    </r>
    <r>
      <rPr>
        <sz val="11"/>
        <color theme="5" tint="-0.249977111117893"/>
        <rFont val="Calibri"/>
        <family val="2"/>
        <scheme val="minor"/>
      </rPr>
      <t>(Note - OPEB is not a pension plan.)</t>
    </r>
  </si>
  <si>
    <r>
      <t xml:space="preserve">Number of </t>
    </r>
    <r>
      <rPr>
        <b/>
        <sz val="11"/>
        <color theme="1"/>
        <rFont val="Calibri"/>
        <family val="2"/>
        <scheme val="minor"/>
      </rPr>
      <t>significant deficiency</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</si>
  <si>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t>Please enter page number if information included in the audit report/other communications</t>
  </si>
  <si>
    <t xml:space="preserve"> Did the unit have a board-appointed finance officer or interim board-appointed finance officer the entire fiscal year (Yes or No)</t>
  </si>
  <si>
    <t>Does the Performance Indicator Print worksheet in this workbook have a red shaded cell</t>
  </si>
  <si>
    <t xml:space="preserve">The Unit had material weaknesses, significant deficiencies, statutory violations and/or items identified on the TD Info Completed by Auditor tab that should be addressed in the FPIC Response Letter.  </t>
  </si>
  <si>
    <t>This indicator identifies whether the unit has any material weaknesses, significant deficiencies, management letter comments or items identified on the TD Info Completed by Audit tab including 1058, 955 and 957, that require a response.</t>
  </si>
  <si>
    <t>Does the unit have a self-insurance fund</t>
  </si>
  <si>
    <t>If the unit is self-insured for employee health care, does the unit use a qualified consultant to establish rates and appropriate reserve levels</t>
  </si>
  <si>
    <t>Amount of ARPA funds expended in total for fiscal year for non-capital purposes</t>
  </si>
  <si>
    <t xml:space="preserve">Is there is a going concern noted in the audit report? </t>
  </si>
  <si>
    <t>Is there is a going concern noted in the audit report</t>
  </si>
  <si>
    <t>If the answer to 1059 is "No," then was the unit without a board-appointed interim or permanent finance officer for more than 2 weeks at any time in the fiscal year</t>
  </si>
  <si>
    <t xml:space="preserve">"Certain" Special Purpose Governments as defined by GASB 34 (a special purpose government that only has proprietary funds (no governmental funds)) are not required </t>
  </si>
  <si>
    <t xml:space="preserve">Statements but can use an alternate presentation.  If your unit is a Special Purpose Government that did not prepare  Government Wide financial statements please </t>
  </si>
  <si>
    <t>to prepare Government Wide Statements but can use an alternate presentation.  If your unit is a Special Purpose Government that did not prepare  Government Wide</t>
  </si>
  <si>
    <t>All Proprietary Funds -total of all expenses excluding transfers out</t>
  </si>
  <si>
    <t>All Proprietary Funds -Depreciation and amortization expense</t>
  </si>
  <si>
    <t xml:space="preserve">Was the finance officer or interim finance officer bonded pursuant to G.S. 159-29 </t>
  </si>
  <si>
    <t>All Proprietary Funds -Principal paid on long-term debt.  Amount should be reduced by principal payments for debt refunding</t>
  </si>
  <si>
    <t>TD Info Completed by Auditor tab: CCH acct # 1079</t>
  </si>
  <si>
    <t>Data documenting the unit's compliance with General Statue 159-25 is captured in account numbers 947, 948, 949, 950, and 952.</t>
  </si>
  <si>
    <t>answer the following questions.   A special purpose government should not have completed questions in the Governmental Activities section in rows 7 through 39</t>
  </si>
  <si>
    <t>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</si>
  <si>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J</t>
  </si>
  <si>
    <t>What date was the audit report submitted to the LGC?  (Note audit reports are due four months after fiscal year end regardless of the contract submission date.)</t>
  </si>
  <si>
    <t>C26</t>
  </si>
  <si>
    <t>C25</t>
  </si>
  <si>
    <t>What date was the audit report submitted to the LGC?</t>
  </si>
  <si>
    <t>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   (Yes or No or N/A)</t>
  </si>
  <si>
    <t>Must be linked to unit number on Unit Data from Audit Worksheet tab</t>
  </si>
  <si>
    <t>Does the Unit have a non-state administered pension plan</t>
  </si>
  <si>
    <t>What date was the audit report submitted to the LGC?  (Note audit reports are due four months after fiscal year end regardless of the contract submission date.)  Enter as "MM/DD/YYYY"</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</si>
  <si>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</si>
  <si>
    <t xml:space="preserve">The TD Info Completed by Auditor Worksheet is to be filled out using the completed audit report for the fiscal year 2024. </t>
  </si>
  <si>
    <t>Please remember the original 2024 audit report submission cannot be processed unless we receive the following:</t>
  </si>
  <si>
    <t xml:space="preserve">- PDF file of the Audit Report named “Unit Name 2024 Audit”             </t>
  </si>
  <si>
    <t>- PDF file of all communication letters from the auditor to the unit  named “Unit Name 2024 comm #1”, “Unit Name 2024 comm #2”, etc.</t>
  </si>
  <si>
    <t xml:space="preserve">- Excel file named “Unit Name 2024 Data Input Workbook" </t>
  </si>
  <si>
    <t>If the 2024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</si>
  <si>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2024 Audit Submission Process</t>
  </si>
  <si>
    <t>Instructions for Audits with a Fiscal Year Ending Earlier than June 30, 2024</t>
  </si>
  <si>
    <r>
      <t xml:space="preserve">If you are performing an audit for a year </t>
    </r>
    <r>
      <rPr>
        <b/>
        <sz val="12"/>
        <color theme="1"/>
        <rFont val="Cambria"/>
        <family val="1"/>
      </rPr>
      <t>earlier</t>
    </r>
    <r>
      <rPr>
        <sz val="12"/>
        <color theme="1"/>
        <rFont val="Cambria"/>
        <family val="1"/>
      </rPr>
      <t xml:space="preserve"> than June 30, 2024, please email LGCAudit@nctreasurer.com, as you will need to use the appropriate transmittal and data input document for that time period.</t>
    </r>
  </si>
  <si>
    <t>Fiscal Year 2024</t>
  </si>
  <si>
    <t>Audit Year 2023</t>
  </si>
  <si>
    <t>Jonathan</t>
  </si>
  <si>
    <t>Danny</t>
  </si>
  <si>
    <t>Jesse</t>
  </si>
  <si>
    <t>Christy</t>
  </si>
  <si>
    <t>Robert</t>
  </si>
  <si>
    <t>Doug</t>
  </si>
  <si>
    <t>Seth</t>
  </si>
  <si>
    <t>Carver</t>
  </si>
  <si>
    <t>Vinson</t>
  </si>
  <si>
    <t>Wilkinson</t>
  </si>
  <si>
    <t>Hatchell</t>
  </si>
  <si>
    <t>6/15/2022</t>
  </si>
  <si>
    <t>1/1/2011</t>
  </si>
  <si>
    <t>Jesse Vinson</t>
  </si>
  <si>
    <t>Cheryl Spaulding-Hunt</t>
  </si>
  <si>
    <t>Doug Wilkinson</t>
  </si>
  <si>
    <t>Seth Hatchell</t>
  </si>
  <si>
    <t>Airport Director</t>
  </si>
  <si>
    <t>Assistant Finance Director</t>
  </si>
  <si>
    <t>Finance Officer/Treasurer</t>
  </si>
  <si>
    <t>2/27/2024</t>
  </si>
  <si>
    <t>9/26/2023</t>
  </si>
  <si>
    <t>10/31/2023</t>
  </si>
  <si>
    <t>10/23/2023</t>
  </si>
  <si>
    <t>1/31/2024</t>
  </si>
  <si>
    <t>11/13/2023</t>
  </si>
  <si>
    <t>12/1/2023</t>
  </si>
  <si>
    <t>10/24/2023</t>
  </si>
  <si>
    <t>2/14/2024</t>
  </si>
  <si>
    <t>10/30/2023</t>
  </si>
  <si>
    <t>9/20/2023</t>
  </si>
  <si>
    <t>11/30/2023</t>
  </si>
  <si>
    <t>2/15/2024</t>
  </si>
  <si>
    <t>9/28/2023</t>
  </si>
  <si>
    <t>11/22/2023</t>
  </si>
  <si>
    <t>11/21/2023</t>
  </si>
  <si>
    <t>10/3/2023</t>
  </si>
  <si>
    <t>10/16/2023</t>
  </si>
  <si>
    <t>11/6/2023</t>
  </si>
  <si>
    <t>10/26/2023</t>
  </si>
  <si>
    <t>5/10/2024</t>
  </si>
  <si>
    <t>11/16/2023</t>
  </si>
  <si>
    <t>11/10/2023</t>
  </si>
  <si>
    <t>910-457-6483</t>
  </si>
  <si>
    <t>336-227-0771</t>
  </si>
  <si>
    <t>252-726-8148</t>
  </si>
  <si>
    <t>910-862-3979</t>
  </si>
  <si>
    <t>919-989-5109</t>
  </si>
  <si>
    <t>910-671-3819</t>
  </si>
  <si>
    <t>828-349-2027</t>
  </si>
  <si>
    <t>danny.young@averycountync.gov</t>
  </si>
  <si>
    <t>bcairportis@gmail.com</t>
  </si>
  <si>
    <t>jvinson@ec.rr.com</t>
  </si>
  <si>
    <t>fbo@foothillsairport.com</t>
  </si>
  <si>
    <t>chunt@ci.lumberton.nc.us</t>
  </si>
  <si>
    <t>dwilkinson@wilkinsoncars.com</t>
  </si>
  <si>
    <t>shatchell@lmairport.com</t>
  </si>
  <si>
    <t>Were there any issues or other matters presented to the Governing Board regarding internal controls (not already listed as a material weakness or significant deficiency?</t>
  </si>
  <si>
    <t>4/20/2024</t>
  </si>
  <si>
    <t>1/9/2024</t>
  </si>
  <si>
    <t>11/15/2023</t>
  </si>
  <si>
    <t>2/21/2024</t>
  </si>
  <si>
    <t>12/7/2023</t>
  </si>
  <si>
    <t>3/12/2024</t>
  </si>
  <si>
    <t>12/4/2023</t>
  </si>
  <si>
    <t>1/25/2024</t>
  </si>
  <si>
    <t>10/2/2023</t>
  </si>
  <si>
    <t>1/22/2024</t>
  </si>
  <si>
    <t>12/14/2023</t>
  </si>
  <si>
    <t>3/21/2024</t>
  </si>
  <si>
    <t>7/1/2024</t>
  </si>
  <si>
    <t>11/27/2023</t>
  </si>
  <si>
    <t>10/17/2023</t>
  </si>
  <si>
    <t>5/23/2024</t>
  </si>
  <si>
    <t>2024-02-27</t>
  </si>
  <si>
    <t>2023-10-09</t>
  </si>
  <si>
    <t>2023-10-31</t>
  </si>
  <si>
    <t>2023-10-25</t>
  </si>
  <si>
    <t>2024-01-31</t>
  </si>
  <si>
    <t>2023-11-13</t>
  </si>
  <si>
    <t>2023-12-01</t>
  </si>
  <si>
    <t>2023-10-26</t>
  </si>
  <si>
    <t>2024-02-15</t>
  </si>
  <si>
    <t>2023-10-30</t>
  </si>
  <si>
    <t>2023-10-10</t>
  </si>
  <si>
    <t>2023-09-22</t>
  </si>
  <si>
    <t>2023-11-30</t>
  </si>
  <si>
    <t>2023-10-12</t>
  </si>
  <si>
    <t>2023-11-27</t>
  </si>
  <si>
    <t>2023-11-22</t>
  </si>
  <si>
    <t>2023-10-06</t>
  </si>
  <si>
    <t>2023-11-03</t>
  </si>
  <si>
    <t>2023-11-02</t>
  </si>
  <si>
    <t>2024-06-25</t>
  </si>
  <si>
    <t>2023-11-08</t>
  </si>
  <si>
    <t>2024-05-10</t>
  </si>
  <si>
    <t>2023-11-16</t>
  </si>
  <si>
    <t>2023-11-10</t>
  </si>
  <si>
    <t>Was the finance officer or interim finance officer bonded pursuant to G.S. 159-29 which requires that the finance officer give a true accounting and faithful performance bond in an amount not less than the greater of (1) $50,000 or (2) an amount equal to</t>
  </si>
  <si>
    <t>Does the unit have a self-insurance fund?</t>
  </si>
  <si>
    <t>Does the Unit have a non-state administrered pension plan?</t>
  </si>
  <si>
    <t>Please list the amount of ARPA funds expended in total this fiscal year for non-capital purposes.  Enter "zero" if no ARPA funds expended for this fiscal year for non-capital purposes.</t>
  </si>
  <si>
    <t>All Proprietary Funds -Principal paid on long-term debt.  Amount should be reduced by principal payments for debt refunding.</t>
  </si>
  <si>
    <t>If the answer to 1059 is "No" then was the unit without a board-appointed interim or permanent finance officer for more than 2 weeks at any time in the fiscal year? (Note:  Please include a noncompliance finding related to GS 159-24, GS 159-25(a)(2) or GS</t>
  </si>
  <si>
    <t>10/9/2023</t>
  </si>
  <si>
    <t>10/25/2023</t>
  </si>
  <si>
    <t>10/10/2023</t>
  </si>
  <si>
    <t>9/22/2023</t>
  </si>
  <si>
    <t>10/12/2023</t>
  </si>
  <si>
    <t>10/6/2023</t>
  </si>
  <si>
    <t>11/3/2023</t>
  </si>
  <si>
    <t>11/2/2023</t>
  </si>
  <si>
    <t>6/20/2024</t>
  </si>
  <si>
    <t>11/8/2023</t>
  </si>
  <si>
    <r>
      <t xml:space="preserve">The questions on the </t>
    </r>
    <r>
      <rPr>
        <b/>
        <i/>
        <u/>
        <sz val="12"/>
        <rFont val="Cambria"/>
        <family val="1"/>
      </rPr>
      <t>2024 TD Info Completed by Auditor</t>
    </r>
    <r>
      <rPr>
        <b/>
        <i/>
        <sz val="12"/>
        <rFont val="Cambria"/>
        <family val="1"/>
      </rPr>
      <t xml:space="preserve"> tab assist our team in routing the audit report through our review process.  Please answer all questions before submitting the Data Input Workbook to the portal.  Incomplete TD Info Completed by Auditor tabs will be returned and may delay invoice processing.  </t>
    </r>
  </si>
  <si>
    <t>CCH Batch Total</t>
  </si>
  <si>
    <t>CCh Batch Total</t>
  </si>
  <si>
    <t>If the fiscal year-end is other than 6/30/2024, 9/30/2024 12/31/2024 or 3/31/2025, please contact us.</t>
  </si>
  <si>
    <t>Fiscal Year 2024 - Data Input Workbook incorporates the
Unit Data from Audit Worksheet, TD Info Completed by Auditor Worksheet, Performance Indicators Print Worksheet</t>
  </si>
  <si>
    <t xml:space="preserve">Was a  Management Letter issued by the auditor to the unit of government? </t>
  </si>
  <si>
    <t>Date the auditor presented or plans to present Financial Performance Indicators of Concern (FPIC) to the Governing Board.  If there are no FPICs to present to the governing board,  enter "7/1/2024" to indicate that a FPIC response is not required.</t>
  </si>
  <si>
    <r>
      <t xml:space="preserve">Please enter the fiscal year end reported on the unit's audited financial statements if other than 6/30/2024.   </t>
    </r>
    <r>
      <rPr>
        <b/>
        <sz val="11"/>
        <color theme="1"/>
        <rFont val="Calibri"/>
        <family val="2"/>
        <scheme val="minor"/>
      </rPr>
      <t xml:space="preserve">                              Do not delete 6/30/2024 if applicable</t>
    </r>
    <r>
      <rPr>
        <sz val="11"/>
        <color theme="1"/>
        <rFont val="Calibri"/>
        <family val="2"/>
        <scheme val="minor"/>
      </rPr>
      <t>.          Format "MM/DD/YYYY"</t>
    </r>
  </si>
  <si>
    <t>Coastal Carolina Regional Airport</t>
  </si>
  <si>
    <t>Goldsboro-Wayne Airport</t>
  </si>
  <si>
    <t>Version Date 8/31/2024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</si>
</sst>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_);\(0.0\)"/>
    <numFmt numFmtId="171" formatCode="_(* #,##0.0000_);_(* \(#,##0.0000\);_(* &quot;-&quot;??_);_(@_)"/>
    <numFmt numFmtId="172" formatCode="#,##0.0_);\(#,##0.0\)"/>
    <numFmt numFmtId="173" formatCode="_(* #,##0.00_);_(* \(#,##0.00\);_(* &quot;-&quot;_);_(@_)"/>
    <numFmt numFmtId="174" formatCode="_(* #,##0.00%_);[Red]_(* \(#,##0.00%\);_(0.00%_);@"/>
    <numFmt numFmtId="175" formatCode="m/d/yy;@"/>
    <numFmt numFmtId="176" formatCode="mm/dd/yyyy"/>
    <numFmt numFmtId="177" formatCode="#,##0.0"/>
    <numFmt numFmtId="178" formatCode="[&lt;=9999999]###\-####;\(###\)\ ###\-####"/>
    <numFmt numFmtId="179" formatCode="###\-###\-####"/>
    <numFmt numFmtId="180" formatCode="0.00_);\(0.00\)"/>
    <numFmt numFmtId="181" formatCode="@*."/>
    <numFmt numFmtId="182" formatCode="0.00_);[Red]\(0.00\)"/>
  </numFmts>
  <fonts count="174"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color rgb="FF000000"/>
      <name val="Verdana"/>
      <family val="2"/>
    </font>
    <font>
      <sz val="10"/>
      <name val="Arial"/>
      <family val="2"/>
    </font>
    <font>
      <sz val="8"/>
      <name val="Arial"/>
      <family val="2"/>
    </font>
    <font>
      <sz val="12"/>
      <name val="Garamond"/>
      <family val="1"/>
    </font>
    <font>
      <sz val="10"/>
      <color rgb="FF000000"/>
      <name val="Times New Roman"/>
      <family val="1"/>
    </font>
    <font>
      <i/>
      <sz val="14"/>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name val="Calibri"/>
      <family val="2"/>
      <scheme val="minor"/>
    </font>
    <font>
      <sz val="11"/>
      <color theme="1"/>
      <name val="Century Schoolbook"/>
      <family val="1"/>
    </font>
    <font>
      <i/>
      <sz val="14"/>
      <name val="Calibri"/>
      <family val="2"/>
      <scheme val="minor"/>
    </font>
    <font>
      <sz val="14"/>
      <color theme="0"/>
      <name val="Calibri"/>
      <family val="2"/>
      <scheme val="minor"/>
    </font>
    <font>
      <sz val="10"/>
      <name val="Arial"/>
      <family val="2"/>
    </font>
    <font>
      <b/>
      <sz val="16"/>
      <color theme="0"/>
      <name val="Calibri"/>
      <family val="2"/>
      <scheme val="minor"/>
    </font>
    <font>
      <b/>
      <i/>
      <sz val="12"/>
      <color rgb="FFFF0000"/>
      <name val="Cambria"/>
      <family val="1"/>
    </font>
    <font>
      <b/>
      <u/>
      <sz val="14"/>
      <color theme="1"/>
      <name val="Calibri"/>
      <family val="2"/>
      <scheme val="minor"/>
    </font>
    <font>
      <b/>
      <u/>
      <sz val="16"/>
      <color theme="1"/>
      <name val="Calibri"/>
      <family val="2"/>
      <scheme val="minor"/>
    </font>
    <font>
      <b/>
      <u/>
      <sz val="12"/>
      <color theme="1"/>
      <name val="Calibri"/>
      <family val="2"/>
      <scheme val="minor"/>
    </font>
    <font>
      <sz val="10"/>
      <color indexed="8"/>
      <name val="Calibri"/>
      <family val="2"/>
      <scheme val="minor"/>
    </font>
    <font>
      <b/>
      <i/>
      <u/>
      <sz val="10"/>
      <color theme="1"/>
      <name val="Calibri"/>
      <family val="2"/>
      <scheme val="minor"/>
    </font>
    <font>
      <b/>
      <u/>
      <sz val="10"/>
      <color theme="1"/>
      <name val="Calibri"/>
      <family val="2"/>
      <scheme val="minor"/>
    </font>
    <font>
      <u/>
      <sz val="10"/>
      <color theme="1"/>
      <name val="Calibri"/>
      <family val="2"/>
      <scheme val="minor"/>
    </font>
    <font>
      <b/>
      <sz val="12"/>
      <color theme="1"/>
      <name val="Cambria"/>
      <family val="1"/>
    </font>
    <font>
      <b/>
      <u/>
      <sz val="11"/>
      <color rgb="FFFF0000"/>
      <name val="Calibri"/>
      <family val="2"/>
      <scheme val="minor"/>
    </font>
    <font>
      <b/>
      <i/>
      <u/>
      <sz val="12"/>
      <name val="Cambria"/>
      <family val="1"/>
    </font>
  </fonts>
  <fills count="82">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DCFDD3"/>
        <bgColor indexed="64"/>
      </patternFill>
    </fill>
    <fill>
      <patternFill patternType="solid">
        <fgColor rgb="FF92D050"/>
        <bgColor indexed="64"/>
      </patternFill>
    </fill>
    <fill>
      <patternFill patternType="solid">
        <fgColor theme="8" tint="0.79998168889431442"/>
        <bgColor indexed="64"/>
      </patternFill>
    </fill>
    <fill>
      <patternFill patternType="solid">
        <fgColor rgb="FF00B0F0"/>
        <bgColor indexed="64"/>
      </patternFill>
    </fill>
  </fills>
  <borders count="1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theme="1" tint="0.499984740745262"/>
      </left>
      <right/>
      <top style="thin">
        <color theme="1" tint="0.499984740745262"/>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thin">
        <color theme="3" tint="0.5999633777886288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indexed="64"/>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s>
  <cellStyleXfs count="31737">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4" fillId="0" borderId="0"/>
    <xf numFmtId="0" fontId="65" fillId="0" borderId="0"/>
    <xf numFmtId="0" fontId="65" fillId="0" borderId="0"/>
    <xf numFmtId="0" fontId="64" fillId="0" borderId="0"/>
    <xf numFmtId="0" fontId="65" fillId="0" borderId="0"/>
    <xf numFmtId="0" fontId="65" fillId="0" borderId="0"/>
    <xf numFmtId="0" fontId="66" fillId="0" borderId="0"/>
    <xf numFmtId="0" fontId="65"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4"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4" fillId="0" borderId="0"/>
    <xf numFmtId="0" fontId="64" fillId="0" borderId="0"/>
    <xf numFmtId="0" fontId="64" fillId="0" borderId="0"/>
    <xf numFmtId="0" fontId="64" fillId="0" borderId="0"/>
    <xf numFmtId="0" fontId="64" fillId="0" borderId="0"/>
    <xf numFmtId="0" fontId="11" fillId="0" borderId="0"/>
    <xf numFmtId="0" fontId="64" fillId="0" borderId="0"/>
    <xf numFmtId="0" fontId="6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3" fillId="0" borderId="0"/>
    <xf numFmtId="0" fontId="33" fillId="0" borderId="0"/>
    <xf numFmtId="0" fontId="21" fillId="0" borderId="0"/>
    <xf numFmtId="0" fontId="33" fillId="0" borderId="0"/>
    <xf numFmtId="0" fontId="33" fillId="0" borderId="0"/>
    <xf numFmtId="0" fontId="33" fillId="0" borderId="0"/>
    <xf numFmtId="0" fontId="64"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11"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33" fillId="0" borderId="0"/>
    <xf numFmtId="0" fontId="33" fillId="0" borderId="0"/>
    <xf numFmtId="0" fontId="33" fillId="0" borderId="0"/>
    <xf numFmtId="0" fontId="33"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5"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6"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69" fillId="0" borderId="45" applyNumberFormat="0" applyFill="0" applyAlignment="0" applyProtection="0"/>
    <xf numFmtId="0" fontId="70" fillId="0" borderId="46" applyNumberFormat="0" applyFill="0" applyAlignment="0" applyProtection="0"/>
    <xf numFmtId="0" fontId="71" fillId="0" borderId="47" applyNumberFormat="0" applyFill="0" applyAlignment="0" applyProtection="0"/>
    <xf numFmtId="0" fontId="71" fillId="0" borderId="0" applyNumberFormat="0" applyFill="0" applyBorder="0" applyAlignment="0" applyProtection="0"/>
    <xf numFmtId="0" fontId="72" fillId="35" borderId="0" applyNumberFormat="0" applyBorder="0" applyAlignment="0" applyProtection="0"/>
    <xf numFmtId="0" fontId="73" fillId="36" borderId="0" applyNumberFormat="0" applyBorder="0" applyAlignment="0" applyProtection="0"/>
    <xf numFmtId="0" fontId="74" fillId="38" borderId="48" applyNumberFormat="0" applyAlignment="0" applyProtection="0"/>
    <xf numFmtId="0" fontId="75" fillId="39" borderId="49" applyNumberFormat="0" applyAlignment="0" applyProtection="0"/>
    <xf numFmtId="0" fontId="76" fillId="39" borderId="48" applyNumberFormat="0" applyAlignment="0" applyProtection="0"/>
    <xf numFmtId="0" fontId="77" fillId="0" borderId="50" applyNumberFormat="0" applyFill="0" applyAlignment="0" applyProtection="0"/>
    <xf numFmtId="0" fontId="78" fillId="40" borderId="51" applyNumberFormat="0" applyAlignment="0" applyProtection="0"/>
    <xf numFmtId="0" fontId="67" fillId="0" borderId="0" applyNumberFormat="0" applyFill="0" applyBorder="0" applyAlignment="0" applyProtection="0"/>
    <xf numFmtId="0" fontId="39" fillId="0" borderId="53" applyNumberFormat="0" applyFill="0" applyAlignment="0" applyProtection="0"/>
    <xf numFmtId="0" fontId="79" fillId="42" borderId="0" applyNumberFormat="0" applyBorder="0" applyAlignment="0" applyProtection="0"/>
    <xf numFmtId="0" fontId="79" fillId="43"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79" fillId="47"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8" fillId="37" borderId="0" applyNumberFormat="0" applyBorder="0" applyAlignment="0" applyProtection="0"/>
    <xf numFmtId="0" fontId="33" fillId="41" borderId="52" applyNumberFormat="0" applyFont="0" applyAlignment="0" applyProtection="0"/>
    <xf numFmtId="40" fontId="81" fillId="0" borderId="17">
      <alignment horizontal="right"/>
    </xf>
    <xf numFmtId="0" fontId="82" fillId="0" borderId="0">
      <alignment horizontal="left"/>
    </xf>
    <xf numFmtId="49" fontId="11" fillId="0" borderId="0"/>
    <xf numFmtId="0" fontId="82" fillId="0" borderId="0">
      <alignment horizontal="left"/>
    </xf>
    <xf numFmtId="174" fontId="81" fillId="0" borderId="17">
      <alignment horizontal="right"/>
    </xf>
    <xf numFmtId="49" fontId="81"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4" fontId="11" fillId="0" borderId="0">
      <alignment horizontal="right"/>
    </xf>
    <xf numFmtId="49" fontId="11" fillId="0" borderId="0"/>
    <xf numFmtId="49" fontId="80" fillId="48" borderId="0">
      <alignment horizontal="right" vertical="center"/>
    </xf>
    <xf numFmtId="49" fontId="80" fillId="48" borderId="0">
      <alignment horizontal="left" vertical="center"/>
    </xf>
    <xf numFmtId="49" fontId="80" fillId="48" borderId="0">
      <alignment horizontal="center" vertical="center"/>
    </xf>
    <xf numFmtId="49" fontId="80" fillId="48" borderId="0">
      <alignment horizontal="center" vertical="center"/>
    </xf>
    <xf numFmtId="49" fontId="80" fillId="48" borderId="0">
      <alignment horizontal="right" vertical="center"/>
    </xf>
    <xf numFmtId="40" fontId="80" fillId="48" borderId="0">
      <alignment horizontal="right"/>
    </xf>
    <xf numFmtId="49" fontId="80" fillId="48"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4" fontId="11" fillId="0" borderId="0">
      <alignment horizontal="right"/>
    </xf>
    <xf numFmtId="49" fontId="11" fillId="0" borderId="0"/>
    <xf numFmtId="49" fontId="80" fillId="48" borderId="0">
      <alignment horizontal="center" vertical="center"/>
    </xf>
    <xf numFmtId="49" fontId="80" fillId="48" borderId="0">
      <alignment horizontal="center" vertical="center"/>
    </xf>
    <xf numFmtId="174" fontId="80" fillId="48" borderId="0">
      <alignment horizontal="center" vertical="center"/>
    </xf>
    <xf numFmtId="49" fontId="80" fillId="48" borderId="0">
      <alignment horizontal="right"/>
    </xf>
    <xf numFmtId="40" fontId="81" fillId="0" borderId="19">
      <alignment horizontal="right"/>
    </xf>
    <xf numFmtId="0" fontId="82" fillId="0" borderId="0">
      <alignment horizontal="left"/>
    </xf>
    <xf numFmtId="49" fontId="11" fillId="0" borderId="0"/>
    <xf numFmtId="0" fontId="82" fillId="0" borderId="0">
      <alignment horizontal="left"/>
    </xf>
    <xf numFmtId="174" fontId="81" fillId="0" borderId="19">
      <alignment horizontal="right"/>
    </xf>
    <xf numFmtId="49" fontId="81" fillId="0" borderId="0">
      <alignment horizontal="right"/>
    </xf>
    <xf numFmtId="49" fontId="11" fillId="0" borderId="0"/>
    <xf numFmtId="49" fontId="11" fillId="0" borderId="0"/>
    <xf numFmtId="40" fontId="81" fillId="0" borderId="14">
      <alignment horizontal="right"/>
    </xf>
    <xf numFmtId="49" fontId="81" fillId="0" borderId="0">
      <alignment horizontal="left"/>
    </xf>
    <xf numFmtId="49" fontId="11" fillId="0" borderId="0"/>
    <xf numFmtId="49" fontId="81" fillId="0" borderId="0">
      <alignment horizontal="left"/>
    </xf>
    <xf numFmtId="174" fontId="81" fillId="0" borderId="14">
      <alignment horizontal="right"/>
    </xf>
    <xf numFmtId="49" fontId="81" fillId="0" borderId="0">
      <alignment horizontal="right"/>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1" fillId="49" borderId="0">
      <alignment horizontal="center" vertical="center"/>
    </xf>
    <xf numFmtId="49" fontId="11" fillId="49" borderId="0">
      <alignment horizontal="left" vertical="center"/>
    </xf>
    <xf numFmtId="49" fontId="81" fillId="49" borderId="0">
      <alignment horizontal="center" vertical="center"/>
    </xf>
    <xf numFmtId="0" fontId="81" fillId="50" borderId="0">
      <alignment horizontal="left"/>
    </xf>
    <xf numFmtId="49" fontId="11" fillId="0" borderId="0"/>
    <xf numFmtId="0" fontId="81" fillId="50" borderId="0">
      <alignment horizontal="left"/>
    </xf>
    <xf numFmtId="40" fontId="81" fillId="0" borderId="0">
      <alignment horizontal="right"/>
    </xf>
    <xf numFmtId="49" fontId="80" fillId="48" borderId="0"/>
    <xf numFmtId="49" fontId="80" fillId="48" borderId="0"/>
    <xf numFmtId="49" fontId="11" fillId="0" borderId="0"/>
    <xf numFmtId="0" fontId="83" fillId="51" borderId="0" applyFont="0" applyFill="0">
      <alignment horizontal="left" vertical="top" wrapText="1"/>
    </xf>
    <xf numFmtId="40" fontId="83" fillId="0" borderId="0"/>
    <xf numFmtId="40" fontId="83" fillId="0" borderId="0"/>
    <xf numFmtId="0" fontId="83" fillId="0" borderId="0">
      <alignment horizontal="left"/>
    </xf>
    <xf numFmtId="0" fontId="83" fillId="0" borderId="0">
      <alignment horizontal="center"/>
    </xf>
    <xf numFmtId="0" fontId="84" fillId="0" borderId="0">
      <alignment horizontal="center"/>
    </xf>
    <xf numFmtId="0" fontId="85" fillId="48" borderId="0">
      <alignment horizontal="left"/>
    </xf>
    <xf numFmtId="0" fontId="85" fillId="48" borderId="0">
      <alignment horizontal="left"/>
    </xf>
    <xf numFmtId="0" fontId="84" fillId="0" borderId="0">
      <alignment horizontal="center"/>
    </xf>
    <xf numFmtId="40" fontId="86" fillId="0" borderId="18"/>
    <xf numFmtId="40" fontId="86" fillId="0" borderId="18"/>
    <xf numFmtId="0" fontId="86" fillId="0" borderId="0"/>
    <xf numFmtId="0" fontId="86" fillId="0" borderId="0"/>
    <xf numFmtId="0" fontId="84" fillId="0" borderId="0">
      <alignment horizontal="center"/>
    </xf>
    <xf numFmtId="0" fontId="87" fillId="52" borderId="0">
      <alignment horizontal="left"/>
    </xf>
    <xf numFmtId="0" fontId="87" fillId="52" borderId="0">
      <alignment horizontal="left"/>
    </xf>
    <xf numFmtId="40" fontId="81" fillId="0" borderId="0">
      <alignment horizontal="right"/>
    </xf>
    <xf numFmtId="0" fontId="82" fillId="0" borderId="0">
      <alignment horizontal="left"/>
    </xf>
    <xf numFmtId="49" fontId="11" fillId="0" borderId="0"/>
    <xf numFmtId="0" fontId="82" fillId="0" borderId="0">
      <alignment horizontal="left"/>
    </xf>
    <xf numFmtId="174" fontId="81" fillId="0" borderId="0">
      <alignment horizontal="right"/>
    </xf>
    <xf numFmtId="49" fontId="81" fillId="0" borderId="0" applyBorder="0">
      <alignment horizontal="right"/>
    </xf>
    <xf numFmtId="0" fontId="11" fillId="0" borderId="0"/>
    <xf numFmtId="49" fontId="89" fillId="51" borderId="0">
      <alignment horizontal="left"/>
    </xf>
    <xf numFmtId="49" fontId="89" fillId="51" borderId="0">
      <alignment horizontal="left"/>
    </xf>
    <xf numFmtId="0" fontId="90" fillId="51" borderId="0">
      <alignment horizontal="left"/>
    </xf>
    <xf numFmtId="175" fontId="90" fillId="51" borderId="0">
      <alignment horizontal="left"/>
    </xf>
    <xf numFmtId="40" fontId="81" fillId="0" borderId="0">
      <alignment horizontal="right"/>
    </xf>
    <xf numFmtId="49" fontId="91" fillId="51" borderId="0">
      <alignment horizontal="left"/>
    </xf>
    <xf numFmtId="49" fontId="91" fillId="51" borderId="0">
      <alignment horizontal="left"/>
    </xf>
    <xf numFmtId="49" fontId="11" fillId="0" borderId="0"/>
    <xf numFmtId="40" fontId="81" fillId="0" borderId="14">
      <alignment horizontal="right"/>
    </xf>
    <xf numFmtId="49" fontId="81" fillId="0" borderId="0">
      <alignment horizontal="left"/>
    </xf>
    <xf numFmtId="49" fontId="11" fillId="0" borderId="0"/>
    <xf numFmtId="49" fontId="81" fillId="0" borderId="0">
      <alignment horizontal="left"/>
    </xf>
    <xf numFmtId="174" fontId="81" fillId="0" borderId="14">
      <alignment horizontal="right"/>
    </xf>
    <xf numFmtId="49" fontId="81" fillId="0" borderId="0">
      <alignment horizontal="right"/>
    </xf>
    <xf numFmtId="40" fontId="81" fillId="0" borderId="14">
      <alignment horizontal="right"/>
    </xf>
    <xf numFmtId="0" fontId="81" fillId="50" borderId="0">
      <alignment horizontal="left"/>
    </xf>
    <xf numFmtId="49" fontId="11" fillId="0" borderId="0"/>
    <xf numFmtId="0" fontId="81" fillId="50" borderId="0">
      <alignment horizontal="left"/>
    </xf>
    <xf numFmtId="174" fontId="81" fillId="0" borderId="14">
      <alignment horizontal="right"/>
    </xf>
    <xf numFmtId="49" fontId="81" fillId="0" borderId="0">
      <alignment horizontal="right"/>
    </xf>
    <xf numFmtId="0" fontId="86" fillId="0" borderId="0"/>
    <xf numFmtId="40" fontId="83" fillId="0" borderId="18"/>
    <xf numFmtId="40" fontId="83" fillId="0" borderId="18"/>
    <xf numFmtId="0" fontId="83" fillId="0" borderId="0"/>
    <xf numFmtId="0" fontId="83" fillId="0" borderId="0"/>
    <xf numFmtId="40" fontId="83" fillId="0" borderId="0"/>
    <xf numFmtId="176" fontId="83" fillId="0" borderId="0"/>
    <xf numFmtId="40" fontId="83" fillId="0" borderId="0"/>
    <xf numFmtId="0" fontId="83" fillId="0" borderId="0"/>
    <xf numFmtId="0" fontId="83" fillId="0" borderId="0"/>
    <xf numFmtId="40" fontId="81" fillId="0" borderId="18">
      <alignment horizontal="right"/>
    </xf>
    <xf numFmtId="49" fontId="81" fillId="0" borderId="0">
      <alignment horizontal="left"/>
    </xf>
    <xf numFmtId="49" fontId="11" fillId="0" borderId="0"/>
    <xf numFmtId="49" fontId="81" fillId="0" borderId="0">
      <alignment horizontal="left"/>
    </xf>
    <xf numFmtId="174" fontId="81" fillId="0" borderId="18">
      <alignment horizontal="right"/>
    </xf>
    <xf numFmtId="49" fontId="81"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1" borderId="52"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1" borderId="52" applyNumberFormat="0" applyFont="0" applyAlignment="0" applyProtection="0"/>
    <xf numFmtId="0" fontId="92" fillId="0" borderId="0" applyNumberFormat="0" applyFill="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3" fillId="68" borderId="0" applyNumberFormat="0" applyBorder="0" applyAlignment="0" applyProtection="0"/>
    <xf numFmtId="0" fontId="33" fillId="69"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54"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3" borderId="0" applyNumberFormat="0" applyBorder="0" applyAlignment="0" applyProtection="0"/>
    <xf numFmtId="0" fontId="34" fillId="66" borderId="0" applyNumberFormat="0" applyBorder="0" applyAlignment="0" applyProtection="0"/>
    <xf numFmtId="0" fontId="34" fillId="69" borderId="0" applyNumberFormat="0" applyBorder="0" applyAlignment="0" applyProtection="0"/>
    <xf numFmtId="0" fontId="79" fillId="55" borderId="0" applyNumberFormat="0" applyBorder="0" applyAlignment="0" applyProtection="0"/>
    <xf numFmtId="0" fontId="93" fillId="55" borderId="0" applyNumberFormat="0" applyBorder="0" applyAlignment="0" applyProtection="0"/>
    <xf numFmtId="0" fontId="79" fillId="58" borderId="0" applyNumberFormat="0" applyBorder="0" applyAlignment="0" applyProtection="0"/>
    <xf numFmtId="0" fontId="93" fillId="58" borderId="0" applyNumberFormat="0" applyBorder="0" applyAlignment="0" applyProtection="0"/>
    <xf numFmtId="0" fontId="79" fillId="61" borderId="0" applyNumberFormat="0" applyBorder="0" applyAlignment="0" applyProtection="0"/>
    <xf numFmtId="0" fontId="93" fillId="61" borderId="0" applyNumberFormat="0" applyBorder="0" applyAlignment="0" applyProtection="0"/>
    <xf numFmtId="0" fontId="79" fillId="64" borderId="0" applyNumberFormat="0" applyBorder="0" applyAlignment="0" applyProtection="0"/>
    <xf numFmtId="0" fontId="93" fillId="64" borderId="0" applyNumberFormat="0" applyBorder="0" applyAlignment="0" applyProtection="0"/>
    <xf numFmtId="0" fontId="79" fillId="67" borderId="0" applyNumberFormat="0" applyBorder="0" applyAlignment="0" applyProtection="0"/>
    <xf numFmtId="0" fontId="93" fillId="67" borderId="0" applyNumberFormat="0" applyBorder="0" applyAlignment="0" applyProtection="0"/>
    <xf numFmtId="0" fontId="79" fillId="70" borderId="0" applyNumberFormat="0" applyBorder="0" applyAlignment="0" applyProtection="0"/>
    <xf numFmtId="0" fontId="93" fillId="70"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4" fillId="36" borderId="0" applyNumberFormat="0" applyBorder="0" applyAlignment="0" applyProtection="0"/>
    <xf numFmtId="0" fontId="95" fillId="39" borderId="48" applyNumberFormat="0" applyAlignment="0" applyProtection="0"/>
    <xf numFmtId="0" fontId="96" fillId="40" borderId="51"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7" fillId="0" borderId="0" applyNumberFormat="0" applyFill="0" applyBorder="0" applyAlignment="0" applyProtection="0"/>
    <xf numFmtId="0" fontId="98" fillId="35" borderId="0" applyNumberFormat="0" applyBorder="0" applyAlignment="0" applyProtection="0"/>
    <xf numFmtId="0" fontId="99" fillId="0" borderId="45" applyNumberFormat="0" applyFill="0" applyAlignment="0" applyProtection="0"/>
    <xf numFmtId="0" fontId="100" fillId="0" borderId="46" applyNumberFormat="0" applyFill="0" applyAlignment="0" applyProtection="0"/>
    <xf numFmtId="0" fontId="15" fillId="0" borderId="56" applyNumberFormat="0" applyFill="0" applyAlignment="0" applyProtection="0"/>
    <xf numFmtId="0" fontId="15" fillId="0" borderId="56" applyNumberFormat="0" applyFill="0" applyAlignment="0" applyProtection="0"/>
    <xf numFmtId="0" fontId="101" fillId="0" borderId="47" applyNumberFormat="0" applyFill="0" applyAlignment="0" applyProtection="0"/>
    <xf numFmtId="0" fontId="101" fillId="0" borderId="0" applyNumberFormat="0" applyFill="0" applyBorder="0" applyAlignment="0" applyProtection="0"/>
    <xf numFmtId="0" fontId="102" fillId="38" borderId="48" applyNumberFormat="0" applyAlignment="0" applyProtection="0"/>
    <xf numFmtId="0" fontId="103" fillId="0" borderId="50" applyNumberFormat="0" applyFill="0" applyAlignment="0" applyProtection="0"/>
    <xf numFmtId="0" fontId="104" fillId="37"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1" borderId="52" applyNumberFormat="0" applyFont="0" applyAlignment="0" applyProtection="0"/>
    <xf numFmtId="0" fontId="105" fillId="39" borderId="49" applyNumberFormat="0" applyAlignment="0" applyProtection="0"/>
    <xf numFmtId="9" fontId="6" fillId="0" borderId="0" applyFont="0" applyFill="0" applyBorder="0" applyAlignment="0" applyProtection="0"/>
    <xf numFmtId="0" fontId="106" fillId="0" borderId="0" applyNumberFormat="0" applyFill="0" applyBorder="0" applyAlignment="0" applyProtection="0"/>
    <xf numFmtId="0" fontId="107" fillId="0" borderId="53" applyNumberFormat="0" applyFill="0" applyAlignment="0" applyProtection="0"/>
    <xf numFmtId="0" fontId="108" fillId="0" borderId="0" applyNumberFormat="0" applyFill="0" applyBorder="0" applyAlignment="0" applyProtection="0"/>
    <xf numFmtId="0" fontId="111" fillId="0" borderId="0"/>
    <xf numFmtId="43" fontId="112" fillId="0" borderId="0" applyFont="0" applyFill="0" applyBorder="0" applyAlignment="0" applyProtection="0"/>
    <xf numFmtId="0" fontId="112"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2" fillId="0" borderId="0"/>
    <xf numFmtId="0" fontId="1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1" fillId="0" borderId="0"/>
    <xf numFmtId="43" fontId="111" fillId="0" borderId="0" applyFont="0" applyFill="0" applyBorder="0" applyAlignment="0" applyProtection="0"/>
    <xf numFmtId="0" fontId="111" fillId="0" borderId="0"/>
    <xf numFmtId="0" fontId="123" fillId="0" borderId="0"/>
    <xf numFmtId="0" fontId="33" fillId="0" borderId="0"/>
    <xf numFmtId="0" fontId="123" fillId="0" borderId="0"/>
    <xf numFmtId="43" fontId="111" fillId="0" borderId="0" applyFont="0" applyFill="0" applyBorder="0" applyAlignment="0" applyProtection="0"/>
    <xf numFmtId="0" fontId="111" fillId="0" borderId="0"/>
    <xf numFmtId="0" fontId="111" fillId="0" borderId="0"/>
    <xf numFmtId="0" fontId="111" fillId="0" borderId="0"/>
    <xf numFmtId="0" fontId="124" fillId="0" borderId="0"/>
    <xf numFmtId="0" fontId="124" fillId="0" borderId="0"/>
    <xf numFmtId="0" fontId="125" fillId="0" borderId="0"/>
    <xf numFmtId="0" fontId="124" fillId="0" borderId="0"/>
    <xf numFmtId="0" fontId="123" fillId="0" borderId="0"/>
    <xf numFmtId="0" fontId="124"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3" fillId="0" borderId="0"/>
    <xf numFmtId="0" fontId="123" fillId="0" borderId="0"/>
    <xf numFmtId="0" fontId="124" fillId="0" borderId="0"/>
    <xf numFmtId="0" fontId="123" fillId="0" borderId="0"/>
    <xf numFmtId="0" fontId="123"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3" fillId="0" borderId="0"/>
    <xf numFmtId="0" fontId="125" fillId="0" borderId="0"/>
    <xf numFmtId="0" fontId="123"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11"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6"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1" borderId="52"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1" borderId="52"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1" borderId="52"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1" fillId="0" borderId="0"/>
    <xf numFmtId="43" fontId="111" fillId="0" borderId="0" applyFont="0" applyFill="0" applyBorder="0" applyAlignment="0" applyProtection="0"/>
    <xf numFmtId="0" fontId="111"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1"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1" fillId="0" borderId="0"/>
    <xf numFmtId="0" fontId="158" fillId="0" borderId="0"/>
    <xf numFmtId="0" fontId="161" fillId="0" borderId="0"/>
    <xf numFmtId="43" fontId="161" fillId="0" borderId="0" applyFont="0" applyFill="0" applyBorder="0" applyAlignment="0" applyProtection="0"/>
    <xf numFmtId="44" fontId="16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3" fontId="6" fillId="0" borderId="0"/>
  </cellStyleXfs>
  <cellXfs count="818">
    <xf numFmtId="0" fontId="0" fillId="0" borderId="0" xfId="0"/>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164" fontId="56" fillId="23" borderId="22"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39" fillId="23" borderId="24" xfId="0" applyNumberFormat="1" applyFont="1" applyFill="1" applyBorder="1" applyAlignment="1" applyProtection="1">
      <alignment horizontal="center" vertical="center"/>
    </xf>
    <xf numFmtId="0" fontId="39" fillId="0" borderId="25" xfId="0" applyNumberFormat="1" applyFont="1" applyFill="1" applyBorder="1" applyAlignment="1" applyProtection="1">
      <alignment horizontal="center" vertical="center"/>
    </xf>
    <xf numFmtId="0" fontId="49" fillId="24" borderId="20" xfId="0" applyFont="1" applyFill="1" applyBorder="1" applyAlignment="1" applyProtection="1">
      <alignment horizontal="center"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56" fillId="0" borderId="0" xfId="0" applyFont="1" applyProtection="1"/>
    <xf numFmtId="0" fontId="56" fillId="23" borderId="22" xfId="0" applyNumberFormat="1" applyFont="1" applyFill="1" applyBorder="1" applyAlignment="1" applyProtection="1">
      <alignment horizontal="left" vertical="center" wrapText="1"/>
    </xf>
    <xf numFmtId="0" fontId="56" fillId="0" borderId="30" xfId="0" applyNumberFormat="1" applyFont="1" applyFill="1" applyBorder="1" applyAlignment="1" applyProtection="1">
      <alignment horizontal="left" vertical="center" wrapText="1"/>
    </xf>
    <xf numFmtId="49" fontId="0" fillId="0" borderId="32" xfId="0" applyNumberFormat="1" applyFont="1" applyFill="1" applyBorder="1" applyAlignment="1">
      <alignment horizontal="center"/>
    </xf>
    <xf numFmtId="49" fontId="0" fillId="0" borderId="31" xfId="0" applyNumberFormat="1" applyFont="1" applyFill="1" applyBorder="1" applyAlignment="1">
      <alignment horizontal="center"/>
    </xf>
    <xf numFmtId="0" fontId="0" fillId="0" borderId="0" xfId="0" applyFont="1" applyFill="1" applyAlignment="1" applyProtection="1">
      <alignment vertical="center" wrapText="1"/>
      <protection locked="0"/>
    </xf>
    <xf numFmtId="164" fontId="50" fillId="25" borderId="0" xfId="439" applyNumberFormat="1" applyFont="1" applyFill="1" applyAlignment="1" applyProtection="1">
      <alignment horizontal="center"/>
    </xf>
    <xf numFmtId="0" fontId="59" fillId="0" borderId="0" xfId="0" applyFont="1" applyAlignment="1" applyProtection="1">
      <alignment horizontal="center" vertical="center" wrapText="1"/>
    </xf>
    <xf numFmtId="164" fontId="56" fillId="22" borderId="22" xfId="439"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8" xfId="439" applyNumberFormat="1" applyFont="1" applyFill="1" applyBorder="1" applyAlignment="1" applyProtection="1">
      <alignment horizontal="center" vertical="center" wrapText="1"/>
    </xf>
    <xf numFmtId="39" fontId="56" fillId="23" borderId="27"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0" borderId="0" xfId="0" applyNumberFormat="1" applyFont="1" applyFill="1" applyBorder="1" applyAlignment="1" applyProtection="1">
      <alignment horizontal="center" wrapText="1"/>
    </xf>
    <xf numFmtId="0" fontId="39" fillId="31" borderId="24" xfId="0" applyNumberFormat="1" applyFont="1" applyFill="1" applyBorder="1" applyAlignment="1" applyProtection="1">
      <alignment horizontal="center" vertical="center"/>
    </xf>
    <xf numFmtId="0" fontId="0" fillId="31" borderId="22" xfId="0" applyFont="1" applyFill="1" applyBorder="1" applyAlignment="1" applyProtection="1">
      <alignment vertical="center" wrapText="1"/>
    </xf>
    <xf numFmtId="0" fontId="59" fillId="31" borderId="0" xfId="0" applyFont="1" applyFill="1" applyAlignment="1" applyProtection="1">
      <alignment horizontal="center" vertical="center" wrapText="1"/>
    </xf>
    <xf numFmtId="0" fontId="0" fillId="0" borderId="0" xfId="0" applyFont="1" applyProtection="1">
      <protection locked="0"/>
    </xf>
    <xf numFmtId="0" fontId="52" fillId="0" borderId="24" xfId="0" applyNumberFormat="1" applyFont="1" applyFill="1" applyBorder="1" applyAlignment="1" applyProtection="1">
      <alignment horizontal="left" vertical="center" wrapText="1"/>
    </xf>
    <xf numFmtId="0" fontId="41" fillId="0" borderId="24" xfId="0" applyNumberFormat="1" applyFont="1" applyFill="1" applyBorder="1" applyAlignment="1" applyProtection="1">
      <alignment horizontal="left" vertical="center" wrapText="1"/>
    </xf>
    <xf numFmtId="41" fontId="62" fillId="0" borderId="0" xfId="0" applyNumberFormat="1" applyFont="1" applyFill="1" applyAlignment="1" applyProtection="1">
      <alignment wrapText="1"/>
    </xf>
    <xf numFmtId="0" fontId="61"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2" xfId="439" applyNumberFormat="1" applyFont="1" applyFill="1" applyBorder="1" applyAlignment="1" applyProtection="1">
      <alignment horizontal="center" vertical="center" wrapText="1"/>
    </xf>
    <xf numFmtId="37" fontId="39" fillId="0" borderId="27" xfId="439" applyNumberFormat="1" applyFont="1" applyFill="1" applyBorder="1" applyAlignment="1" applyProtection="1">
      <alignment horizontal="center" vertical="center" wrapText="1"/>
    </xf>
    <xf numFmtId="37" fontId="57" fillId="0" borderId="27" xfId="439" applyNumberFormat="1" applyFont="1" applyFill="1" applyBorder="1" applyAlignment="1" applyProtection="1">
      <alignment horizontal="center" vertical="center" wrapText="1"/>
    </xf>
    <xf numFmtId="165" fontId="56" fillId="29" borderId="22"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4" xfId="0" applyNumberFormat="1" applyFont="1" applyFill="1" applyBorder="1" applyAlignment="1" applyProtection="1">
      <alignment horizontal="left" vertical="center" wrapText="1"/>
    </xf>
    <xf numFmtId="169" fontId="39" fillId="0" borderId="0" xfId="439" applyNumberFormat="1" applyFont="1" applyFill="1" applyAlignment="1" applyProtection="1">
      <alignment horizontal="center" vertical="center"/>
      <protection locked="0"/>
    </xf>
    <xf numFmtId="170" fontId="56" fillId="0" borderId="28" xfId="439" applyNumberFormat="1" applyFont="1" applyFill="1" applyBorder="1" applyAlignment="1" applyProtection="1">
      <alignment horizontal="center" vertical="center" wrapText="1"/>
    </xf>
    <xf numFmtId="171" fontId="56" fillId="0" borderId="22" xfId="439" applyNumberFormat="1" applyFont="1" applyFill="1" applyBorder="1" applyAlignment="1" applyProtection="1">
      <alignment horizontal="center" vertical="center" wrapText="1"/>
    </xf>
    <xf numFmtId="0" fontId="39" fillId="0" borderId="23" xfId="0" applyNumberFormat="1" applyFont="1" applyFill="1" applyBorder="1" applyAlignment="1" applyProtection="1">
      <alignment horizontal="center" vertical="center"/>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164" fontId="56" fillId="29" borderId="42" xfId="439" applyNumberFormat="1" applyFont="1" applyFill="1" applyBorder="1" applyAlignment="1" applyProtection="1">
      <alignment horizontal="center" vertical="center" wrapText="1"/>
      <protection locked="0"/>
    </xf>
    <xf numFmtId="39" fontId="56" fillId="0" borderId="26" xfId="439" applyNumberFormat="1" applyFont="1" applyFill="1" applyBorder="1" applyAlignment="1" applyProtection="1">
      <alignment horizontal="center" vertical="center" wrapText="1"/>
    </xf>
    <xf numFmtId="164" fontId="56" fillId="0" borderId="44" xfId="439" applyNumberFormat="1" applyFont="1" applyFill="1" applyBorder="1" applyAlignment="1" applyProtection="1">
      <alignment horizontal="center" vertical="center" wrapText="1"/>
    </xf>
    <xf numFmtId="0" fontId="39" fillId="31" borderId="25" xfId="0" applyNumberFormat="1" applyFont="1" applyFill="1" applyBorder="1" applyAlignment="1" applyProtection="1">
      <alignment horizontal="center" vertical="center"/>
    </xf>
    <xf numFmtId="0" fontId="0" fillId="31" borderId="30" xfId="0" applyFont="1" applyFill="1" applyBorder="1" applyAlignment="1" applyProtection="1">
      <alignment vertical="center" wrapText="1"/>
    </xf>
    <xf numFmtId="164" fontId="56" fillId="29" borderId="43" xfId="439" applyNumberFormat="1" applyFont="1" applyFill="1" applyBorder="1" applyAlignment="1" applyProtection="1">
      <alignment horizontal="center" vertical="center" wrapText="1"/>
      <protection locked="0"/>
    </xf>
    <xf numFmtId="0" fontId="56" fillId="23" borderId="30" xfId="0" applyNumberFormat="1" applyFont="1" applyFill="1" applyBorder="1" applyAlignment="1" applyProtection="1">
      <alignment horizontal="left" vertical="center" wrapText="1"/>
    </xf>
    <xf numFmtId="0" fontId="56" fillId="23" borderId="30" xfId="439" applyNumberFormat="1" applyFont="1" applyFill="1" applyBorder="1" applyAlignment="1" applyProtection="1">
      <alignment horizontal="center" vertical="center" wrapText="1"/>
    </xf>
    <xf numFmtId="37" fontId="39" fillId="23" borderId="28" xfId="439" applyNumberFormat="1" applyFont="1" applyFill="1" applyBorder="1" applyAlignment="1" applyProtection="1">
      <alignment horizontal="center" vertical="center" wrapText="1"/>
    </xf>
    <xf numFmtId="0" fontId="39" fillId="23" borderId="25" xfId="0" applyNumberFormat="1" applyFont="1" applyFill="1" applyBorder="1" applyAlignment="1" applyProtection="1">
      <alignment horizontal="center" vertical="center"/>
    </xf>
    <xf numFmtId="0" fontId="39" fillId="32" borderId="0" xfId="0" applyFont="1" applyFill="1" applyProtection="1"/>
    <xf numFmtId="0" fontId="0" fillId="0" borderId="34" xfId="0" applyNumberFormat="1" applyFont="1" applyFill="1" applyBorder="1" applyAlignment="1" applyProtection="1">
      <alignment horizontal="left" vertical="center" wrapText="1"/>
    </xf>
    <xf numFmtId="0" fontId="0" fillId="32" borderId="22" xfId="0" applyFont="1" applyFill="1" applyBorder="1" applyAlignment="1" applyProtection="1">
      <alignment vertical="center" wrapText="1"/>
    </xf>
    <xf numFmtId="0" fontId="39" fillId="32" borderId="41" xfId="0" applyNumberFormat="1" applyFont="1" applyFill="1" applyBorder="1" applyAlignment="1" applyProtection="1">
      <alignment horizontal="center" vertical="center"/>
    </xf>
    <xf numFmtId="39" fontId="0" fillId="0" borderId="27" xfId="439" applyNumberFormat="1" applyFont="1" applyFill="1" applyBorder="1" applyAlignment="1" applyProtection="1">
      <alignment horizontal="center" vertical="center" wrapText="1"/>
    </xf>
    <xf numFmtId="0" fontId="56" fillId="0" borderId="24" xfId="0" applyNumberFormat="1" applyFont="1" applyFill="1" applyBorder="1" applyAlignment="1" applyProtection="1">
      <alignment horizontal="left" vertical="center" wrapText="1"/>
    </xf>
    <xf numFmtId="0" fontId="0" fillId="23" borderId="22" xfId="0" applyFont="1" applyFill="1" applyBorder="1" applyAlignment="1" applyProtection="1">
      <alignment vertical="center" wrapText="1"/>
    </xf>
    <xf numFmtId="41" fontId="63" fillId="0" borderId="0" xfId="0" applyNumberFormat="1" applyFont="1" applyFill="1" applyAlignment="1" applyProtection="1">
      <alignment wrapText="1"/>
    </xf>
    <xf numFmtId="164" fontId="49" fillId="0" borderId="0" xfId="0" applyNumberFormat="1" applyFont="1" applyAlignment="1" applyProtection="1">
      <alignment wrapText="1"/>
    </xf>
    <xf numFmtId="164" fontId="56" fillId="22" borderId="22" xfId="439" applyNumberFormat="1" applyFont="1" applyFill="1" applyBorder="1" applyAlignment="1" applyProtection="1">
      <alignment horizontal="center" vertical="center" wrapText="1"/>
      <protection locked="0"/>
    </xf>
    <xf numFmtId="39" fontId="56" fillId="22" borderId="27" xfId="439" applyNumberFormat="1" applyFont="1" applyFill="1" applyBorder="1" applyAlignment="1" applyProtection="1">
      <alignment horizontal="center" vertical="center" wrapText="1"/>
    </xf>
    <xf numFmtId="164" fontId="56" fillId="22" borderId="28" xfId="439" applyNumberFormat="1" applyFont="1" applyFill="1" applyBorder="1" applyAlignment="1" applyProtection="1">
      <alignment horizontal="center" vertical="center" wrapText="1"/>
    </xf>
    <xf numFmtId="0" fontId="39" fillId="22" borderId="23" xfId="0" applyNumberFormat="1" applyFont="1" applyFill="1" applyBorder="1" applyAlignment="1" applyProtection="1">
      <alignment horizontal="center" vertical="center"/>
    </xf>
    <xf numFmtId="164" fontId="56" fillId="29" borderId="30"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1" fontId="56" fillId="22" borderId="29"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 fontId="56" fillId="23" borderId="30" xfId="439" applyNumberFormat="1" applyFont="1" applyFill="1" applyBorder="1" applyAlignment="1" applyProtection="1">
      <alignment horizontal="center" vertical="center" wrapText="1"/>
    </xf>
    <xf numFmtId="3" fontId="56" fillId="23" borderId="22" xfId="439" applyNumberFormat="1" applyFont="1" applyFill="1" applyBorder="1" applyAlignment="1" applyProtection="1">
      <alignment horizontal="center" vertical="center" wrapText="1"/>
    </xf>
    <xf numFmtId="3" fontId="56" fillId="0" borderId="29"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1" fillId="0" borderId="0" xfId="0" applyFont="1" applyProtection="1"/>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0" fontId="0" fillId="0" borderId="0" xfId="0" applyAlignment="1">
      <alignment horizontal="center"/>
    </xf>
    <xf numFmtId="0" fontId="0" fillId="0" borderId="59" xfId="0" applyNumberFormat="1" applyFont="1" applyFill="1" applyBorder="1" applyAlignment="1">
      <alignment horizontal="center"/>
    </xf>
    <xf numFmtId="0" fontId="79" fillId="0" borderId="0" xfId="0" applyFont="1" applyAlignment="1">
      <alignment horizontal="center"/>
    </xf>
    <xf numFmtId="0" fontId="39" fillId="0" borderId="23" xfId="0" applyFont="1" applyBorder="1" applyAlignment="1">
      <alignment horizontal="center" vertical="center"/>
    </xf>
    <xf numFmtId="0" fontId="39" fillId="0" borderId="0" xfId="0" applyFont="1" applyAlignment="1">
      <alignment vertical="center"/>
    </xf>
    <xf numFmtId="0" fontId="39" fillId="72" borderId="62" xfId="0" applyNumberFormat="1" applyFont="1" applyFill="1" applyBorder="1" applyAlignment="1" applyProtection="1">
      <alignment horizontal="center" vertical="center"/>
    </xf>
    <xf numFmtId="0" fontId="0" fillId="71" borderId="0" xfId="0" applyFill="1"/>
    <xf numFmtId="0" fontId="115" fillId="71" borderId="0" xfId="0" applyFont="1" applyFill="1" applyAlignment="1">
      <alignment vertical="center" wrapText="1"/>
    </xf>
    <xf numFmtId="0" fontId="46" fillId="71" borderId="0" xfId="0" applyFont="1" applyFill="1" applyAlignment="1">
      <alignment horizontal="justify" vertical="center"/>
    </xf>
    <xf numFmtId="0" fontId="120" fillId="75" borderId="0" xfId="0" applyFont="1" applyFill="1" applyAlignment="1">
      <alignment vertical="center"/>
    </xf>
    <xf numFmtId="0" fontId="59" fillId="0" borderId="43" xfId="0" applyFont="1" applyFill="1" applyBorder="1" applyAlignment="1" applyProtection="1">
      <alignment horizontal="center" vertical="center" wrapText="1"/>
    </xf>
    <xf numFmtId="0" fontId="59" fillId="31" borderId="43" xfId="0" applyFont="1" applyFill="1" applyBorder="1" applyAlignment="1" applyProtection="1">
      <alignment horizontal="center" vertical="center" wrapText="1"/>
    </xf>
    <xf numFmtId="0" fontId="56" fillId="30" borderId="24" xfId="0" applyNumberFormat="1" applyFont="1" applyFill="1" applyBorder="1" applyAlignment="1" applyProtection="1">
      <alignment horizontal="left" vertical="center" wrapText="1"/>
    </xf>
    <xf numFmtId="0" fontId="39" fillId="30" borderId="62" xfId="0" applyNumberFormat="1" applyFont="1" applyFill="1" applyBorder="1" applyAlignment="1" applyProtection="1">
      <alignment horizontal="center" vertical="center"/>
    </xf>
    <xf numFmtId="49" fontId="56" fillId="0" borderId="22" xfId="439" applyNumberFormat="1" applyFont="1" applyFill="1" applyBorder="1" applyAlignment="1" applyProtection="1">
      <alignment horizontal="center" vertical="center" wrapText="1"/>
    </xf>
    <xf numFmtId="0" fontId="116" fillId="71" borderId="0" xfId="0" applyFont="1" applyFill="1" applyAlignment="1">
      <alignment horizontal="left" vertical="center" wrapText="1"/>
    </xf>
    <xf numFmtId="0" fontId="33" fillId="71" borderId="0" xfId="30097" applyFill="1"/>
    <xf numFmtId="0" fontId="119" fillId="75" borderId="0" xfId="30097" applyFont="1" applyFill="1" applyAlignment="1">
      <alignment horizontal="center" vertical="center" wrapText="1"/>
    </xf>
    <xf numFmtId="0" fontId="115" fillId="71" borderId="0" xfId="30097" applyFont="1" applyFill="1" applyAlignment="1">
      <alignment vertical="center" wrapText="1"/>
    </xf>
    <xf numFmtId="0" fontId="46" fillId="71" borderId="0" xfId="30097" applyFont="1" applyFill="1" applyAlignment="1">
      <alignment vertical="center" wrapText="1"/>
    </xf>
    <xf numFmtId="0" fontId="120" fillId="75" borderId="0" xfId="30097" applyFont="1" applyFill="1" applyAlignment="1">
      <alignment vertical="center"/>
    </xf>
    <xf numFmtId="0" fontId="0" fillId="0" borderId="0" xfId="0"/>
    <xf numFmtId="169" fontId="39" fillId="29" borderId="0" xfId="439" applyNumberFormat="1" applyFont="1" applyFill="1" applyAlignment="1" applyProtection="1">
      <alignment horizontal="center" vertical="center"/>
      <protection locked="0"/>
    </xf>
    <xf numFmtId="0" fontId="39" fillId="0" borderId="41" xfId="0" applyNumberFormat="1" applyFont="1" applyFill="1" applyBorder="1" applyAlignment="1" applyProtection="1">
      <alignment horizontal="center" vertical="center"/>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3" xfId="0" applyNumberFormat="1" applyFont="1" applyFill="1" applyBorder="1" applyAlignment="1" applyProtection="1">
      <alignment horizontal="left" vertical="center" wrapText="1"/>
    </xf>
    <xf numFmtId="0" fontId="0" fillId="0" borderId="43" xfId="0" applyNumberFormat="1" applyFont="1" applyFill="1" applyBorder="1" applyAlignment="1" applyProtection="1">
      <alignment horizontal="center" vertical="center"/>
    </xf>
    <xf numFmtId="0" fontId="0" fillId="0" borderId="43" xfId="0" applyFont="1" applyFill="1" applyBorder="1" applyAlignment="1" applyProtection="1">
      <alignment vertical="center" wrapText="1"/>
    </xf>
    <xf numFmtId="0" fontId="0" fillId="0" borderId="43" xfId="0" applyFont="1" applyFill="1" applyBorder="1" applyAlignment="1" applyProtection="1">
      <alignment horizontal="left" vertical="center" wrapText="1"/>
    </xf>
    <xf numFmtId="0" fontId="0" fillId="32" borderId="0" xfId="0" applyNumberFormat="1" applyFont="1" applyFill="1" applyBorder="1" applyAlignment="1" applyProtection="1">
      <alignment horizontal="left" vertical="center" wrapText="1"/>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23" xfId="0" applyFont="1" applyFill="1" applyBorder="1" applyAlignment="1">
      <alignment horizontal="center" vertical="center"/>
    </xf>
    <xf numFmtId="0" fontId="39" fillId="0" borderId="43"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62" xfId="0" applyFont="1" applyFill="1" applyBorder="1" applyAlignment="1">
      <alignment horizontal="center" vertical="center"/>
    </xf>
    <xf numFmtId="0" fontId="67" fillId="0" borderId="0" xfId="0" applyFont="1" applyFill="1"/>
    <xf numFmtId="39" fontId="56" fillId="0" borderId="43" xfId="439" applyNumberFormat="1" applyFont="1" applyFill="1" applyBorder="1" applyAlignment="1" applyProtection="1">
      <alignment horizontal="center" vertical="center" wrapText="1"/>
    </xf>
    <xf numFmtId="0" fontId="60" fillId="0" borderId="0" xfId="0" applyNumberFormat="1" applyFont="1" applyFill="1" applyAlignment="1" applyProtection="1">
      <alignment horizontal="left" vertical="center" wrapText="1"/>
    </xf>
    <xf numFmtId="0" fontId="56" fillId="32" borderId="24" xfId="0" applyNumberFormat="1" applyFont="1" applyFill="1" applyBorder="1" applyAlignment="1" applyProtection="1">
      <alignment horizontal="left" vertical="center" wrapText="1"/>
    </xf>
    <xf numFmtId="0" fontId="0" fillId="0" borderId="22" xfId="0" applyNumberFormat="1" applyFont="1" applyFill="1" applyBorder="1" applyAlignment="1" applyProtection="1">
      <alignment horizontal="left" vertical="center" wrapText="1"/>
    </xf>
    <xf numFmtId="0" fontId="0" fillId="0" borderId="24"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4" xfId="0" applyNumberFormat="1" applyFont="1" applyFill="1" applyBorder="1" applyAlignment="1" applyProtection="1">
      <alignment horizontal="center" vertical="center" wrapText="1"/>
    </xf>
    <xf numFmtId="0" fontId="60" fillId="0" borderId="43" xfId="0" applyNumberFormat="1" applyFont="1" applyFill="1" applyBorder="1" applyAlignment="1" applyProtection="1">
      <alignment horizontal="left" vertical="center" wrapText="1"/>
    </xf>
    <xf numFmtId="0" fontId="56" fillId="0" borderId="27" xfId="0" applyNumberFormat="1" applyFont="1" applyFill="1" applyBorder="1" applyAlignment="1" applyProtection="1">
      <alignment horizontal="left" vertical="center" wrapText="1"/>
    </xf>
    <xf numFmtId="0" fontId="39" fillId="0" borderId="43" xfId="0" applyNumberFormat="1" applyFont="1" applyFill="1" applyBorder="1" applyAlignment="1" applyProtection="1">
      <alignment horizontal="center" vertical="center"/>
    </xf>
    <xf numFmtId="164" fontId="56" fillId="0" borderId="43"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2" xfId="0" applyFont="1" applyFill="1" applyBorder="1" applyAlignment="1" applyProtection="1">
      <alignment vertical="center" wrapText="1"/>
    </xf>
    <xf numFmtId="0" fontId="39" fillId="0" borderId="24" xfId="0" applyNumberFormat="1" applyFont="1" applyFill="1" applyBorder="1" applyAlignment="1" applyProtection="1">
      <alignment horizontal="center" vertical="center"/>
    </xf>
    <xf numFmtId="164" fontId="56" fillId="0" borderId="28" xfId="439" applyNumberFormat="1" applyFont="1" applyFill="1" applyBorder="1" applyAlignment="1" applyProtection="1">
      <alignment horizontal="center" vertical="center" wrapText="1"/>
    </xf>
    <xf numFmtId="164" fontId="56" fillId="0" borderId="22" xfId="439" applyNumberFormat="1" applyFont="1" applyFill="1" applyBorder="1" applyAlignment="1" applyProtection="1">
      <alignment horizontal="center" vertical="center" wrapText="1"/>
    </xf>
    <xf numFmtId="0" fontId="56" fillId="0" borderId="22" xfId="0" applyNumberFormat="1" applyFont="1" applyFill="1" applyBorder="1" applyAlignment="1" applyProtection="1">
      <alignment horizontal="left" vertical="center" wrapText="1"/>
    </xf>
    <xf numFmtId="39" fontId="56" fillId="0" borderId="27"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6" fillId="32" borderId="22" xfId="0" applyNumberFormat="1" applyFont="1" applyFill="1" applyBorder="1" applyAlignment="1" applyProtection="1">
      <alignment horizontal="left" vertical="center" wrapText="1"/>
    </xf>
    <xf numFmtId="164" fontId="56" fillId="29" borderId="22" xfId="439" applyNumberFormat="1" applyFont="1" applyFill="1" applyBorder="1" applyAlignment="1" applyProtection="1">
      <alignment horizontal="center" vertical="center" wrapText="1"/>
      <protection locked="0"/>
    </xf>
    <xf numFmtId="3" fontId="56" fillId="0" borderId="22" xfId="439" applyNumberFormat="1" applyFont="1" applyFill="1" applyBorder="1" applyAlignment="1" applyProtection="1">
      <alignment horizontal="center" vertical="center" wrapText="1"/>
    </xf>
    <xf numFmtId="3" fontId="56" fillId="32" borderId="22" xfId="439" applyNumberFormat="1" applyFont="1" applyFill="1" applyBorder="1" applyAlignment="1" applyProtection="1">
      <alignment horizontal="center" vertical="center" wrapText="1"/>
    </xf>
    <xf numFmtId="0" fontId="56" fillId="22" borderId="22" xfId="439" applyNumberFormat="1" applyFont="1" applyFill="1" applyBorder="1" applyAlignment="1" applyProtection="1">
      <alignment horizontal="center" vertical="center" wrapText="1"/>
      <protection locked="0"/>
    </xf>
    <xf numFmtId="3" fontId="56" fillId="0" borderId="43" xfId="439" applyNumberFormat="1" applyFont="1" applyFill="1" applyBorder="1" applyAlignment="1" applyProtection="1">
      <alignment horizontal="center" vertical="center" wrapText="1"/>
    </xf>
    <xf numFmtId="0" fontId="56" fillId="0" borderId="43" xfId="0" applyNumberFormat="1" applyFont="1" applyFill="1" applyBorder="1" applyAlignment="1" applyProtection="1">
      <alignment horizontal="left" vertical="center" wrapText="1"/>
    </xf>
    <xf numFmtId="0" fontId="39" fillId="32" borderId="24" xfId="0" applyNumberFormat="1" applyFont="1" applyFill="1" applyBorder="1" applyAlignment="1" applyProtection="1">
      <alignment horizontal="center" vertical="center"/>
    </xf>
    <xf numFmtId="0" fontId="56" fillId="76" borderId="24" xfId="0" applyNumberFormat="1" applyFont="1" applyFill="1" applyBorder="1" applyAlignment="1" applyProtection="1">
      <alignment horizontal="left" vertical="center" wrapText="1"/>
    </xf>
    <xf numFmtId="0" fontId="56" fillId="76" borderId="22" xfId="0" applyNumberFormat="1" applyFont="1" applyFill="1" applyBorder="1" applyAlignment="1" applyProtection="1">
      <alignment horizontal="left" vertical="center" wrapText="1"/>
    </xf>
    <xf numFmtId="164" fontId="49" fillId="0" borderId="0" xfId="0" applyNumberFormat="1" applyFont="1" applyFill="1" applyAlignment="1" applyProtection="1">
      <alignment wrapText="1"/>
    </xf>
    <xf numFmtId="164" fontId="49" fillId="76" borderId="10" xfId="0" applyNumberFormat="1" applyFont="1" applyFill="1" applyBorder="1" applyAlignment="1" applyProtection="1">
      <alignment horizontal="center" vertical="center" wrapText="1"/>
    </xf>
    <xf numFmtId="0" fontId="39" fillId="76" borderId="62" xfId="0" applyNumberFormat="1" applyFont="1" applyFill="1" applyBorder="1" applyAlignment="1" applyProtection="1">
      <alignment horizontal="center" vertical="center"/>
    </xf>
    <xf numFmtId="0" fontId="41" fillId="76" borderId="22"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0" fontId="0" fillId="76" borderId="10" xfId="0" applyFont="1" applyFill="1" applyBorder="1" applyAlignment="1">
      <alignment vertical="center" wrapText="1"/>
    </xf>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 fontId="0" fillId="0" borderId="0" xfId="0" applyNumberFormat="1" applyFont="1" applyProtection="1"/>
    <xf numFmtId="0" fontId="0" fillId="0" borderId="25" xfId="0" applyNumberFormat="1" applyFont="1" applyFill="1" applyBorder="1" applyAlignment="1" applyProtection="1">
      <alignment horizontal="left" vertical="center" wrapText="1"/>
    </xf>
    <xf numFmtId="0" fontId="0" fillId="0" borderId="30" xfId="0" applyNumberFormat="1" applyFont="1" applyFill="1" applyBorder="1" applyAlignment="1" applyProtection="1">
      <alignment horizontal="left" vertical="center" wrapText="1"/>
    </xf>
    <xf numFmtId="37" fontId="0" fillId="0" borderId="28" xfId="439" applyNumberFormat="1" applyFont="1" applyBorder="1" applyAlignment="1" applyProtection="1">
      <alignment vertical="center"/>
    </xf>
    <xf numFmtId="37" fontId="0" fillId="31" borderId="28" xfId="439" applyNumberFormat="1" applyFont="1" applyFill="1" applyBorder="1" applyAlignment="1" applyProtection="1">
      <alignment vertical="center"/>
    </xf>
    <xf numFmtId="0" fontId="0" fillId="0" borderId="29" xfId="0" applyNumberFormat="1" applyFont="1" applyFill="1" applyBorder="1" applyAlignment="1" applyProtection="1">
      <alignment horizontal="left" vertical="center" wrapText="1"/>
    </xf>
    <xf numFmtId="0" fontId="0" fillId="0" borderId="43" xfId="0" applyFont="1" applyFill="1" applyBorder="1" applyProtection="1"/>
    <xf numFmtId="0" fontId="0" fillId="0" borderId="43" xfId="0" applyFont="1" applyFill="1" applyBorder="1" applyAlignment="1" applyProtection="1">
      <alignment horizontal="center" vertical="center"/>
    </xf>
    <xf numFmtId="3" fontId="0" fillId="0" borderId="0" xfId="0" applyNumberFormat="1" applyFont="1" applyFill="1" applyProtection="1"/>
    <xf numFmtId="37" fontId="0" fillId="0" borderId="28"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2" xfId="0" applyNumberFormat="1" applyFont="1" applyFill="1" applyBorder="1" applyAlignment="1" applyProtection="1">
      <alignment horizontal="left" vertical="center" wrapText="1"/>
    </xf>
    <xf numFmtId="37" fontId="0" fillId="23" borderId="27" xfId="439" applyNumberFormat="1" applyFont="1" applyFill="1" applyBorder="1" applyAlignment="1" applyProtection="1">
      <alignment vertical="center"/>
    </xf>
    <xf numFmtId="0" fontId="0" fillId="22" borderId="43" xfId="0" applyFont="1" applyFill="1" applyBorder="1" applyAlignment="1" applyProtection="1">
      <alignment vertical="center"/>
    </xf>
    <xf numFmtId="37" fontId="0" fillId="0" borderId="26" xfId="439" applyNumberFormat="1" applyFont="1" applyFill="1" applyBorder="1" applyAlignment="1" applyProtection="1">
      <alignment vertical="center"/>
    </xf>
    <xf numFmtId="0" fontId="0" fillId="23" borderId="30" xfId="0" applyNumberFormat="1" applyFont="1" applyFill="1" applyBorder="1" applyAlignment="1" applyProtection="1">
      <alignment horizontal="left" vertical="center" wrapText="1"/>
    </xf>
    <xf numFmtId="0" fontId="0" fillId="32" borderId="24" xfId="0" applyNumberFormat="1" applyFont="1" applyFill="1" applyBorder="1" applyAlignment="1" applyProtection="1">
      <alignment horizontal="left" vertical="center" wrapText="1"/>
    </xf>
    <xf numFmtId="0" fontId="0" fillId="32" borderId="22" xfId="0" applyNumberFormat="1" applyFont="1" applyFill="1" applyBorder="1" applyAlignment="1" applyProtection="1">
      <alignment horizontal="left" vertical="center" wrapText="1"/>
    </xf>
    <xf numFmtId="37" fontId="0" fillId="32" borderId="28" xfId="439" applyNumberFormat="1" applyFont="1" applyFill="1" applyBorder="1" applyAlignment="1" applyProtection="1">
      <alignment vertical="center"/>
    </xf>
    <xf numFmtId="0" fontId="0" fillId="0" borderId="0" xfId="0" applyFont="1" applyFill="1" applyBorder="1" applyProtection="1"/>
    <xf numFmtId="0" fontId="0" fillId="0" borderId="0" xfId="0" applyFont="1" applyAlignment="1" applyProtection="1">
      <alignment wrapText="1"/>
    </xf>
    <xf numFmtId="37" fontId="0" fillId="0" borderId="27" xfId="439" applyNumberFormat="1" applyFont="1" applyFill="1" applyBorder="1" applyAlignment="1" applyProtection="1">
      <alignment vertical="center"/>
    </xf>
    <xf numFmtId="0" fontId="0" fillId="0" borderId="33" xfId="0" applyNumberFormat="1" applyFont="1" applyFill="1" applyBorder="1" applyAlignment="1" applyProtection="1">
      <alignment horizontal="left" vertical="center" wrapText="1"/>
    </xf>
    <xf numFmtId="0" fontId="0" fillId="0" borderId="0" xfId="0" applyFont="1" applyBorder="1" applyProtection="1"/>
    <xf numFmtId="0" fontId="0" fillId="33" borderId="0" xfId="0" applyFont="1" applyFill="1" applyAlignment="1" applyProtection="1">
      <alignment horizontal="center" vertical="center"/>
    </xf>
    <xf numFmtId="0" fontId="0" fillId="0" borderId="22" xfId="0" applyFont="1" applyFill="1" applyBorder="1" applyAlignment="1">
      <alignment vertical="center" wrapText="1"/>
    </xf>
    <xf numFmtId="39" fontId="128" fillId="74" borderId="61" xfId="1561" applyNumberFormat="1" applyFont="1" applyFill="1" applyBorder="1" applyAlignment="1">
      <alignment horizontal="center" vertical="center" wrapText="1"/>
    </xf>
    <xf numFmtId="0" fontId="0" fillId="23" borderId="24" xfId="0" applyNumberFormat="1" applyFont="1" applyFill="1" applyBorder="1" applyAlignment="1" applyProtection="1">
      <alignment horizontal="left" vertical="center" wrapText="1"/>
    </xf>
    <xf numFmtId="0" fontId="0" fillId="76" borderId="24" xfId="0" applyNumberFormat="1" applyFont="1" applyFill="1" applyBorder="1" applyAlignment="1" applyProtection="1">
      <alignment horizontal="left" vertical="center" wrapText="1"/>
    </xf>
    <xf numFmtId="0" fontId="128" fillId="76" borderId="0" xfId="0" applyFont="1" applyFill="1" applyAlignment="1" applyProtection="1">
      <alignment horizontal="left" vertical="center" wrapText="1"/>
    </xf>
    <xf numFmtId="164" fontId="0" fillId="76" borderId="22" xfId="439" applyNumberFormat="1" applyFont="1" applyFill="1" applyBorder="1" applyAlignment="1" applyProtection="1">
      <alignment horizontal="center" vertical="center" wrapText="1"/>
    </xf>
    <xf numFmtId="0" fontId="0" fillId="76" borderId="23" xfId="0" quotePrefix="1" applyNumberFormat="1" applyFont="1" applyFill="1" applyBorder="1" applyAlignment="1" applyProtection="1">
      <alignment horizontal="center" vertical="center" wrapText="1"/>
    </xf>
    <xf numFmtId="0" fontId="0" fillId="22" borderId="24" xfId="0" applyNumberFormat="1" applyFont="1" applyFill="1" applyBorder="1" applyAlignment="1" applyProtection="1">
      <alignment horizontal="left" vertical="center" wrapText="1"/>
    </xf>
    <xf numFmtId="0" fontId="0" fillId="22" borderId="22" xfId="0" applyNumberFormat="1" applyFont="1" applyFill="1" applyBorder="1" applyAlignment="1" applyProtection="1">
      <alignment horizontal="left" vertical="center" wrapText="1"/>
    </xf>
    <xf numFmtId="0" fontId="0" fillId="22" borderId="22" xfId="0" applyFont="1" applyFill="1" applyBorder="1" applyAlignment="1" applyProtection="1">
      <alignment vertical="center"/>
      <protection locked="0"/>
    </xf>
    <xf numFmtId="0" fontId="0" fillId="22" borderId="29" xfId="0" applyFont="1" applyFill="1" applyBorder="1" applyAlignment="1" applyProtection="1">
      <alignment vertical="center"/>
    </xf>
    <xf numFmtId="0" fontId="0" fillId="22" borderId="22" xfId="0" applyFont="1" applyFill="1" applyBorder="1" applyAlignment="1" applyProtection="1">
      <alignment vertical="center"/>
    </xf>
    <xf numFmtId="39" fontId="0" fillId="22" borderId="27" xfId="0" applyNumberFormat="1" applyFont="1" applyFill="1" applyBorder="1" applyAlignment="1" applyProtection="1">
      <alignment vertical="center"/>
    </xf>
    <xf numFmtId="0" fontId="0" fillId="22" borderId="27" xfId="0" applyFont="1" applyFill="1" applyBorder="1" applyAlignment="1" applyProtection="1">
      <alignment vertical="center"/>
    </xf>
    <xf numFmtId="0" fontId="0" fillId="22" borderId="28"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3" xfId="0" applyFont="1" applyFill="1" applyBorder="1" applyAlignment="1">
      <alignment vertical="center" wrapText="1"/>
    </xf>
    <xf numFmtId="0" fontId="0" fillId="0" borderId="43"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7" xfId="439" applyNumberFormat="1" applyFont="1" applyFill="1" applyBorder="1" applyAlignment="1" applyProtection="1">
      <alignment vertical="center"/>
    </xf>
    <xf numFmtId="0" fontId="0" fillId="72" borderId="22" xfId="0" applyNumberFormat="1" applyFont="1" applyFill="1" applyBorder="1" applyAlignment="1" applyProtection="1">
      <alignment horizontal="left" vertical="center" wrapText="1"/>
    </xf>
    <xf numFmtId="49" fontId="0" fillId="72" borderId="63"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2" borderId="63" xfId="439" applyNumberFormat="1" applyFont="1" applyFill="1" applyBorder="1" applyAlignment="1" applyProtection="1">
      <alignment horizontal="center" vertical="center"/>
    </xf>
    <xf numFmtId="49" fontId="0" fillId="30" borderId="0" xfId="0" applyNumberFormat="1" applyFont="1" applyFill="1" applyAlignment="1" applyProtection="1">
      <alignment horizontal="center"/>
    </xf>
    <xf numFmtId="41" fontId="0" fillId="0" borderId="64" xfId="0" applyNumberFormat="1" applyFont="1" applyFill="1" applyBorder="1" applyAlignment="1">
      <alignment horizontal="center" vertical="center" wrapText="1"/>
    </xf>
    <xf numFmtId="0" fontId="0" fillId="30" borderId="22" xfId="0" applyNumberFormat="1" applyFont="1" applyFill="1" applyBorder="1" applyAlignment="1" applyProtection="1">
      <alignment horizontal="left" vertical="center" wrapText="1"/>
    </xf>
    <xf numFmtId="49" fontId="0" fillId="30" borderId="62" xfId="439" applyNumberFormat="1" applyFont="1" applyFill="1" applyBorder="1" applyAlignment="1" applyProtection="1">
      <alignment horizontal="center" vertical="center"/>
    </xf>
    <xf numFmtId="14" fontId="0" fillId="30" borderId="0" xfId="0" applyNumberFormat="1" applyFont="1" applyFill="1" applyAlignment="1" applyProtection="1">
      <alignment horizontal="center"/>
    </xf>
    <xf numFmtId="14" fontId="0" fillId="30" borderId="62" xfId="439" applyNumberFormat="1" applyFont="1" applyFill="1" applyBorder="1" applyAlignment="1" applyProtection="1">
      <alignment horizontal="center" vertical="center"/>
    </xf>
    <xf numFmtId="41" fontId="0" fillId="76" borderId="0" xfId="0" applyNumberFormat="1" applyFont="1" applyFill="1" applyBorder="1" applyAlignment="1">
      <alignment horizontal="center" vertical="center" wrapText="1"/>
    </xf>
    <xf numFmtId="14" fontId="0" fillId="76" borderId="62" xfId="439" applyNumberFormat="1" applyFont="1" applyFill="1" applyBorder="1" applyAlignment="1" applyProtection="1">
      <alignment horizontal="center" vertical="center"/>
    </xf>
    <xf numFmtId="169" fontId="0" fillId="72" borderId="63" xfId="439" applyNumberFormat="1" applyFont="1" applyFill="1" applyBorder="1" applyAlignment="1" applyProtection="1">
      <alignment vertical="center"/>
    </xf>
    <xf numFmtId="0" fontId="0" fillId="76"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39" fillId="0" borderId="57" xfId="0" applyFont="1" applyFill="1" applyBorder="1" applyAlignment="1">
      <alignment vertical="center"/>
    </xf>
    <xf numFmtId="0" fontId="44" fillId="0" borderId="0" xfId="0" applyNumberFormat="1" applyFont="1" applyFill="1" applyAlignment="1" applyProtection="1">
      <alignment horizontal="left" vertical="center" wrapText="1"/>
    </xf>
    <xf numFmtId="0" fontId="53" fillId="0" borderId="0" xfId="0" applyFont="1" applyFill="1" applyAlignment="1" applyProtection="1">
      <alignment horizontal="left" vertical="center" wrapText="1"/>
    </xf>
    <xf numFmtId="0" fontId="0" fillId="0" borderId="31"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44" fillId="0" borderId="60" xfId="0" applyFont="1" applyFill="1" applyBorder="1" applyAlignment="1">
      <alignment vertical="center" wrapText="1"/>
    </xf>
    <xf numFmtId="0" fontId="60" fillId="0" borderId="60"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2" borderId="0" xfId="0" applyFont="1" applyFill="1" applyAlignment="1" applyProtection="1">
      <alignment wrapText="1"/>
    </xf>
    <xf numFmtId="0" fontId="0" fillId="32" borderId="0" xfId="0" applyFont="1" applyFill="1" applyProtection="1"/>
    <xf numFmtId="14" fontId="0" fillId="0" borderId="0" xfId="0" applyNumberFormat="1" applyFont="1" applyFill="1" applyProtection="1"/>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8" fillId="21" borderId="12" xfId="439" applyNumberFormat="1" applyFont="1" applyFill="1" applyBorder="1" applyAlignment="1" applyProtection="1">
      <alignment horizontal="center" wrapText="1"/>
    </xf>
    <xf numFmtId="0" fontId="39" fillId="21" borderId="21" xfId="0" applyFont="1" applyFill="1" applyBorder="1" applyAlignment="1" applyProtection="1">
      <alignment horizontal="center" wrapText="1"/>
    </xf>
    <xf numFmtId="3" fontId="0" fillId="28" borderId="0" xfId="439" applyNumberFormat="1" applyFont="1" applyFill="1" applyAlignment="1" applyProtection="1">
      <alignment horizontal="center" vertical="center"/>
      <protection locked="0"/>
    </xf>
    <xf numFmtId="0" fontId="0" fillId="0" borderId="43" xfId="0" applyNumberFormat="1" applyFont="1" applyFill="1" applyBorder="1" applyAlignment="1" applyProtection="1">
      <alignment vertical="center" wrapText="1"/>
    </xf>
    <xf numFmtId="0" fontId="0" fillId="31" borderId="0" xfId="0" applyFont="1" applyFill="1" applyProtection="1"/>
    <xf numFmtId="164" fontId="0" fillId="0" borderId="22" xfId="439" applyNumberFormat="1" applyFont="1" applyFill="1" applyBorder="1" applyAlignment="1" applyProtection="1">
      <alignment horizontal="center" vertical="center" wrapText="1"/>
      <protection locked="0"/>
    </xf>
    <xf numFmtId="41" fontId="67" fillId="0" borderId="0" xfId="439" applyNumberFormat="1" applyFont="1" applyFill="1" applyAlignment="1" applyProtection="1">
      <alignment vertical="center" wrapText="1"/>
    </xf>
    <xf numFmtId="39" fontId="67" fillId="0" borderId="0" xfId="439" applyNumberFormat="1" applyFont="1" applyFill="1" applyBorder="1" applyAlignment="1" applyProtection="1">
      <alignment horizontal="center" vertical="center" wrapText="1"/>
    </xf>
    <xf numFmtId="41" fontId="67" fillId="0" borderId="0" xfId="439" applyNumberFormat="1" applyFont="1" applyFill="1" applyAlignment="1" applyProtection="1">
      <alignment vertical="center" wrapText="1"/>
      <protection locked="0"/>
    </xf>
    <xf numFmtId="0" fontId="39" fillId="30" borderId="35" xfId="0" applyFont="1" applyFill="1" applyBorder="1" applyAlignment="1">
      <alignment horizontal="center" vertical="center" wrapText="1"/>
    </xf>
    <xf numFmtId="0" fontId="39" fillId="30" borderId="37" xfId="0" applyFont="1" applyFill="1" applyBorder="1" applyAlignment="1">
      <alignment horizontal="center" vertical="center" wrapText="1"/>
    </xf>
    <xf numFmtId="41" fontId="67"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3"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32" fillId="0" borderId="0" xfId="0" applyNumberFormat="1" applyFont="1" applyFill="1" applyAlignment="1" applyProtection="1">
      <alignment horizontal="left" vertical="center" wrapText="1"/>
    </xf>
    <xf numFmtId="0" fontId="0" fillId="0" borderId="43" xfId="0" applyFont="1" applyFill="1" applyBorder="1" applyAlignment="1" applyProtection="1">
      <alignment horizontal="center" vertical="center" wrapText="1"/>
    </xf>
    <xf numFmtId="0" fontId="39" fillId="0" borderId="0" xfId="0" applyFont="1" applyAlignment="1" applyProtection="1">
      <alignment horizontal="center" vertical="center" wrapText="1"/>
    </xf>
    <xf numFmtId="0" fontId="57" fillId="0" borderId="0" xfId="0" applyFont="1" applyFill="1" applyAlignment="1" applyProtection="1">
      <alignment vertical="center" wrapText="1"/>
    </xf>
    <xf numFmtId="0" fontId="39" fillId="0" borderId="0" xfId="0" applyFont="1" applyFill="1" applyAlignment="1" applyProtection="1">
      <alignment horizontal="center" vertical="center"/>
    </xf>
    <xf numFmtId="0" fontId="39" fillId="72" borderId="0" xfId="0" applyFont="1" applyFill="1" applyAlignment="1" applyProtection="1">
      <alignment vertical="center"/>
    </xf>
    <xf numFmtId="0" fontId="0" fillId="72" borderId="0" xfId="0" applyNumberFormat="1" applyFont="1" applyFill="1" applyAlignment="1" applyProtection="1">
      <alignment horizontal="left" vertical="center" wrapText="1"/>
    </xf>
    <xf numFmtId="164" fontId="0" fillId="72" borderId="0" xfId="439" applyNumberFormat="1" applyFont="1" applyFill="1" applyAlignment="1" applyProtection="1">
      <alignment vertical="center"/>
    </xf>
    <xf numFmtId="37" fontId="0" fillId="72" borderId="0" xfId="439" applyNumberFormat="1" applyFont="1" applyFill="1" applyAlignment="1" applyProtection="1">
      <alignment horizontal="center" vertical="center"/>
      <protection locked="0"/>
    </xf>
    <xf numFmtId="0" fontId="39" fillId="72" borderId="0" xfId="0" applyNumberFormat="1" applyFont="1" applyFill="1" applyAlignment="1" applyProtection="1">
      <alignment horizontal="left" vertical="center" wrapText="1"/>
    </xf>
    <xf numFmtId="164" fontId="0" fillId="72" borderId="0" xfId="439" applyNumberFormat="1" applyFont="1" applyFill="1" applyAlignment="1" applyProtection="1">
      <alignment horizontal="center" vertical="center"/>
      <protection locked="0"/>
    </xf>
    <xf numFmtId="0" fontId="57" fillId="72" borderId="0" xfId="0" applyFont="1" applyFill="1" applyAlignment="1" applyProtection="1">
      <alignment horizontal="left" vertical="center"/>
    </xf>
    <xf numFmtId="0" fontId="44" fillId="72" borderId="0" xfId="0" applyFont="1" applyFill="1" applyAlignment="1" applyProtection="1">
      <alignment horizontal="left" vertical="center"/>
    </xf>
    <xf numFmtId="0" fontId="0" fillId="72" borderId="0" xfId="0" applyFont="1" applyFill="1" applyAlignment="1" applyProtection="1">
      <alignment vertical="center"/>
    </xf>
    <xf numFmtId="164" fontId="0" fillId="72" borderId="0" xfId="0" applyNumberFormat="1" applyFont="1" applyFill="1" applyAlignment="1" applyProtection="1">
      <alignment vertical="center"/>
    </xf>
    <xf numFmtId="0" fontId="39" fillId="72" borderId="0" xfId="0" applyFont="1" applyFill="1" applyAlignment="1" applyProtection="1">
      <alignment horizontal="left" vertical="center"/>
    </xf>
    <xf numFmtId="0" fontId="0" fillId="72" borderId="0" xfId="0" applyNumberFormat="1" applyFont="1" applyFill="1" applyAlignment="1" applyProtection="1">
      <alignment vertical="center" wrapText="1"/>
    </xf>
    <xf numFmtId="3" fontId="39" fillId="72" borderId="0" xfId="439" applyNumberFormat="1" applyFont="1" applyFill="1" applyAlignment="1" applyProtection="1">
      <alignment horizontal="center" vertical="center"/>
      <protection locked="0"/>
    </xf>
    <xf numFmtId="38" fontId="44" fillId="72" borderId="0" xfId="439" applyNumberFormat="1" applyFont="1" applyFill="1" applyAlignment="1" applyProtection="1">
      <alignment horizontal="center" vertical="center" wrapText="1"/>
    </xf>
    <xf numFmtId="38" fontId="39" fillId="72" borderId="0" xfId="0" applyNumberFormat="1" applyFont="1" applyFill="1" applyAlignment="1" applyProtection="1">
      <alignment horizontal="left" vertical="center"/>
    </xf>
    <xf numFmtId="0" fontId="68" fillId="72" borderId="0" xfId="0" applyFont="1" applyFill="1" applyAlignment="1" applyProtection="1">
      <alignment horizontal="left" vertical="center"/>
    </xf>
    <xf numFmtId="0" fontId="0" fillId="72" borderId="0" xfId="0" applyFont="1" applyFill="1" applyAlignment="1" applyProtection="1">
      <alignment horizontal="center" vertical="center" wrapText="1"/>
    </xf>
    <xf numFmtId="0" fontId="39" fillId="72" borderId="0" xfId="0" applyFont="1" applyFill="1" applyAlignment="1" applyProtection="1">
      <alignment horizontal="center" vertical="center" wrapText="1"/>
    </xf>
    <xf numFmtId="41" fontId="0" fillId="72" borderId="0" xfId="439" applyNumberFormat="1" applyFont="1" applyFill="1" applyAlignment="1" applyProtection="1">
      <alignment vertical="center" wrapText="1"/>
      <protection locked="0"/>
    </xf>
    <xf numFmtId="41" fontId="0" fillId="72" borderId="0" xfId="439" applyNumberFormat="1" applyFont="1" applyFill="1" applyAlignment="1" applyProtection="1">
      <alignment vertical="center" wrapText="1"/>
    </xf>
    <xf numFmtId="0" fontId="140" fillId="72" borderId="0" xfId="0" applyFont="1" applyFill="1" applyAlignment="1" applyProtection="1">
      <alignment horizontal="left" vertical="center"/>
    </xf>
    <xf numFmtId="0" fontId="79" fillId="72" borderId="0" xfId="0" applyFont="1" applyFill="1" applyAlignment="1" applyProtection="1">
      <alignment vertical="center"/>
    </xf>
    <xf numFmtId="0" fontId="141" fillId="72" borderId="0" xfId="0" applyFont="1" applyFill="1" applyAlignment="1" applyProtection="1">
      <alignment vertical="center"/>
      <protection locked="0"/>
    </xf>
    <xf numFmtId="0" fontId="57" fillId="72" borderId="0" xfId="0" applyFont="1" applyFill="1" applyAlignment="1">
      <alignment vertical="center" wrapText="1"/>
    </xf>
    <xf numFmtId="0" fontId="57" fillId="72"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164" fontId="0" fillId="0" borderId="0" xfId="439" applyNumberFormat="1" applyFont="1" applyFill="1" applyProtection="1"/>
    <xf numFmtId="164" fontId="44" fillId="22" borderId="0" xfId="439" applyNumberFormat="1" applyFont="1" applyFill="1" applyAlignment="1" applyProtection="1">
      <alignment horizontal="center" vertical="center" wrapText="1"/>
    </xf>
    <xf numFmtId="41" fontId="68" fillId="0" borderId="0" xfId="439" applyNumberFormat="1" applyFont="1" applyFill="1" applyAlignment="1" applyProtection="1">
      <alignment horizontal="center" vertical="center" wrapText="1"/>
      <protection locked="0"/>
    </xf>
    <xf numFmtId="0" fontId="146" fillId="75" borderId="55" xfId="0" applyFont="1" applyFill="1" applyBorder="1" applyAlignment="1">
      <alignment horizontal="center" vertical="center" wrapText="1"/>
    </xf>
    <xf numFmtId="0" fontId="143" fillId="0" borderId="0" xfId="0" applyFont="1"/>
    <xf numFmtId="0" fontId="147" fillId="71" borderId="0" xfId="0" applyFont="1" applyFill="1" applyAlignment="1">
      <alignment horizontal="justify" vertical="center"/>
    </xf>
    <xf numFmtId="0" fontId="147" fillId="71" borderId="0" xfId="0" applyFont="1" applyFill="1" applyAlignment="1">
      <alignment vertical="center"/>
    </xf>
    <xf numFmtId="0" fontId="0" fillId="0" borderId="0" xfId="0" applyAlignment="1">
      <alignment vertical="center"/>
    </xf>
    <xf numFmtId="0" fontId="147" fillId="71" borderId="0" xfId="0" applyFont="1" applyFill="1" applyAlignment="1">
      <alignment vertical="center" wrapText="1"/>
    </xf>
    <xf numFmtId="0" fontId="151" fillId="71" borderId="0" xfId="611" applyFont="1" applyFill="1" applyAlignment="1">
      <alignment vertical="center"/>
    </xf>
    <xf numFmtId="0" fontId="152" fillId="71" borderId="0" xfId="0" applyFont="1" applyFill="1" applyAlignment="1">
      <alignment vertical="center"/>
    </xf>
    <xf numFmtId="0" fontId="152" fillId="71" borderId="0" xfId="0" applyFont="1" applyFill="1"/>
    <xf numFmtId="0" fontId="153" fillId="71" borderId="0" xfId="611" applyFont="1" applyFill="1" applyProtection="1">
      <protection locked="0"/>
    </xf>
    <xf numFmtId="0" fontId="115" fillId="71" borderId="0" xfId="30097" quotePrefix="1" applyFont="1" applyFill="1" applyAlignment="1">
      <alignment horizontal="left" vertical="center" wrapText="1" indent="1"/>
    </xf>
    <xf numFmtId="0" fontId="156" fillId="71" borderId="0" xfId="30097" applyFont="1" applyFill="1" applyAlignment="1">
      <alignment vertical="center" wrapText="1"/>
    </xf>
    <xf numFmtId="0" fontId="35" fillId="0" borderId="0" xfId="611"/>
    <xf numFmtId="0" fontId="147" fillId="71" borderId="0" xfId="30097" applyFont="1" applyFill="1" applyAlignment="1">
      <alignment vertical="center" wrapText="1"/>
    </xf>
    <xf numFmtId="0" fontId="153" fillId="71" borderId="0" xfId="611" applyFont="1" applyFill="1" applyAlignment="1">
      <alignment vertical="center"/>
    </xf>
    <xf numFmtId="38" fontId="0" fillId="0" borderId="0" xfId="0" applyNumberFormat="1" applyFont="1" applyFill="1" applyProtection="1"/>
    <xf numFmtId="14" fontId="0" fillId="0" borderId="0" xfId="0" applyNumberFormat="1" applyFont="1" applyProtection="1"/>
    <xf numFmtId="0" fontId="0" fillId="77" borderId="24" xfId="0" applyNumberFormat="1" applyFont="1" applyFill="1" applyBorder="1" applyAlignment="1" applyProtection="1">
      <alignment horizontal="left" vertical="center" wrapText="1"/>
    </xf>
    <xf numFmtId="3" fontId="0" fillId="32" borderId="0" xfId="0" applyNumberFormat="1" applyFont="1" applyFill="1" applyProtection="1"/>
    <xf numFmtId="1" fontId="0" fillId="0" borderId="0" xfId="0" applyNumberFormat="1" applyFont="1" applyFill="1" applyAlignment="1" applyProtection="1">
      <alignment horizontal="center" vertical="center"/>
    </xf>
    <xf numFmtId="0" fontId="0" fillId="29" borderId="0" xfId="0" applyFill="1"/>
    <xf numFmtId="0" fontId="0" fillId="78" borderId="0" xfId="0" applyNumberFormat="1" applyFont="1" applyFill="1" applyAlignment="1" applyProtection="1">
      <alignment horizontal="center" vertical="center"/>
    </xf>
    <xf numFmtId="0" fontId="0" fillId="26" borderId="0" xfId="0" applyFill="1"/>
    <xf numFmtId="38" fontId="44" fillId="22" borderId="43" xfId="439" applyNumberFormat="1" applyFont="1" applyFill="1" applyBorder="1" applyAlignment="1" applyProtection="1">
      <alignment horizontal="center" vertical="center" wrapText="1"/>
    </xf>
    <xf numFmtId="4" fontId="0" fillId="0" borderId="0" xfId="0" applyNumberFormat="1" applyFont="1" applyProtection="1"/>
    <xf numFmtId="0" fontId="0" fillId="29" borderId="0" xfId="0" applyFill="1" applyAlignment="1">
      <alignment wrapText="1"/>
    </xf>
    <xf numFmtId="178" fontId="41" fillId="30" borderId="64" xfId="0" applyNumberFormat="1" applyFont="1" applyFill="1" applyBorder="1" applyAlignment="1">
      <alignment wrapText="1"/>
    </xf>
    <xf numFmtId="178" fontId="56" fillId="0" borderId="27" xfId="439" applyNumberFormat="1" applyFont="1" applyFill="1" applyBorder="1" applyAlignment="1" applyProtection="1">
      <alignment horizontal="center" vertical="center" wrapText="1"/>
    </xf>
    <xf numFmtId="164" fontId="56" fillId="34" borderId="22" xfId="439"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1" borderId="43" xfId="0" applyNumberFormat="1" applyFont="1" applyFill="1" applyBorder="1" applyAlignment="1" applyProtection="1">
      <alignment horizontal="center" vertical="center"/>
    </xf>
    <xf numFmtId="0" fontId="0" fillId="31" borderId="43" xfId="0" applyFont="1" applyFill="1" applyBorder="1" applyAlignment="1" applyProtection="1">
      <alignment vertical="center" wrapText="1"/>
    </xf>
    <xf numFmtId="37" fontId="0" fillId="31" borderId="43" xfId="439" applyNumberFormat="1" applyFont="1" applyFill="1" applyBorder="1" applyAlignment="1" applyProtection="1">
      <alignment vertical="center"/>
    </xf>
    <xf numFmtId="41" fontId="68" fillId="30" borderId="73" xfId="439" applyNumberFormat="1" applyFont="1" applyFill="1" applyBorder="1" applyAlignment="1">
      <alignment vertical="center" wrapText="1"/>
    </xf>
    <xf numFmtId="41" fontId="68" fillId="30" borderId="0" xfId="439" applyNumberFormat="1" applyFont="1" applyFill="1" applyAlignment="1">
      <alignment vertical="center" wrapText="1"/>
    </xf>
    <xf numFmtId="41" fontId="68" fillId="30" borderId="86" xfId="439" applyNumberFormat="1" applyFont="1" applyFill="1" applyBorder="1" applyAlignment="1">
      <alignment vertical="center" wrapText="1"/>
    </xf>
    <xf numFmtId="41" fontId="68" fillId="30" borderId="74" xfId="439" applyNumberFormat="1" applyFont="1" applyFill="1" applyBorder="1" applyAlignment="1">
      <alignment vertical="center" wrapText="1"/>
    </xf>
    <xf numFmtId="14" fontId="56" fillId="34" borderId="22" xfId="439" applyNumberFormat="1" applyFont="1" applyFill="1" applyBorder="1" applyAlignment="1" applyProtection="1">
      <alignment horizontal="center" vertical="center" wrapText="1"/>
    </xf>
    <xf numFmtId="0" fontId="0" fillId="0" borderId="0" xfId="0" applyNumberFormat="1" applyFont="1" applyFill="1" applyBorder="1" applyAlignment="1" applyProtection="1">
      <alignment horizontal="center" vertical="center"/>
    </xf>
    <xf numFmtId="0" fontId="39" fillId="72" borderId="0" xfId="0" applyFont="1" applyFill="1" applyAlignment="1">
      <alignment vertical="center" wrapText="1"/>
    </xf>
    <xf numFmtId="1" fontId="0" fillId="0" borderId="0" xfId="0" applyNumberFormat="1" applyAlignment="1">
      <alignment horizontal="center" vertical="center"/>
    </xf>
    <xf numFmtId="0" fontId="44" fillId="0" borderId="43" xfId="0" applyFont="1" applyBorder="1" applyAlignment="1">
      <alignment horizontal="center" vertical="center" wrapText="1"/>
    </xf>
    <xf numFmtId="0" fontId="0" fillId="0" borderId="0" xfId="0" applyAlignment="1">
      <alignment horizontal="left" vertical="center" wrapText="1"/>
    </xf>
    <xf numFmtId="1" fontId="0" fillId="0" borderId="24" xfId="0" applyNumberFormat="1" applyBorder="1" applyAlignment="1">
      <alignment horizontal="center" vertical="center" wrapText="1"/>
    </xf>
    <xf numFmtId="0" fontId="0" fillId="0" borderId="22" xfId="0" applyBorder="1" applyAlignment="1">
      <alignment horizontal="left" vertical="center" wrapText="1"/>
    </xf>
    <xf numFmtId="0" fontId="0" fillId="32" borderId="0" xfId="0" applyFont="1" applyFill="1" applyAlignment="1" applyProtection="1">
      <alignment horizontal="center" vertical="center"/>
    </xf>
    <xf numFmtId="172" fontId="39" fillId="72" borderId="0" xfId="439" applyNumberFormat="1" applyFont="1" applyFill="1" applyAlignment="1" applyProtection="1">
      <alignment horizontal="center" vertical="center"/>
      <protection locked="0"/>
    </xf>
    <xf numFmtId="1" fontId="0" fillId="0" borderId="24" xfId="0" applyNumberFormat="1" applyFont="1" applyFill="1" applyBorder="1" applyAlignment="1" applyProtection="1">
      <alignment horizontal="left" vertical="center" wrapText="1"/>
    </xf>
    <xf numFmtId="1" fontId="0" fillId="0" borderId="24" xfId="0" applyNumberFormat="1" applyFont="1" applyFill="1" applyBorder="1" applyAlignment="1" applyProtection="1">
      <alignment horizontal="center" vertical="center" wrapText="1"/>
    </xf>
    <xf numFmtId="49" fontId="33" fillId="0" borderId="22" xfId="439" applyNumberFormat="1" applyFont="1" applyFill="1" applyBorder="1" applyAlignment="1" applyProtection="1">
      <alignment horizontal="center" vertical="center" wrapText="1"/>
    </xf>
    <xf numFmtId="0" fontId="41" fillId="0" borderId="10" xfId="0" applyFont="1" applyBorder="1" applyAlignment="1" applyProtection="1">
      <alignment horizontal="right" vertical="center" wrapText="1"/>
    </xf>
    <xf numFmtId="4" fontId="0" fillId="0" borderId="10" xfId="0" applyNumberFormat="1" applyBorder="1"/>
    <xf numFmtId="0" fontId="41" fillId="0" borderId="10" xfId="0" applyFont="1" applyBorder="1" applyAlignment="1" applyProtection="1">
      <alignment horizontal="right" wrapText="1"/>
    </xf>
    <xf numFmtId="0" fontId="0" fillId="76" borderId="25" xfId="0" applyFont="1" applyFill="1" applyBorder="1" applyAlignment="1" applyProtection="1">
      <alignment vertical="center" wrapText="1"/>
    </xf>
    <xf numFmtId="0" fontId="39" fillId="0" borderId="41" xfId="0" applyFont="1" applyBorder="1" applyAlignment="1">
      <alignment horizontal="center" vertical="center"/>
    </xf>
    <xf numFmtId="37" fontId="0" fillId="76" borderId="90" xfId="439" applyNumberFormat="1" applyFont="1" applyFill="1" applyBorder="1" applyAlignment="1" applyProtection="1">
      <alignment vertical="center"/>
    </xf>
    <xf numFmtId="41" fontId="68" fillId="0" borderId="0" xfId="0" applyNumberFormat="1" applyFont="1" applyFill="1" applyAlignment="1" applyProtection="1">
      <alignment vertical="center" wrapText="1"/>
    </xf>
    <xf numFmtId="0" fontId="163" fillId="71" borderId="0" xfId="30097" applyFont="1" applyFill="1" applyAlignment="1">
      <alignment vertical="center" wrapText="1"/>
    </xf>
    <xf numFmtId="14" fontId="0" fillId="34" borderId="0" xfId="0" applyNumberFormat="1" applyFont="1" applyFill="1" applyAlignment="1" applyProtection="1">
      <alignment horizontal="center" vertical="center"/>
    </xf>
    <xf numFmtId="164" fontId="39" fillId="29" borderId="16" xfId="439" applyNumberFormat="1" applyFont="1" applyFill="1" applyBorder="1" applyAlignment="1" applyProtection="1">
      <alignment horizontal="center" vertical="center" wrapText="1"/>
      <protection locked="0"/>
    </xf>
    <xf numFmtId="41" fontId="67" fillId="72" borderId="0" xfId="439" applyNumberFormat="1" applyFont="1" applyFill="1" applyAlignment="1" applyProtection="1">
      <alignment vertical="center" wrapText="1"/>
    </xf>
    <xf numFmtId="0" fontId="0" fillId="0" borderId="0" xfId="0" applyFont="1" applyAlignment="1" applyProtection="1">
      <alignment vertical="center" wrapText="1"/>
      <protection locked="0"/>
    </xf>
    <xf numFmtId="164" fontId="0" fillId="0" borderId="0" xfId="0" applyNumberFormat="1" applyFont="1" applyFill="1" applyAlignment="1" applyProtection="1">
      <alignment vertical="center" wrapText="1"/>
      <protection locked="0"/>
    </xf>
    <xf numFmtId="41" fontId="68" fillId="72" borderId="0" xfId="0" applyNumberFormat="1" applyFont="1" applyFill="1" applyAlignment="1" applyProtection="1">
      <alignment vertical="center" wrapText="1"/>
    </xf>
    <xf numFmtId="41" fontId="68" fillId="72" borderId="0" xfId="439" applyNumberFormat="1" applyFont="1" applyFill="1" applyAlignment="1" applyProtection="1">
      <alignment vertical="center" wrapText="1"/>
    </xf>
    <xf numFmtId="41" fontId="67" fillId="0" borderId="0" xfId="0" applyNumberFormat="1" applyFont="1" applyFill="1" applyAlignment="1" applyProtection="1">
      <alignment vertical="center" wrapText="1"/>
    </xf>
    <xf numFmtId="164" fontId="0" fillId="0" borderId="43" xfId="0" applyNumberFormat="1" applyFont="1" applyFill="1" applyBorder="1" applyAlignment="1" applyProtection="1">
      <alignment vertical="center" wrapText="1"/>
      <protection locked="0"/>
    </xf>
    <xf numFmtId="164" fontId="0" fillId="0" borderId="0" xfId="0" applyNumberFormat="1" applyFont="1" applyFill="1" applyBorder="1" applyAlignment="1" applyProtection="1">
      <alignment vertical="center" wrapText="1"/>
      <protection locked="0"/>
    </xf>
    <xf numFmtId="164" fontId="0" fillId="28" borderId="0" xfId="439" applyNumberFormat="1" applyFont="1" applyFill="1" applyAlignment="1" applyProtection="1">
      <alignment vertical="center"/>
    </xf>
    <xf numFmtId="41" fontId="67" fillId="28" borderId="0" xfId="439" applyNumberFormat="1" applyFont="1" applyFill="1" applyAlignment="1" applyProtection="1">
      <alignment vertical="center" wrapText="1"/>
    </xf>
    <xf numFmtId="168" fontId="0" fillId="0" borderId="0" xfId="0" applyNumberFormat="1" applyFont="1" applyFill="1" applyAlignment="1" applyProtection="1">
      <alignment vertical="center" wrapText="1"/>
    </xf>
    <xf numFmtId="0" fontId="0" fillId="72" borderId="0" xfId="0" applyFont="1" applyFill="1" applyAlignment="1" applyProtection="1">
      <alignment vertical="center" wrapText="1"/>
      <protection locked="0"/>
    </xf>
    <xf numFmtId="0" fontId="0" fillId="0" borderId="0" xfId="0" applyFont="1" applyFill="1" applyAlignment="1" applyProtection="1">
      <alignment vertical="center"/>
    </xf>
    <xf numFmtId="0" fontId="0" fillId="0" borderId="21" xfId="0" applyFont="1" applyFill="1" applyBorder="1" applyAlignment="1">
      <alignment vertical="center"/>
    </xf>
    <xf numFmtId="0" fontId="0" fillId="0" borderId="0" xfId="0" applyFont="1" applyBorder="1" applyAlignment="1">
      <alignment vertical="center"/>
    </xf>
    <xf numFmtId="0" fontId="0" fillId="0" borderId="54" xfId="0" applyFont="1" applyBorder="1" applyAlignment="1">
      <alignment vertical="center"/>
    </xf>
    <xf numFmtId="0" fontId="39" fillId="0" borderId="55" xfId="0" applyFont="1" applyBorder="1" applyAlignment="1">
      <alignment vertical="center"/>
    </xf>
    <xf numFmtId="0" fontId="39" fillId="26" borderId="16" xfId="0" applyFont="1" applyFill="1" applyBorder="1" applyAlignment="1" applyProtection="1">
      <alignment horizontal="left" vertical="center"/>
    </xf>
    <xf numFmtId="0" fontId="0" fillId="26" borderId="16" xfId="0" applyFont="1" applyFill="1" applyBorder="1" applyAlignment="1" applyProtection="1">
      <alignment horizontal="center" vertical="center"/>
    </xf>
    <xf numFmtId="0" fontId="0" fillId="0" borderId="11" xfId="0" applyFont="1" applyFill="1" applyBorder="1" applyAlignment="1" applyProtection="1">
      <alignment horizontal="center" vertical="center"/>
    </xf>
    <xf numFmtId="41" fontId="142" fillId="0" borderId="0" xfId="0" applyNumberFormat="1" applyFont="1" applyFill="1" applyAlignment="1" applyProtection="1">
      <alignment vertical="center" wrapText="1"/>
    </xf>
    <xf numFmtId="41" fontId="0" fillId="0" borderId="0" xfId="0" applyNumberFormat="1" applyFont="1" applyAlignment="1" applyProtection="1">
      <alignment vertical="center" wrapText="1"/>
    </xf>
    <xf numFmtId="180" fontId="39" fillId="29" borderId="0" xfId="439" applyNumberFormat="1" applyFont="1" applyFill="1" applyAlignment="1" applyProtection="1">
      <alignment horizontal="center" vertical="center"/>
      <protection locked="0"/>
    </xf>
    <xf numFmtId="0" fontId="0" fillId="0" borderId="22" xfId="0" applyBorder="1" applyAlignment="1">
      <alignment vertical="center" wrapText="1"/>
    </xf>
    <xf numFmtId="3" fontId="44" fillId="0" borderId="22" xfId="31736" applyFont="1" applyBorder="1" applyAlignment="1">
      <alignment vertical="center" wrapText="1"/>
    </xf>
    <xf numFmtId="0" fontId="0" fillId="0" borderId="0" xfId="0" applyNumberFormat="1" applyFont="1" applyFill="1" applyBorder="1" applyAlignment="1" applyProtection="1">
      <alignment horizontal="left" vertical="center" wrapText="1"/>
    </xf>
    <xf numFmtId="164" fontId="0" fillId="0" borderId="0" xfId="0" applyNumberFormat="1" applyFont="1" applyFill="1" applyAlignment="1" applyProtection="1">
      <alignment horizontal="center" vertical="center" wrapText="1"/>
      <protection locked="0"/>
    </xf>
    <xf numFmtId="0" fontId="0" fillId="30" borderId="64" xfId="0" applyFont="1" applyFill="1" applyBorder="1" applyAlignment="1">
      <alignment vertical="center"/>
    </xf>
    <xf numFmtId="0" fontId="41" fillId="30" borderId="64" xfId="0" applyFont="1" applyFill="1" applyBorder="1" applyAlignment="1">
      <alignment vertical="center" wrapText="1"/>
    </xf>
    <xf numFmtId="14" fontId="41" fillId="30" borderId="64" xfId="0" applyNumberFormat="1" applyFont="1" applyFill="1" applyBorder="1" applyAlignment="1">
      <alignment vertical="center" wrapText="1"/>
    </xf>
    <xf numFmtId="0" fontId="0" fillId="76" borderId="0" xfId="0" applyFont="1" applyFill="1" applyBorder="1" applyAlignment="1">
      <alignment vertical="center"/>
    </xf>
    <xf numFmtId="0" fontId="41" fillId="76" borderId="0" xfId="0" applyFont="1" applyFill="1" applyBorder="1" applyAlignment="1">
      <alignment vertical="center" wrapText="1"/>
    </xf>
    <xf numFmtId="0" fontId="0" fillId="29" borderId="69" xfId="0" applyFill="1" applyBorder="1" applyAlignment="1" applyProtection="1">
      <alignment horizontal="center" vertical="center"/>
      <protection locked="0"/>
    </xf>
    <xf numFmtId="14" fontId="0" fillId="29" borderId="69" xfId="0" applyNumberFormat="1" applyFill="1" applyBorder="1" applyAlignment="1" applyProtection="1">
      <alignment horizontal="center" vertical="center"/>
      <protection locked="0"/>
    </xf>
    <xf numFmtId="0" fontId="0" fillId="0" borderId="0" xfId="0" applyAlignment="1" applyProtection="1">
      <alignment vertical="center" wrapText="1"/>
      <protection locked="0"/>
    </xf>
    <xf numFmtId="0" fontId="0" fillId="0" borderId="30" xfId="0" applyBorder="1" applyAlignment="1">
      <alignment vertical="center" wrapText="1"/>
    </xf>
    <xf numFmtId="172" fontId="0" fillId="73" borderId="28" xfId="439" applyNumberFormat="1" applyFont="1" applyFill="1" applyBorder="1" applyAlignment="1" applyProtection="1">
      <alignment vertical="center"/>
    </xf>
    <xf numFmtId="1" fontId="40" fillId="24" borderId="0" xfId="439" applyNumberFormat="1" applyFont="1" applyFill="1" applyBorder="1" applyAlignment="1" applyProtection="1">
      <alignment horizontal="center" wrapText="1"/>
    </xf>
    <xf numFmtId="43" fontId="0" fillId="0" borderId="10" xfId="439" applyNumberFormat="1" applyFont="1" applyFill="1" applyBorder="1" applyAlignment="1" applyProtection="1">
      <alignment vertical="center"/>
    </xf>
    <xf numFmtId="0" fontId="44" fillId="0" borderId="43" xfId="0" applyFont="1" applyFill="1" applyBorder="1" applyAlignment="1" applyProtection="1">
      <alignment horizontal="center" vertical="center" wrapText="1"/>
    </xf>
    <xf numFmtId="0" fontId="39" fillId="72" borderId="0" xfId="0" applyFont="1" applyFill="1" applyAlignment="1" applyProtection="1">
      <alignment horizontal="center" vertical="center"/>
    </xf>
    <xf numFmtId="0" fontId="0" fillId="72" borderId="0" xfId="0" applyFont="1" applyFill="1" applyAlignment="1" applyProtection="1">
      <alignment horizontal="center" vertical="center"/>
    </xf>
    <xf numFmtId="0" fontId="44" fillId="0" borderId="0" xfId="0" applyFont="1" applyFill="1" applyAlignment="1" applyProtection="1">
      <alignment horizontal="center" vertical="center" wrapText="1"/>
    </xf>
    <xf numFmtId="0" fontId="39" fillId="72" borderId="0" xfId="0" applyFont="1" applyFill="1" applyAlignment="1">
      <alignment horizontal="center" vertical="center" wrapText="1"/>
    </xf>
    <xf numFmtId="0" fontId="0" fillId="0" borderId="0" xfId="0" applyAlignment="1">
      <alignment horizontal="center" vertical="center" wrapText="1"/>
    </xf>
    <xf numFmtId="0" fontId="0" fillId="0" borderId="22" xfId="0" applyBorder="1" applyAlignment="1">
      <alignment horizontal="center" vertical="center" wrapText="1"/>
    </xf>
    <xf numFmtId="0" fontId="0" fillId="28" borderId="0" xfId="0" applyFont="1" applyFill="1" applyAlignment="1" applyProtection="1">
      <alignment horizontal="center" vertical="center"/>
    </xf>
    <xf numFmtId="0" fontId="0" fillId="0" borderId="34" xfId="0" applyNumberFormat="1" applyFont="1" applyFill="1" applyBorder="1" applyAlignment="1" applyProtection="1">
      <alignment horizontal="center" vertical="center" wrapText="1"/>
    </xf>
    <xf numFmtId="0" fontId="40" fillId="32" borderId="0" xfId="682" applyFont="1" applyFill="1"/>
    <xf numFmtId="0" fontId="40" fillId="26" borderId="0" xfId="0" applyFont="1" applyFill="1"/>
    <xf numFmtId="0" fontId="49" fillId="26" borderId="17" xfId="682" applyFont="1" applyFill="1" applyBorder="1" applyAlignment="1">
      <alignment horizontal="center"/>
    </xf>
    <xf numFmtId="0" fontId="0" fillId="26" borderId="17" xfId="0" applyFill="1" applyBorder="1" applyAlignment="1">
      <alignment horizontal="center" wrapText="1"/>
    </xf>
    <xf numFmtId="0" fontId="0" fillId="26" borderId="17" xfId="0" applyFill="1" applyBorder="1" applyAlignment="1">
      <alignment wrapText="1"/>
    </xf>
    <xf numFmtId="0" fontId="164" fillId="0" borderId="0" xfId="682" applyFont="1" applyAlignment="1">
      <alignment vertical="center"/>
    </xf>
    <xf numFmtId="0" fontId="165" fillId="0" borderId="0" xfId="682" applyFont="1" applyAlignment="1">
      <alignment vertical="center"/>
    </xf>
    <xf numFmtId="0" fontId="166" fillId="0" borderId="0" xfId="682" applyFont="1"/>
    <xf numFmtId="0" fontId="52" fillId="0" borderId="0" xfId="682" applyFont="1"/>
    <xf numFmtId="181" fontId="52" fillId="0" borderId="0" xfId="682" applyNumberFormat="1" applyFont="1" applyAlignment="1">
      <alignment horizontal="left"/>
    </xf>
    <xf numFmtId="42" fontId="167" fillId="26" borderId="0" xfId="546" applyNumberFormat="1" applyFont="1" applyFill="1"/>
    <xf numFmtId="0" fontId="0" fillId="0" borderId="0" xfId="0" quotePrefix="1" applyAlignment="1">
      <alignment horizontal="center"/>
    </xf>
    <xf numFmtId="41" fontId="167" fillId="26" borderId="0" xfId="546" applyNumberFormat="1" applyFont="1" applyFill="1"/>
    <xf numFmtId="0" fontId="39" fillId="0" borderId="0" xfId="682" applyFont="1" applyAlignment="1">
      <alignment horizontal="left"/>
    </xf>
    <xf numFmtId="41" fontId="167" fillId="26" borderId="0" xfId="682" applyNumberFormat="1" applyFont="1" applyFill="1"/>
    <xf numFmtId="41" fontId="52" fillId="26" borderId="0" xfId="682" applyNumberFormat="1" applyFont="1" applyFill="1"/>
    <xf numFmtId="41" fontId="52" fillId="26" borderId="17" xfId="449" applyNumberFormat="1" applyFont="1" applyFill="1" applyBorder="1"/>
    <xf numFmtId="181" fontId="39" fillId="0" borderId="0" xfId="682" applyNumberFormat="1" applyFont="1" applyAlignment="1">
      <alignment horizontal="left"/>
    </xf>
    <xf numFmtId="42" fontId="39" fillId="32" borderId="18" xfId="546" applyNumberFormat="1" applyFont="1" applyFill="1" applyBorder="1"/>
    <xf numFmtId="42" fontId="0" fillId="0" borderId="0" xfId="0" applyNumberFormat="1"/>
    <xf numFmtId="0" fontId="0" fillId="0" borderId="0" xfId="0" quotePrefix="1" applyAlignment="1">
      <alignment wrapText="1"/>
    </xf>
    <xf numFmtId="41" fontId="0" fillId="0" borderId="0" xfId="0" applyNumberFormat="1"/>
    <xf numFmtId="0" fontId="39" fillId="0" borderId="0" xfId="682" applyFont="1"/>
    <xf numFmtId="42" fontId="39" fillId="0" borderId="0" xfId="546" applyNumberFormat="1" applyFont="1" applyFill="1" applyBorder="1"/>
    <xf numFmtId="0" fontId="168" fillId="0" borderId="0" xfId="682" applyFont="1" applyAlignment="1">
      <alignment horizontal="left" vertical="center" wrapText="1"/>
    </xf>
    <xf numFmtId="41" fontId="167" fillId="26" borderId="0" xfId="0" applyNumberFormat="1" applyFont="1" applyFill="1"/>
    <xf numFmtId="181" fontId="49" fillId="0" borderId="0" xfId="682" applyNumberFormat="1" applyFont="1" applyAlignment="1">
      <alignment horizontal="left"/>
    </xf>
    <xf numFmtId="42" fontId="49" fillId="32" borderId="19" xfId="546" applyNumberFormat="1" applyFont="1" applyFill="1" applyBorder="1"/>
    <xf numFmtId="0" fontId="0" fillId="0" borderId="0" xfId="0" applyAlignment="1">
      <alignment horizontal="left"/>
    </xf>
    <xf numFmtId="0" fontId="0" fillId="0" borderId="0" xfId="0" applyAlignment="1">
      <alignment horizontal="left" wrapText="1"/>
    </xf>
    <xf numFmtId="10" fontId="39" fillId="0" borderId="0" xfId="682" applyNumberFormat="1" applyFont="1" applyAlignment="1">
      <alignment horizontal="right" vertical="center"/>
    </xf>
    <xf numFmtId="0" fontId="52" fillId="0" borderId="0" xfId="682" applyFont="1" applyAlignment="1">
      <alignment horizontal="left"/>
    </xf>
    <xf numFmtId="0" fontId="33" fillId="0" borderId="0" xfId="0" applyFont="1"/>
    <xf numFmtId="0" fontId="33" fillId="0" borderId="0" xfId="682" applyFont="1"/>
    <xf numFmtId="177" fontId="56" fillId="73" borderId="22" xfId="439" applyNumberFormat="1" applyFont="1" applyFill="1" applyBorder="1" applyAlignment="1" applyProtection="1">
      <alignment horizontal="center" vertical="center" wrapText="1"/>
    </xf>
    <xf numFmtId="0" fontId="39" fillId="0" borderId="0" xfId="682" applyFont="1" applyAlignment="1">
      <alignment wrapText="1"/>
    </xf>
    <xf numFmtId="0" fontId="0" fillId="0" borderId="0" xfId="682" applyFont="1"/>
    <xf numFmtId="0" fontId="166" fillId="26" borderId="0" xfId="682" applyFont="1" applyFill="1"/>
    <xf numFmtId="0" fontId="39" fillId="26" borderId="17" xfId="0" applyFont="1" applyFill="1" applyBorder="1" applyAlignment="1">
      <alignment horizontal="center" vertical="center"/>
    </xf>
    <xf numFmtId="0" fontId="39" fillId="26" borderId="0" xfId="0" applyFont="1" applyFill="1" applyAlignment="1">
      <alignment horizontal="center" vertical="center"/>
    </xf>
    <xf numFmtId="0" fontId="165" fillId="0" borderId="0" xfId="682" applyFont="1"/>
    <xf numFmtId="0" fontId="49" fillId="0" borderId="17" xfId="682" applyFont="1" applyBorder="1" applyAlignment="1">
      <alignment horizontal="center"/>
    </xf>
    <xf numFmtId="0" fontId="49" fillId="0" borderId="14" xfId="682" applyFont="1" applyBorder="1" applyAlignment="1">
      <alignment horizontal="center" vertical="center" wrapText="1"/>
    </xf>
    <xf numFmtId="0" fontId="169" fillId="0" borderId="0" xfId="682" applyFont="1"/>
    <xf numFmtId="181" fontId="52" fillId="0" borderId="0" xfId="682" applyNumberFormat="1" applyFont="1"/>
    <xf numFmtId="167" fontId="167" fillId="26" borderId="0" xfId="546" applyNumberFormat="1" applyFont="1" applyFill="1"/>
    <xf numFmtId="167" fontId="52" fillId="0" borderId="0" xfId="546" applyNumberFormat="1" applyFont="1"/>
    <xf numFmtId="0" fontId="52" fillId="0" borderId="0" xfId="0" applyFont="1" applyAlignment="1">
      <alignment horizontal="center"/>
    </xf>
    <xf numFmtId="0" fontId="52" fillId="0" borderId="0" xfId="0" applyFont="1"/>
    <xf numFmtId="38" fontId="52" fillId="0" borderId="0" xfId="682" applyNumberFormat="1" applyFont="1"/>
    <xf numFmtId="38" fontId="52" fillId="0" borderId="0" xfId="449" applyNumberFormat="1" applyFont="1"/>
    <xf numFmtId="0" fontId="52" fillId="0" borderId="0" xfId="0" quotePrefix="1" applyFont="1"/>
    <xf numFmtId="0" fontId="0" fillId="0" borderId="0" xfId="0" quotePrefix="1"/>
    <xf numFmtId="164" fontId="0" fillId="0" borderId="0" xfId="0" applyNumberFormat="1"/>
    <xf numFmtId="0" fontId="169" fillId="0" borderId="0" xfId="682" applyFont="1" applyAlignment="1">
      <alignment vertical="center"/>
    </xf>
    <xf numFmtId="0" fontId="170" fillId="0" borderId="0" xfId="682" applyFont="1"/>
    <xf numFmtId="0" fontId="49" fillId="0" borderId="0" xfId="682" applyFont="1"/>
    <xf numFmtId="0" fontId="168" fillId="27" borderId="0" xfId="682" applyFont="1" applyFill="1" applyAlignment="1">
      <alignment vertical="center" wrapText="1"/>
    </xf>
    <xf numFmtId="0" fontId="49" fillId="0" borderId="0" xfId="682" applyFont="1" applyAlignment="1">
      <alignment horizontal="center"/>
    </xf>
    <xf numFmtId="3" fontId="52" fillId="0" borderId="0" xfId="0" applyNumberFormat="1" applyFont="1"/>
    <xf numFmtId="0" fontId="170" fillId="0" borderId="0" xfId="0" applyFont="1" applyAlignment="1">
      <alignment horizontal="left" vertical="center" wrapText="1"/>
    </xf>
    <xf numFmtId="181" fontId="49" fillId="0" borderId="0" xfId="682" applyNumberFormat="1" applyFont="1"/>
    <xf numFmtId="167" fontId="52" fillId="0" borderId="19" xfId="546" applyNumberFormat="1" applyFont="1" applyBorder="1"/>
    <xf numFmtId="10" fontId="49" fillId="0" borderId="19" xfId="682" applyNumberFormat="1" applyFont="1" applyBorder="1"/>
    <xf numFmtId="0" fontId="51" fillId="0" borderId="0" xfId="0" applyFont="1"/>
    <xf numFmtId="2" fontId="0" fillId="0" borderId="0" xfId="0" applyNumberFormat="1"/>
    <xf numFmtId="164" fontId="0" fillId="0" borderId="0" xfId="439" applyNumberFormat="1" applyFont="1"/>
    <xf numFmtId="0" fontId="39" fillId="72" borderId="0" xfId="0" applyFont="1" applyFill="1" applyAlignment="1">
      <alignment horizontal="left" vertical="center"/>
    </xf>
    <xf numFmtId="0" fontId="39" fillId="28" borderId="0" xfId="0" applyFont="1" applyFill="1" applyAlignment="1" applyProtection="1">
      <alignment horizontal="left" vertical="center"/>
    </xf>
    <xf numFmtId="41" fontId="0" fillId="26" borderId="0" xfId="682" applyNumberFormat="1" applyFont="1" applyFill="1"/>
    <xf numFmtId="42" fontId="49" fillId="27" borderId="0" xfId="546" applyNumberFormat="1" applyFont="1" applyFill="1"/>
    <xf numFmtId="41" fontId="52" fillId="26" borderId="0" xfId="449" applyNumberFormat="1" applyFont="1" applyFill="1" applyBorder="1"/>
    <xf numFmtId="41" fontId="52" fillId="0" borderId="0" xfId="449" applyNumberFormat="1" applyFont="1"/>
    <xf numFmtId="42" fontId="49" fillId="27" borderId="18" xfId="546" applyNumberFormat="1" applyFont="1" applyFill="1" applyBorder="1"/>
    <xf numFmtId="42" fontId="52" fillId="26" borderId="19" xfId="546" applyNumberFormat="1" applyFont="1" applyFill="1" applyBorder="1"/>
    <xf numFmtId="42" fontId="49" fillId="0" borderId="96" xfId="546" applyNumberFormat="1" applyFont="1" applyBorder="1"/>
    <xf numFmtId="10" fontId="39" fillId="0" borderId="19" xfId="682" applyNumberFormat="1" applyFont="1" applyBorder="1" applyAlignment="1">
      <alignment horizontal="center" vertical="center"/>
    </xf>
    <xf numFmtId="40" fontId="44" fillId="0" borderId="0" xfId="439" applyNumberFormat="1" applyFont="1" applyFill="1" applyAlignment="1" applyProtection="1">
      <alignment horizontal="center" vertical="center" wrapText="1"/>
    </xf>
    <xf numFmtId="0" fontId="153" fillId="71" borderId="0" xfId="611" applyFont="1" applyFill="1" applyAlignment="1" applyProtection="1">
      <alignment vertical="center"/>
      <protection locked="0"/>
    </xf>
    <xf numFmtId="38" fontId="0" fillId="0" borderId="0" xfId="0" applyNumberFormat="1"/>
    <xf numFmtId="0" fontId="0" fillId="0" borderId="0" xfId="0" applyAlignment="1">
      <alignment horizontal="center" vertical="center"/>
    </xf>
    <xf numFmtId="41" fontId="68" fillId="0" borderId="0" xfId="0" applyNumberFormat="1" applyFont="1" applyAlignment="1">
      <alignment wrapText="1"/>
    </xf>
    <xf numFmtId="0" fontId="0" fillId="0" borderId="0" xfId="0" applyNumberFormat="1"/>
    <xf numFmtId="0" fontId="0" fillId="29" borderId="10" xfId="0" applyFill="1" applyBorder="1" applyAlignment="1" applyProtection="1">
      <alignment horizontal="center" vertical="center"/>
      <protection locked="0"/>
    </xf>
    <xf numFmtId="3" fontId="0" fillId="29" borderId="69" xfId="0" applyNumberFormat="1" applyFill="1" applyBorder="1" applyAlignment="1" applyProtection="1">
      <alignment horizontal="center" vertical="center"/>
      <protection locked="0"/>
    </xf>
    <xf numFmtId="0" fontId="0" fillId="0" borderId="13" xfId="0" applyBorder="1" applyProtection="1"/>
    <xf numFmtId="0" fontId="44" fillId="0" borderId="83" xfId="0" applyFont="1" applyBorder="1" applyProtection="1"/>
    <xf numFmtId="0" fontId="44" fillId="0" borderId="0" xfId="0" applyFont="1" applyProtection="1"/>
    <xf numFmtId="0" fontId="44" fillId="0" borderId="67" xfId="0" applyFont="1" applyBorder="1" applyProtection="1"/>
    <xf numFmtId="0" fontId="44" fillId="0" borderId="68" xfId="0" applyFont="1" applyBorder="1" applyProtection="1"/>
    <xf numFmtId="0" fontId="0" fillId="0" borderId="68" xfId="0" applyBorder="1" applyProtection="1"/>
    <xf numFmtId="0" fontId="0" fillId="0" borderId="38" xfId="0" applyBorder="1" applyProtection="1"/>
    <xf numFmtId="0" fontId="159" fillId="0" borderId="0" xfId="0" applyFont="1" applyAlignment="1" applyProtection="1">
      <alignment vertical="center" wrapText="1"/>
    </xf>
    <xf numFmtId="0" fontId="0" fillId="0" borderId="65" xfId="0" applyBorder="1" applyProtection="1"/>
    <xf numFmtId="0" fontId="39" fillId="76" borderId="80" xfId="0" applyFont="1" applyFill="1" applyBorder="1" applyAlignment="1" applyProtection="1">
      <alignment horizontal="left"/>
    </xf>
    <xf numFmtId="0" fontId="0" fillId="76" borderId="81" xfId="0" applyFill="1" applyBorder="1" applyProtection="1"/>
    <xf numFmtId="0" fontId="0" fillId="76" borderId="87" xfId="0" applyFill="1" applyBorder="1" applyProtection="1"/>
    <xf numFmtId="0" fontId="0" fillId="76" borderId="11" xfId="0" applyFill="1" applyBorder="1" applyAlignment="1" applyProtection="1">
      <alignment horizontal="center"/>
    </xf>
    <xf numFmtId="0" fontId="0" fillId="0" borderId="79" xfId="0" applyBorder="1" applyProtection="1"/>
    <xf numFmtId="0" fontId="145" fillId="0" borderId="66" xfId="0" applyFont="1" applyBorder="1" applyAlignment="1" applyProtection="1">
      <alignment horizontal="center" vertical="center" wrapText="1"/>
    </xf>
    <xf numFmtId="0" fontId="44" fillId="0" borderId="77" xfId="0" applyFont="1" applyBorder="1" applyAlignment="1" applyProtection="1">
      <alignment wrapText="1"/>
    </xf>
    <xf numFmtId="1" fontId="44" fillId="0" borderId="0" xfId="0" applyNumberFormat="1" applyFont="1" applyProtection="1"/>
    <xf numFmtId="0" fontId="0" fillId="0" borderId="66" xfId="0" applyBorder="1" applyProtection="1"/>
    <xf numFmtId="0" fontId="145" fillId="0" borderId="13" xfId="0" applyFont="1" applyBorder="1" applyAlignment="1" applyProtection="1">
      <alignment horizontal="center" vertical="center" wrapText="1"/>
    </xf>
    <xf numFmtId="0" fontId="44" fillId="0" borderId="75" xfId="0" applyFont="1" applyBorder="1" applyProtection="1"/>
    <xf numFmtId="0" fontId="44" fillId="0" borderId="0" xfId="0" applyFont="1" applyAlignment="1" applyProtection="1">
      <alignment horizontal="center"/>
    </xf>
    <xf numFmtId="0" fontId="39" fillId="0" borderId="55" xfId="0" applyFont="1" applyBorder="1" applyAlignment="1" applyProtection="1">
      <alignment horizontal="center"/>
    </xf>
    <xf numFmtId="0" fontId="49" fillId="76" borderId="66" xfId="0" applyFont="1" applyFill="1" applyBorder="1" applyAlignment="1" applyProtection="1">
      <alignment horizontal="center" wrapText="1"/>
    </xf>
    <xf numFmtId="0" fontId="37" fillId="76" borderId="66" xfId="0" applyFont="1" applyFill="1" applyBorder="1" applyAlignment="1" applyProtection="1">
      <alignment vertical="center" wrapText="1"/>
    </xf>
    <xf numFmtId="0" fontId="0" fillId="71" borderId="66" xfId="0" applyFill="1" applyBorder="1" applyAlignment="1" applyProtection="1">
      <alignment horizontal="left" vertical="center" wrapText="1"/>
    </xf>
    <xf numFmtId="0" fontId="0" fillId="76" borderId="66" xfId="0" applyFill="1" applyBorder="1" applyAlignment="1" applyProtection="1">
      <alignment vertical="center" wrapText="1"/>
    </xf>
    <xf numFmtId="0" fontId="44" fillId="0" borderId="0" xfId="0" applyFont="1" applyAlignment="1" applyProtection="1">
      <alignment horizontal="center" wrapText="1"/>
    </xf>
    <xf numFmtId="9" fontId="44" fillId="0" borderId="0" xfId="4687" applyFont="1" applyFill="1" applyBorder="1" applyProtection="1"/>
    <xf numFmtId="10" fontId="44" fillId="0" borderId="67" xfId="0" applyNumberFormat="1" applyFont="1" applyBorder="1" applyProtection="1"/>
    <xf numFmtId="0" fontId="39" fillId="0" borderId="55" xfId="0" quotePrefix="1" applyFont="1" applyBorder="1" applyAlignment="1" applyProtection="1">
      <alignment horizontal="center" vertical="center"/>
    </xf>
    <xf numFmtId="0" fontId="0" fillId="0" borderId="55" xfId="0" applyBorder="1" applyAlignment="1" applyProtection="1">
      <alignment horizontal="center" vertical="center" wrapText="1"/>
    </xf>
    <xf numFmtId="10" fontId="0" fillId="0" borderId="55" xfId="0" applyNumberFormat="1" applyBorder="1" applyAlignment="1" applyProtection="1">
      <alignment horizontal="center" vertical="center" wrapText="1"/>
    </xf>
    <xf numFmtId="0" fontId="37" fillId="76" borderId="55" xfId="0" applyFont="1" applyFill="1" applyBorder="1" applyAlignment="1" applyProtection="1">
      <alignment horizontal="justify" vertical="center" wrapText="1"/>
    </xf>
    <xf numFmtId="0" fontId="45" fillId="76" borderId="55" xfId="0" quotePrefix="1" applyFont="1" applyFill="1" applyBorder="1" applyAlignment="1" applyProtection="1">
      <alignment horizontal="center" vertical="center" wrapText="1"/>
    </xf>
    <xf numFmtId="10" fontId="44" fillId="0" borderId="0" xfId="4687" applyNumberFormat="1" applyFont="1" applyProtection="1"/>
    <xf numFmtId="0" fontId="39" fillId="0" borderId="55" xfId="0" quotePrefix="1" applyFont="1" applyBorder="1" applyAlignment="1" applyProtection="1">
      <alignment horizontal="center"/>
    </xf>
    <xf numFmtId="0" fontId="57" fillId="76" borderId="16" xfId="0" applyFont="1" applyFill="1" applyBorder="1" applyAlignment="1" applyProtection="1">
      <alignment wrapText="1"/>
    </xf>
    <xf numFmtId="0" fontId="57" fillId="76" borderId="55" xfId="0" applyFont="1" applyFill="1" applyBorder="1" applyAlignment="1" applyProtection="1">
      <alignment horizontal="center" wrapText="1"/>
    </xf>
    <xf numFmtId="0" fontId="49" fillId="76" borderId="55" xfId="0" applyFont="1" applyFill="1" applyBorder="1" applyAlignment="1" applyProtection="1">
      <alignment horizontal="center" wrapText="1"/>
    </xf>
    <xf numFmtId="0" fontId="157" fillId="76" borderId="11" xfId="0" applyFont="1" applyFill="1" applyBorder="1" applyAlignment="1" applyProtection="1">
      <alignment horizontal="justify" vertical="center" wrapText="1"/>
    </xf>
    <xf numFmtId="0" fontId="57" fillId="76" borderId="55" xfId="0" applyFont="1" applyFill="1" applyBorder="1" applyAlignment="1" applyProtection="1">
      <alignment horizontal="center" vertical="center" wrapText="1"/>
    </xf>
    <xf numFmtId="2" fontId="44" fillId="0" borderId="0" xfId="4687" applyNumberFormat="1" applyFont="1" applyProtection="1"/>
    <xf numFmtId="2" fontId="44" fillId="0" borderId="0" xfId="0" applyNumberFormat="1" applyFont="1" applyProtection="1"/>
    <xf numFmtId="168" fontId="44" fillId="0" borderId="0" xfId="0" applyNumberFormat="1" applyFont="1" applyProtection="1"/>
    <xf numFmtId="168" fontId="44" fillId="0" borderId="67" xfId="0" applyNumberFormat="1" applyFont="1" applyBorder="1" applyProtection="1"/>
    <xf numFmtId="168" fontId="44" fillId="0" borderId="68" xfId="0" applyNumberFormat="1" applyFont="1" applyBorder="1" applyProtection="1"/>
    <xf numFmtId="168" fontId="0" fillId="0" borderId="68" xfId="0" applyNumberFormat="1" applyBorder="1" applyProtection="1"/>
    <xf numFmtId="0" fontId="39" fillId="76" borderId="11" xfId="0" applyFont="1" applyFill="1" applyBorder="1" applyAlignment="1" applyProtection="1">
      <alignment horizontal="justify" vertical="center" wrapText="1"/>
    </xf>
    <xf numFmtId="39" fontId="0" fillId="0" borderId="55" xfId="0" applyNumberFormat="1" applyBorder="1" applyAlignment="1" applyProtection="1">
      <alignment horizontal="center" vertical="center"/>
    </xf>
    <xf numFmtId="182" fontId="0" fillId="0" borderId="55" xfId="0" applyNumberFormat="1" applyBorder="1" applyAlignment="1" applyProtection="1">
      <alignment horizontal="center" vertical="center"/>
    </xf>
    <xf numFmtId="0" fontId="45" fillId="76" borderId="55" xfId="0" applyFont="1" applyFill="1" applyBorder="1" applyAlignment="1" applyProtection="1">
      <alignment horizontal="center" vertical="center" wrapText="1"/>
    </xf>
    <xf numFmtId="0" fontId="0" fillId="0" borderId="55" xfId="0" applyBorder="1" applyProtection="1"/>
    <xf numFmtId="0" fontId="39" fillId="76" borderId="55" xfId="0" applyFont="1" applyFill="1" applyBorder="1" applyAlignment="1" applyProtection="1">
      <alignment horizontal="center" wrapText="1"/>
    </xf>
    <xf numFmtId="0" fontId="0" fillId="76" borderId="80" xfId="0" applyFill="1" applyBorder="1" applyProtection="1"/>
    <xf numFmtId="0" fontId="39" fillId="76" borderId="65" xfId="0" applyFont="1" applyFill="1" applyBorder="1" applyAlignment="1" applyProtection="1">
      <alignment horizontal="center"/>
    </xf>
    <xf numFmtId="0" fontId="40" fillId="76" borderId="13" xfId="0" applyFont="1" applyFill="1" applyBorder="1" applyAlignment="1" applyProtection="1">
      <alignment horizontal="center" vertical="center"/>
    </xf>
    <xf numFmtId="0" fontId="0" fillId="0" borderId="0" xfId="0" applyProtection="1"/>
    <xf numFmtId="49" fontId="39" fillId="0" borderId="55" xfId="0" quotePrefix="1" applyNumberFormat="1" applyFont="1" applyBorder="1" applyAlignment="1" applyProtection="1">
      <alignment horizontal="center" vertical="center"/>
    </xf>
    <xf numFmtId="37" fontId="0" fillId="0" borderId="55" xfId="0" applyNumberFormat="1" applyBorder="1" applyAlignment="1" applyProtection="1">
      <alignment horizontal="center" vertical="center" wrapText="1"/>
    </xf>
    <xf numFmtId="0" fontId="37" fillId="76" borderId="55" xfId="0" applyFont="1" applyFill="1" applyBorder="1" applyAlignment="1" applyProtection="1">
      <alignment horizontal="justify" vertical="center"/>
    </xf>
    <xf numFmtId="0" fontId="45" fillId="76" borderId="13" xfId="0" applyFont="1" applyFill="1" applyBorder="1" applyAlignment="1" applyProtection="1">
      <alignment horizontal="center" vertical="center" wrapText="1"/>
    </xf>
    <xf numFmtId="0" fontId="39" fillId="0" borderId="55" xfId="0" applyFont="1" applyBorder="1" applyAlignment="1" applyProtection="1">
      <alignment horizontal="center" vertical="center"/>
    </xf>
    <xf numFmtId="0" fontId="39" fillId="76" borderId="70" xfId="0" applyFont="1" applyFill="1" applyBorder="1" applyAlignment="1" applyProtection="1">
      <alignment horizontal="center" wrapText="1"/>
    </xf>
    <xf numFmtId="0" fontId="0" fillId="76" borderId="55" xfId="0" applyFill="1" applyBorder="1" applyProtection="1"/>
    <xf numFmtId="0" fontId="0" fillId="76" borderId="55" xfId="0" applyFill="1" applyBorder="1" applyAlignment="1" applyProtection="1">
      <alignment vertical="center"/>
    </xf>
    <xf numFmtId="0" fontId="45" fillId="76" borderId="13" xfId="0" applyFont="1" applyFill="1" applyBorder="1" applyAlignment="1" applyProtection="1">
      <alignment vertical="center"/>
    </xf>
    <xf numFmtId="0" fontId="0" fillId="1" borderId="55" xfId="0" applyFill="1" applyBorder="1" applyAlignment="1" applyProtection="1">
      <alignment horizontal="center" vertical="center" wrapText="1"/>
    </xf>
    <xf numFmtId="0" fontId="37" fillId="76" borderId="55" xfId="0" applyFont="1" applyFill="1" applyBorder="1" applyAlignment="1" applyProtection="1">
      <alignment vertical="center" wrapText="1"/>
    </xf>
    <xf numFmtId="0" fontId="45" fillId="76" borderId="84" xfId="0" applyFont="1" applyFill="1" applyBorder="1" applyAlignment="1" applyProtection="1">
      <alignment horizontal="center" vertical="center" wrapText="1"/>
    </xf>
    <xf numFmtId="0" fontId="0" fillId="76" borderId="55" xfId="0" applyFill="1" applyBorder="1" applyAlignment="1" applyProtection="1">
      <alignment horizontal="center"/>
    </xf>
    <xf numFmtId="0" fontId="45" fillId="76" borderId="13" xfId="0" applyFont="1" applyFill="1" applyBorder="1" applyAlignment="1" applyProtection="1">
      <alignment vertical="center" wrapText="1"/>
    </xf>
    <xf numFmtId="0" fontId="39" fillId="0" borderId="76" xfId="0" applyFont="1" applyBorder="1" applyAlignment="1" applyProtection="1">
      <alignment horizontal="center" vertical="center"/>
    </xf>
    <xf numFmtId="0" fontId="0" fillId="0" borderId="71" xfId="0" applyBorder="1" applyProtection="1"/>
    <xf numFmtId="0" fontId="0" fillId="0" borderId="76" xfId="0" applyBorder="1" applyProtection="1"/>
    <xf numFmtId="0" fontId="44" fillId="0" borderId="78" xfId="0" applyFont="1" applyBorder="1" applyProtection="1"/>
    <xf numFmtId="0" fontId="0" fillId="0" borderId="78" xfId="0" applyBorder="1" applyProtection="1"/>
    <xf numFmtId="0" fontId="0" fillId="0" borderId="10" xfId="0" applyFill="1" applyBorder="1" applyProtection="1">
      <protection locked="0"/>
    </xf>
    <xf numFmtId="0" fontId="0" fillId="0" borderId="0" xfId="0" applyAlignment="1" applyProtection="1">
      <alignment horizontal="center"/>
    </xf>
    <xf numFmtId="0" fontId="0" fillId="0" borderId="0" xfId="0" applyAlignment="1" applyProtection="1">
      <alignment wrapText="1"/>
    </xf>
    <xf numFmtId="0" fontId="0" fillId="0" borderId="0" xfId="0" applyBorder="1" applyProtection="1"/>
    <xf numFmtId="0" fontId="0" fillId="0" borderId="0" xfId="0" applyFill="1" applyAlignment="1" applyProtection="1">
      <alignment horizontal="left" vertical="center"/>
    </xf>
    <xf numFmtId="0" fontId="0" fillId="0" borderId="0" xfId="0" applyFill="1" applyProtection="1"/>
    <xf numFmtId="0" fontId="0" fillId="0" borderId="0" xfId="0" applyFill="1" applyAlignment="1" applyProtection="1">
      <alignment wrapText="1"/>
    </xf>
    <xf numFmtId="0" fontId="0" fillId="0" borderId="0" xfId="0" applyFill="1" applyBorder="1" applyProtection="1"/>
    <xf numFmtId="0" fontId="44" fillId="0" borderId="0" xfId="0" applyFont="1" applyFill="1" applyProtection="1"/>
    <xf numFmtId="0" fontId="160" fillId="0" borderId="0" xfId="0" applyFont="1" applyFill="1" applyAlignment="1" applyProtection="1">
      <alignment horizontal="left" vertical="center"/>
    </xf>
    <xf numFmtId="0" fontId="79" fillId="0" borderId="39" xfId="0" applyFont="1" applyFill="1" applyBorder="1" applyProtection="1"/>
    <xf numFmtId="0" fontId="79" fillId="0" borderId="39" xfId="0" applyFont="1" applyFill="1" applyBorder="1" applyAlignment="1" applyProtection="1">
      <alignment wrapText="1"/>
    </xf>
    <xf numFmtId="0" fontId="39" fillId="0" borderId="35" xfId="0" applyFont="1" applyFill="1" applyBorder="1" applyAlignment="1" applyProtection="1">
      <alignment horizontal="center" vertical="center"/>
    </xf>
    <xf numFmtId="0" fontId="39" fillId="0" borderId="36" xfId="0" applyFont="1" applyFill="1" applyBorder="1" applyAlignment="1" applyProtection="1">
      <alignment horizontal="center" vertical="center"/>
    </xf>
    <xf numFmtId="0" fontId="39" fillId="0" borderId="10" xfId="0" applyFont="1" applyFill="1" applyBorder="1" applyAlignment="1" applyProtection="1">
      <alignment horizontal="left" vertical="center"/>
    </xf>
    <xf numFmtId="0" fontId="0" fillId="0" borderId="10" xfId="0" applyFill="1" applyBorder="1" applyProtection="1"/>
    <xf numFmtId="0" fontId="0" fillId="0" borderId="10" xfId="0" applyFill="1" applyBorder="1" applyAlignment="1" applyProtection="1">
      <alignment wrapText="1"/>
    </xf>
    <xf numFmtId="0" fontId="0" fillId="0" borderId="10" xfId="0" applyFill="1" applyBorder="1" applyAlignment="1" applyProtection="1">
      <alignment horizontal="center" vertical="center"/>
    </xf>
    <xf numFmtId="0" fontId="0" fillId="0" borderId="10" xfId="0" applyFill="1" applyBorder="1" applyAlignment="1" applyProtection="1">
      <alignment vertical="center" wrapText="1"/>
    </xf>
    <xf numFmtId="0" fontId="67" fillId="0" borderId="10" xfId="0" applyFont="1" applyFill="1" applyBorder="1" applyAlignment="1" applyProtection="1">
      <alignment vertical="center" wrapText="1"/>
    </xf>
    <xf numFmtId="0" fontId="0" fillId="0" borderId="0" xfId="0" applyBorder="1" applyAlignment="1" applyProtection="1">
      <alignment vertical="center"/>
    </xf>
    <xf numFmtId="0" fontId="0" fillId="0" borderId="0" xfId="0" applyAlignment="1" applyProtection="1">
      <alignment vertical="center"/>
    </xf>
    <xf numFmtId="0" fontId="44" fillId="0" borderId="0" xfId="0" applyFont="1" applyAlignment="1" applyProtection="1">
      <alignment vertical="center"/>
    </xf>
    <xf numFmtId="0" fontId="0" fillId="0" borderId="10" xfId="0" applyBorder="1" applyAlignment="1" applyProtection="1">
      <alignment horizontal="center" vertical="center"/>
    </xf>
    <xf numFmtId="0" fontId="0" fillId="0" borderId="0" xfId="0" applyFill="1" applyAlignment="1" applyProtection="1">
      <alignment horizontal="center"/>
    </xf>
    <xf numFmtId="0" fontId="0" fillId="0" borderId="10" xfId="0" applyFill="1" applyBorder="1" applyAlignment="1" applyProtection="1">
      <alignment horizontal="center"/>
    </xf>
    <xf numFmtId="0" fontId="0" fillId="0" borderId="69" xfId="0" applyFill="1" applyBorder="1" applyAlignment="1" applyProtection="1">
      <alignment vertical="center"/>
    </xf>
    <xf numFmtId="0" fontId="0" fillId="0" borderId="0" xfId="0" applyFill="1" applyAlignment="1" applyProtection="1">
      <alignment vertical="center"/>
    </xf>
    <xf numFmtId="0" fontId="0" fillId="0" borderId="91" xfId="0" applyBorder="1" applyAlignment="1" applyProtection="1">
      <alignment horizontal="center"/>
    </xf>
    <xf numFmtId="0" fontId="0" fillId="0" borderId="92" xfId="0" applyFill="1" applyBorder="1" applyProtection="1"/>
    <xf numFmtId="168" fontId="0" fillId="0" borderId="92" xfId="0" applyNumberFormat="1" applyFill="1" applyBorder="1" applyAlignment="1" applyProtection="1">
      <alignment wrapText="1"/>
    </xf>
    <xf numFmtId="0" fontId="0" fillId="0" borderId="93" xfId="0" applyBorder="1" applyAlignment="1" applyProtection="1">
      <alignment wrapText="1"/>
    </xf>
    <xf numFmtId="0" fontId="0" fillId="0" borderId="94" xfId="0" applyBorder="1" applyAlignment="1" applyProtection="1">
      <alignment horizontal="center"/>
    </xf>
    <xf numFmtId="0" fontId="0" fillId="0" borderId="17" xfId="0" applyFill="1" applyBorder="1" applyProtection="1"/>
    <xf numFmtId="14" fontId="0" fillId="0" borderId="17" xfId="0" applyNumberFormat="1" applyFill="1" applyBorder="1" applyAlignment="1" applyProtection="1">
      <alignment wrapText="1"/>
    </xf>
    <xf numFmtId="0" fontId="0" fillId="0" borderId="95" xfId="0" applyBorder="1" applyAlignment="1" applyProtection="1">
      <alignment wrapText="1"/>
    </xf>
    <xf numFmtId="0" fontId="0" fillId="32" borderId="24" xfId="0" applyFill="1" applyBorder="1" applyAlignment="1">
      <alignment horizontal="left" vertical="center" wrapText="1"/>
    </xf>
    <xf numFmtId="0" fontId="0" fillId="32" borderId="23" xfId="0" applyNumberFormat="1" applyFont="1" applyFill="1" applyBorder="1" applyAlignment="1" applyProtection="1">
      <alignment horizontal="center" vertical="center" wrapText="1"/>
    </xf>
    <xf numFmtId="3" fontId="0" fillId="32" borderId="23" xfId="0" applyNumberFormat="1" applyFont="1" applyFill="1" applyBorder="1" applyAlignment="1" applyProtection="1">
      <alignment horizontal="center" vertical="center" wrapText="1"/>
    </xf>
    <xf numFmtId="0" fontId="0" fillId="32" borderId="0" xfId="0" applyFont="1" applyFill="1" applyAlignment="1" applyProtection="1">
      <alignment vertical="center" wrapText="1"/>
      <protection locked="0"/>
    </xf>
    <xf numFmtId="0" fontId="45" fillId="32" borderId="13" xfId="0" applyFont="1" applyFill="1" applyBorder="1" applyAlignment="1" applyProtection="1">
      <alignment horizontal="center" vertical="center" wrapText="1"/>
    </xf>
    <xf numFmtId="0" fontId="0" fillId="0" borderId="0" xfId="0" applyFill="1" applyAlignment="1">
      <alignment horizontal="center" vertical="center" wrapText="1"/>
    </xf>
    <xf numFmtId="0" fontId="0" fillId="0" borderId="0" xfId="0" applyFill="1" applyAlignment="1">
      <alignment vertical="center" wrapText="1"/>
    </xf>
    <xf numFmtId="0" fontId="68" fillId="32" borderId="65" xfId="0" applyFont="1" applyFill="1" applyBorder="1" applyAlignment="1" applyProtection="1">
      <alignment wrapText="1"/>
      <protection locked="0"/>
    </xf>
    <xf numFmtId="0" fontId="0" fillId="0" borderId="10" xfId="0" applyBorder="1" applyAlignment="1">
      <alignment horizontal="center" vertical="center"/>
    </xf>
    <xf numFmtId="0" fontId="0" fillId="80" borderId="10" xfId="0" applyFill="1" applyBorder="1" applyAlignment="1">
      <alignment vertical="center" wrapText="1"/>
    </xf>
    <xf numFmtId="14" fontId="0" fillId="29" borderId="10" xfId="0" applyNumberFormat="1" applyFill="1" applyBorder="1" applyAlignment="1" applyProtection="1">
      <alignment horizontal="center" vertical="center"/>
      <protection locked="0"/>
    </xf>
    <xf numFmtId="0" fontId="68" fillId="80" borderId="69" xfId="0" applyFont="1" applyFill="1" applyBorder="1" applyAlignment="1">
      <alignment vertical="center" wrapText="1"/>
    </xf>
    <xf numFmtId="0" fontId="67" fillId="0" borderId="69" xfId="0" applyFont="1" applyBorder="1" applyAlignment="1">
      <alignment vertical="center" wrapText="1"/>
    </xf>
    <xf numFmtId="14" fontId="44" fillId="0" borderId="91" xfId="0" applyNumberFormat="1" applyFont="1" applyBorder="1"/>
    <xf numFmtId="14" fontId="44" fillId="32" borderId="92" xfId="0" applyNumberFormat="1" applyFont="1" applyFill="1" applyBorder="1"/>
    <xf numFmtId="14" fontId="44" fillId="32" borderId="93" xfId="0" applyNumberFormat="1" applyFont="1" applyFill="1" applyBorder="1"/>
    <xf numFmtId="0" fontId="44" fillId="0" borderId="21" xfId="0" applyFont="1" applyBorder="1"/>
    <xf numFmtId="0" fontId="44" fillId="0" borderId="0" xfId="0" applyFont="1"/>
    <xf numFmtId="0" fontId="44" fillId="0" borderId="54" xfId="0" applyFont="1" applyBorder="1"/>
    <xf numFmtId="14" fontId="44" fillId="0" borderId="0" xfId="0" applyNumberFormat="1" applyFont="1"/>
    <xf numFmtId="14" fontId="44" fillId="0" borderId="54" xfId="0" applyNumberFormat="1" applyFont="1" applyBorder="1"/>
    <xf numFmtId="0" fontId="44" fillId="0" borderId="94" xfId="0" applyFont="1" applyBorder="1"/>
    <xf numFmtId="14" fontId="44" fillId="0" borderId="17" xfId="0" applyNumberFormat="1" applyFont="1" applyBorder="1"/>
    <xf numFmtId="14" fontId="44" fillId="0" borderId="95" xfId="0" applyNumberFormat="1" applyFont="1" applyBorder="1"/>
    <xf numFmtId="14" fontId="0" fillId="0" borderId="55" xfId="0" applyNumberFormat="1" applyBorder="1" applyAlignment="1">
      <alignment horizontal="center" vertical="center" wrapText="1"/>
    </xf>
    <xf numFmtId="0" fontId="0" fillId="1" borderId="55" xfId="0" applyFill="1" applyBorder="1" applyAlignment="1">
      <alignment horizontal="center" vertical="center" wrapText="1"/>
    </xf>
    <xf numFmtId="37" fontId="57" fillId="81" borderId="27" xfId="439" applyNumberFormat="1" applyFont="1" applyFill="1" applyBorder="1" applyAlignment="1" applyProtection="1">
      <alignment horizontal="center" vertical="center" wrapText="1"/>
    </xf>
    <xf numFmtId="39" fontId="56" fillId="81" borderId="27" xfId="439" applyNumberFormat="1" applyFont="1" applyFill="1" applyBorder="1" applyAlignment="1" applyProtection="1">
      <alignment horizontal="center" vertical="center" wrapText="1"/>
    </xf>
    <xf numFmtId="0" fontId="0" fillId="0" borderId="100" xfId="0" applyFill="1" applyBorder="1" applyAlignment="1" applyProtection="1">
      <alignment horizontal="center" vertical="center"/>
    </xf>
    <xf numFmtId="0" fontId="0" fillId="29" borderId="91" xfId="0" applyFill="1" applyBorder="1" applyAlignment="1" applyProtection="1">
      <alignment horizontal="center" vertical="center"/>
      <protection locked="0"/>
    </xf>
    <xf numFmtId="0" fontId="67" fillId="0" borderId="100" xfId="0" applyFont="1" applyFill="1" applyBorder="1" applyAlignment="1" applyProtection="1">
      <alignment vertical="center" wrapText="1"/>
    </xf>
    <xf numFmtId="0" fontId="0" fillId="29" borderId="12" xfId="0" applyFill="1" applyBorder="1" applyAlignment="1" applyProtection="1">
      <alignment horizontal="center" vertical="center"/>
      <protection locked="0"/>
    </xf>
    <xf numFmtId="0" fontId="0" fillId="76" borderId="69" xfId="0" applyFill="1" applyBorder="1" applyAlignment="1" applyProtection="1">
      <alignment horizontal="left" vertical="center"/>
    </xf>
    <xf numFmtId="0" fontId="0" fillId="76" borderId="14" xfId="0" applyFill="1" applyBorder="1" applyAlignment="1" applyProtection="1">
      <alignment vertical="center" wrapText="1"/>
    </xf>
    <xf numFmtId="0" fontId="0" fillId="76" borderId="14" xfId="0" applyFill="1" applyBorder="1" applyAlignment="1" applyProtection="1">
      <alignment horizontal="center" vertical="center"/>
      <protection locked="0"/>
    </xf>
    <xf numFmtId="0" fontId="67" fillId="76" borderId="20" xfId="0" applyFont="1" applyFill="1" applyBorder="1" applyAlignment="1" applyProtection="1">
      <alignment vertical="center" wrapText="1"/>
    </xf>
    <xf numFmtId="0" fontId="0" fillId="0" borderId="100" xfId="0" applyFill="1" applyBorder="1" applyAlignment="1" applyProtection="1">
      <alignment vertical="center" wrapText="1"/>
    </xf>
    <xf numFmtId="0" fontId="0" fillId="0" borderId="0" xfId="0" applyFill="1" applyAlignment="1" applyProtection="1">
      <alignment vertical="center" wrapText="1"/>
    </xf>
    <xf numFmtId="0" fontId="0" fillId="0" borderId="55" xfId="0" applyBorder="1" applyAlignment="1" applyProtection="1">
      <alignment horizontal="left" vertical="center" wrapText="1"/>
      <protection locked="0"/>
    </xf>
    <xf numFmtId="0" fontId="57" fillId="76" borderId="55" xfId="0" applyFont="1" applyFill="1" applyBorder="1" applyAlignment="1" applyProtection="1">
      <alignment horizontal="left" vertical="center" wrapText="1"/>
      <protection locked="0"/>
    </xf>
    <xf numFmtId="0" fontId="39" fillId="76" borderId="65" xfId="0" applyFont="1" applyFill="1" applyBorder="1" applyAlignment="1" applyProtection="1">
      <alignment horizontal="left" vertical="center"/>
      <protection locked="0"/>
    </xf>
    <xf numFmtId="0" fontId="0" fillId="0" borderId="55" xfId="0" applyBorder="1" applyAlignment="1" applyProtection="1">
      <alignment horizontal="left" vertical="center"/>
      <protection locked="0"/>
    </xf>
    <xf numFmtId="0" fontId="0" fillId="76" borderId="79" xfId="0" applyFill="1" applyBorder="1" applyAlignment="1" applyProtection="1">
      <alignment horizontal="left" vertical="center"/>
      <protection locked="0"/>
    </xf>
    <xf numFmtId="0" fontId="0" fillId="0" borderId="0" xfId="0" applyFont="1" applyFill="1" applyAlignment="1" applyProtection="1">
      <alignment horizontal="left" vertical="center" wrapText="1"/>
      <protection locked="0"/>
    </xf>
    <xf numFmtId="0" fontId="67" fillId="0" borderId="0" xfId="0" applyFont="1" applyFill="1" applyAlignment="1" applyProtection="1">
      <alignment horizontal="left" vertical="center" wrapText="1"/>
      <protection locked="0"/>
    </xf>
    <xf numFmtId="0" fontId="0" fillId="0" borderId="43" xfId="0" applyFont="1" applyFill="1" applyBorder="1" applyAlignment="1" applyProtection="1">
      <alignment horizontal="left" vertical="center" wrapText="1"/>
      <protection locked="0"/>
    </xf>
    <xf numFmtId="0" fontId="67" fillId="0" borderId="0" xfId="0" applyFont="1" applyAlignment="1" applyProtection="1">
      <alignment horizontal="left" vertical="center" wrapText="1"/>
      <protection locked="0"/>
    </xf>
    <xf numFmtId="0" fontId="0" fillId="0" borderId="0" xfId="0" applyFont="1" applyAlignment="1" applyProtection="1">
      <alignment horizontal="left" vertical="center" wrapText="1"/>
      <protection locked="0"/>
    </xf>
    <xf numFmtId="38" fontId="67" fillId="20" borderId="0" xfId="0" applyNumberFormat="1" applyFont="1" applyFill="1" applyAlignment="1" applyProtection="1">
      <alignment horizontal="left" vertical="center" wrapText="1"/>
    </xf>
    <xf numFmtId="0" fontId="0" fillId="0" borderId="10" xfId="0" applyBorder="1" applyAlignment="1" applyProtection="1">
      <alignment horizontal="left" vertical="center" wrapText="1"/>
      <protection locked="0"/>
    </xf>
    <xf numFmtId="0" fontId="0" fillId="0" borderId="10" xfId="0" applyBorder="1" applyAlignment="1" applyProtection="1">
      <alignment horizontal="left" wrapText="1"/>
      <protection locked="0"/>
    </xf>
    <xf numFmtId="0" fontId="0" fillId="0" borderId="0" xfId="0" applyAlignment="1" applyProtection="1">
      <alignment horizontal="left" wrapText="1"/>
      <protection locked="0"/>
    </xf>
    <xf numFmtId="49" fontId="0" fillId="30" borderId="0" xfId="0" applyNumberFormat="1" applyFill="1"/>
    <xf numFmtId="37" fontId="0" fillId="0" borderId="0" xfId="0" applyNumberFormat="1" applyFont="1" applyFill="1" applyAlignment="1" applyProtection="1">
      <alignment horizontal="center" vertical="center" wrapText="1"/>
      <protection locked="0"/>
    </xf>
    <xf numFmtId="0" fontId="39" fillId="72" borderId="0" xfId="0" applyFont="1" applyFill="1" applyAlignment="1" applyProtection="1">
      <alignment vertical="center" wrapText="1"/>
      <protection locked="0"/>
    </xf>
    <xf numFmtId="41" fontId="67" fillId="72" borderId="0" xfId="439" applyNumberFormat="1" applyFont="1" applyFill="1" applyAlignment="1" applyProtection="1">
      <alignment vertical="center" wrapText="1"/>
      <protection locked="0"/>
    </xf>
    <xf numFmtId="38" fontId="39" fillId="72" borderId="0" xfId="0" applyNumberFormat="1" applyFont="1" applyFill="1" applyAlignment="1" applyProtection="1">
      <alignment horizontal="left" vertical="center"/>
      <protection locked="0"/>
    </xf>
    <xf numFmtId="0" fontId="57" fillId="72" borderId="0" xfId="0" applyFont="1" applyFill="1" applyAlignment="1" applyProtection="1">
      <alignment vertical="center" wrapText="1"/>
      <protection locked="0"/>
    </xf>
    <xf numFmtId="0" fontId="0" fillId="29" borderId="10" xfId="0" applyFill="1" applyBorder="1" applyAlignment="1" applyProtection="1">
      <alignment vertical="center" wrapText="1"/>
      <protection locked="0"/>
    </xf>
    <xf numFmtId="0" fontId="0" fillId="0" borderId="10" xfId="0" applyFill="1" applyBorder="1" applyAlignment="1" applyProtection="1">
      <alignment vertical="center" wrapText="1"/>
      <protection locked="0"/>
    </xf>
    <xf numFmtId="14" fontId="122" fillId="29" borderId="10" xfId="31721" applyNumberFormat="1" applyFont="1" applyFill="1" applyBorder="1" applyAlignment="1" applyProtection="1">
      <alignment horizontal="left" vertical="center"/>
      <protection locked="0"/>
    </xf>
    <xf numFmtId="168" fontId="0" fillId="0" borderId="0" xfId="0" applyNumberFormat="1" applyFont="1" applyFill="1" applyAlignment="1" applyProtection="1">
      <alignment horizontal="left" vertical="center" wrapText="1"/>
      <protection locked="0"/>
    </xf>
    <xf numFmtId="168" fontId="0" fillId="0" borderId="0" xfId="0" applyNumberFormat="1" applyFont="1" applyAlignment="1" applyProtection="1">
      <alignment horizontal="left" vertical="center" wrapText="1"/>
      <protection locked="0"/>
    </xf>
    <xf numFmtId="0" fontId="0" fillId="0" borderId="0" xfId="0" applyNumberFormat="1" applyFont="1" applyFill="1" applyAlignment="1" applyProtection="1">
      <alignment horizontal="left" vertical="center" wrapText="1"/>
      <protection locked="0"/>
    </xf>
    <xf numFmtId="14" fontId="0" fillId="0" borderId="0" xfId="0" applyNumberFormat="1" applyFont="1" applyAlignment="1" applyProtection="1">
      <alignment horizontal="left" vertical="center" wrapText="1"/>
      <protection locked="0"/>
    </xf>
    <xf numFmtId="14" fontId="0" fillId="0" borderId="0" xfId="0" applyNumberFormat="1" applyFont="1" applyFill="1" applyAlignment="1" applyProtection="1">
      <alignment horizontal="left" vertical="center" wrapText="1"/>
      <protection locked="0"/>
    </xf>
    <xf numFmtId="0" fontId="0" fillId="0" borderId="0" xfId="0" applyNumberFormat="1" applyFont="1" applyFill="1" applyAlignment="1" applyProtection="1">
      <alignment horizontal="center" vertical="center"/>
      <protection locked="0"/>
    </xf>
    <xf numFmtId="38" fontId="57" fillId="29" borderId="0" xfId="439" applyNumberFormat="1" applyFont="1" applyFill="1" applyAlignment="1" applyProtection="1">
      <alignment horizontal="center" vertical="center" wrapText="1"/>
      <protection locked="0"/>
    </xf>
    <xf numFmtId="164" fontId="39" fillId="72" borderId="0" xfId="439" applyNumberFormat="1" applyFont="1" applyFill="1" applyAlignment="1" applyProtection="1">
      <alignment vertical="center"/>
      <protection locked="0"/>
    </xf>
    <xf numFmtId="164" fontId="39" fillId="72" borderId="0" xfId="439" applyNumberFormat="1" applyFont="1" applyFill="1" applyAlignment="1" applyProtection="1">
      <alignment horizontal="center" vertical="center"/>
      <protection locked="0"/>
    </xf>
    <xf numFmtId="37" fontId="33" fillId="29" borderId="0" xfId="439" applyNumberFormat="1" applyFont="1" applyFill="1" applyAlignment="1" applyProtection="1">
      <alignment horizontal="center" vertical="center"/>
      <protection locked="0"/>
    </xf>
    <xf numFmtId="49" fontId="39" fillId="30" borderId="13" xfId="0" applyNumberFormat="1" applyFont="1" applyFill="1" applyBorder="1" applyAlignment="1" applyProtection="1">
      <alignment horizontal="center" vertical="center"/>
      <protection locked="0"/>
    </xf>
    <xf numFmtId="14" fontId="39" fillId="30" borderId="13" xfId="0" applyNumberFormat="1" applyFont="1" applyFill="1" applyBorder="1" applyAlignment="1" applyProtection="1">
      <alignment horizontal="center" vertical="center"/>
      <protection locked="0"/>
    </xf>
    <xf numFmtId="179" fontId="39" fillId="30" borderId="13" xfId="0" applyNumberFormat="1" applyFont="1" applyFill="1" applyBorder="1" applyAlignment="1" applyProtection="1">
      <alignment horizontal="center" vertical="center"/>
      <protection locked="0"/>
    </xf>
    <xf numFmtId="0" fontId="39" fillId="29" borderId="0" xfId="0" applyFont="1" applyFill="1" applyAlignment="1" applyProtection="1">
      <alignment horizontal="center" vertical="center"/>
      <protection locked="0"/>
    </xf>
    <xf numFmtId="14" fontId="39" fillId="29" borderId="0" xfId="439" applyNumberFormat="1" applyFont="1" applyFill="1" applyAlignment="1" applyProtection="1">
      <alignment horizontal="center" vertical="center" wrapText="1"/>
      <protection locked="0"/>
    </xf>
    <xf numFmtId="0" fontId="53" fillId="0" borderId="0" xfId="0" applyFont="1" applyFill="1" applyAlignment="1">
      <alignment horizontal="left" vertical="center" wrapText="1"/>
    </xf>
    <xf numFmtId="0" fontId="60" fillId="0" borderId="0" xfId="0" applyFont="1" applyFill="1" applyAlignment="1">
      <alignment horizontal="center" vertical="center" wrapText="1"/>
    </xf>
    <xf numFmtId="0" fontId="39" fillId="72" borderId="97" xfId="0" applyFont="1" applyFill="1" applyBorder="1" applyAlignment="1">
      <alignment vertical="center"/>
    </xf>
    <xf numFmtId="0" fontId="39" fillId="72" borderId="98" xfId="0" applyFont="1" applyFill="1" applyBorder="1" applyAlignment="1">
      <alignment vertical="center"/>
    </xf>
    <xf numFmtId="0" fontId="39" fillId="72" borderId="98" xfId="0" applyFont="1" applyFill="1" applyBorder="1" applyAlignment="1" applyProtection="1">
      <alignment vertical="center"/>
      <protection locked="0"/>
    </xf>
    <xf numFmtId="0" fontId="39" fillId="72" borderId="99" xfId="0" applyFont="1" applyFill="1" applyBorder="1" applyAlignment="1">
      <alignment vertical="center"/>
    </xf>
    <xf numFmtId="0" fontId="0" fillId="72" borderId="35" xfId="0" applyFill="1" applyBorder="1" applyAlignment="1">
      <alignment vertical="center"/>
    </xf>
    <xf numFmtId="0" fontId="0" fillId="72" borderId="36" xfId="0" applyFill="1" applyBorder="1" applyAlignment="1">
      <alignment vertical="center"/>
    </xf>
    <xf numFmtId="0" fontId="39" fillId="72" borderId="36" xfId="0" applyFont="1" applyFill="1" applyBorder="1" applyAlignment="1" applyProtection="1">
      <alignment vertical="center"/>
      <protection locked="0"/>
    </xf>
    <xf numFmtId="41" fontId="68" fillId="72" borderId="37" xfId="0" applyNumberFormat="1" applyFont="1" applyFill="1" applyBorder="1" applyAlignment="1">
      <alignment wrapText="1"/>
    </xf>
    <xf numFmtId="0" fontId="0" fillId="72" borderId="15" xfId="0" applyFill="1" applyBorder="1" applyAlignment="1">
      <alignment vertical="center"/>
    </xf>
    <xf numFmtId="0" fontId="0" fillId="72" borderId="0" xfId="0" applyFill="1" applyBorder="1" applyAlignment="1">
      <alignment vertical="center"/>
    </xf>
    <xf numFmtId="0" fontId="39" fillId="72" borderId="0" xfId="0" applyFont="1" applyFill="1" applyBorder="1" applyAlignment="1" applyProtection="1">
      <alignment vertical="center"/>
      <protection locked="0"/>
    </xf>
    <xf numFmtId="41" fontId="68" fillId="72" borderId="58" xfId="0" applyNumberFormat="1" applyFont="1" applyFill="1" applyBorder="1" applyAlignment="1">
      <alignment wrapText="1"/>
    </xf>
    <xf numFmtId="0" fontId="0" fillId="72" borderId="15" xfId="0" applyFont="1" applyFill="1" applyBorder="1" applyProtection="1"/>
    <xf numFmtId="0" fontId="0" fillId="72" borderId="38" xfId="0" applyFill="1" applyBorder="1" applyAlignment="1">
      <alignment vertical="center"/>
    </xf>
    <xf numFmtId="0" fontId="0" fillId="72" borderId="39" xfId="0" applyFill="1" applyBorder="1" applyAlignment="1">
      <alignment vertical="center"/>
    </xf>
    <xf numFmtId="0" fontId="39" fillId="72" borderId="39" xfId="0" applyFont="1" applyFill="1" applyBorder="1" applyAlignment="1" applyProtection="1">
      <alignment vertical="center"/>
      <protection locked="0"/>
    </xf>
    <xf numFmtId="41" fontId="68" fillId="72" borderId="40" xfId="0" applyNumberFormat="1" applyFont="1" applyFill="1" applyBorder="1" applyAlignment="1">
      <alignment wrapText="1"/>
    </xf>
    <xf numFmtId="0" fontId="0" fillId="72" borderId="0" xfId="0" applyFill="1"/>
    <xf numFmtId="0" fontId="0" fillId="72" borderId="0" xfId="0" applyFill="1" applyAlignment="1">
      <alignment wrapText="1"/>
    </xf>
    <xf numFmtId="4" fontId="0" fillId="0" borderId="0" xfId="0" applyNumberFormat="1"/>
    <xf numFmtId="0" fontId="0" fillId="0" borderId="10" xfId="0" applyFill="1" applyBorder="1" applyAlignment="1">
      <alignment horizontal="center" vertical="center"/>
    </xf>
    <xf numFmtId="0" fontId="0" fillId="0" borderId="10" xfId="0" applyFill="1" applyBorder="1" applyAlignment="1">
      <alignment vertical="center" wrapText="1"/>
    </xf>
    <xf numFmtId="0" fontId="0" fillId="0" borderId="12" xfId="0" applyFill="1" applyBorder="1" applyAlignment="1" applyProtection="1">
      <alignment horizontal="center" vertical="center"/>
    </xf>
    <xf numFmtId="0" fontId="0" fillId="0" borderId="12" xfId="0" applyFill="1" applyBorder="1" applyAlignment="1" applyProtection="1">
      <alignment vertical="center" wrapText="1"/>
    </xf>
    <xf numFmtId="0" fontId="67" fillId="0" borderId="12" xfId="0" applyFont="1" applyFill="1" applyBorder="1" applyAlignment="1" applyProtection="1">
      <alignment vertical="center" wrapText="1"/>
    </xf>
    <xf numFmtId="0" fontId="0" fillId="32" borderId="13" xfId="0" applyFont="1" applyFill="1" applyBorder="1" applyAlignment="1">
      <alignment horizontal="left" vertical="center" wrapText="1"/>
    </xf>
    <xf numFmtId="0" fontId="0" fillId="32" borderId="16" xfId="0" applyFont="1" applyFill="1" applyBorder="1" applyAlignment="1">
      <alignment horizontal="left" vertical="center" wrapText="1"/>
    </xf>
    <xf numFmtId="0" fontId="0" fillId="0" borderId="13" xfId="0" applyFont="1" applyBorder="1" applyAlignment="1">
      <alignment horizontal="left" vertical="center"/>
    </xf>
    <xf numFmtId="0" fontId="0" fillId="0" borderId="16" xfId="0" applyFont="1" applyBorder="1" applyAlignment="1">
      <alignment horizontal="left" vertical="center"/>
    </xf>
    <xf numFmtId="0" fontId="0" fillId="0" borderId="13" xfId="0" applyFont="1" applyBorder="1" applyAlignment="1">
      <alignment horizontal="left" vertical="center" wrapText="1"/>
    </xf>
    <xf numFmtId="0" fontId="0" fillId="0" borderId="16" xfId="0" applyFont="1" applyBorder="1" applyAlignment="1">
      <alignment horizontal="left" vertical="center" wrapText="1"/>
    </xf>
    <xf numFmtId="0" fontId="0" fillId="0" borderId="13"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39" fillId="0" borderId="13" xfId="0" applyFont="1" applyBorder="1" applyAlignment="1">
      <alignment horizontal="center" vertical="center"/>
    </xf>
    <xf numFmtId="0" fontId="39" fillId="0" borderId="16" xfId="0" applyFont="1" applyBorder="1" applyAlignment="1">
      <alignment horizontal="center" vertical="center"/>
    </xf>
    <xf numFmtId="0" fontId="39" fillId="0" borderId="11" xfId="0" applyFont="1" applyBorder="1" applyAlignment="1">
      <alignment horizontal="center" vertical="center"/>
    </xf>
    <xf numFmtId="0" fontId="57" fillId="72" borderId="72" xfId="0" applyFont="1" applyFill="1" applyBorder="1" applyAlignment="1">
      <alignment horizontal="center" vertical="center" wrapText="1"/>
    </xf>
    <xf numFmtId="0" fontId="0" fillId="0" borderId="36" xfId="0" applyFont="1" applyBorder="1" applyAlignment="1">
      <alignment horizontal="left" vertical="center" wrapText="1"/>
    </xf>
    <xf numFmtId="0" fontId="40" fillId="26" borderId="13" xfId="0" applyFont="1" applyFill="1" applyBorder="1" applyAlignment="1" applyProtection="1">
      <alignment horizontal="center" vertical="center" wrapText="1"/>
    </xf>
    <xf numFmtId="0" fontId="40" fillId="26" borderId="16" xfId="0" applyFont="1" applyFill="1" applyBorder="1" applyAlignment="1" applyProtection="1">
      <alignment horizontal="center" vertical="center" wrapText="1"/>
    </xf>
    <xf numFmtId="0" fontId="162" fillId="79" borderId="13" xfId="0" applyFont="1" applyFill="1" applyBorder="1" applyAlignment="1" applyProtection="1">
      <alignment horizontal="center" vertical="center"/>
    </xf>
    <xf numFmtId="0" fontId="162" fillId="79" borderId="16" xfId="0" applyFont="1" applyFill="1" applyBorder="1" applyAlignment="1" applyProtection="1">
      <alignment horizontal="center" vertical="center"/>
    </xf>
    <xf numFmtId="0" fontId="39" fillId="26" borderId="13" xfId="0" applyFont="1" applyFill="1" applyBorder="1" applyAlignment="1" applyProtection="1">
      <alignment horizontal="center" vertical="center"/>
    </xf>
    <xf numFmtId="0" fontId="39" fillId="26" borderId="16" xfId="0" applyFont="1" applyFill="1" applyBorder="1" applyAlignment="1" applyProtection="1">
      <alignment horizontal="center" vertical="center"/>
    </xf>
    <xf numFmtId="0" fontId="40" fillId="0" borderId="13" xfId="682" applyFont="1" applyBorder="1" applyAlignment="1" applyProtection="1">
      <alignment horizontal="justify" vertical="justify" wrapText="1"/>
    </xf>
    <xf numFmtId="0" fontId="40" fillId="0" borderId="16" xfId="682" applyFont="1" applyBorder="1" applyAlignment="1" applyProtection="1">
      <alignment horizontal="justify" vertical="justify" wrapText="1"/>
    </xf>
    <xf numFmtId="0" fontId="40" fillId="0" borderId="11" xfId="682" applyFont="1" applyBorder="1" applyAlignment="1" applyProtection="1">
      <alignment horizontal="justify" vertical="justify" wrapText="1"/>
    </xf>
    <xf numFmtId="0" fontId="57" fillId="32" borderId="11" xfId="0" applyFont="1" applyFill="1" applyBorder="1" applyAlignment="1">
      <alignment horizontal="justify" vertical="center" wrapText="1"/>
    </xf>
    <xf numFmtId="0" fontId="57" fillId="32" borderId="55" xfId="0" applyFont="1" applyFill="1" applyBorder="1" applyAlignment="1">
      <alignment horizontal="justify" vertical="center" wrapText="1"/>
    </xf>
    <xf numFmtId="0" fontId="144" fillId="0" borderId="38" xfId="0" applyFont="1" applyBorder="1" applyAlignment="1" applyProtection="1">
      <alignment horizontal="center" vertical="center"/>
    </xf>
    <xf numFmtId="0" fontId="144" fillId="0" borderId="39" xfId="0" applyFont="1" applyBorder="1" applyAlignment="1" applyProtection="1">
      <alignment horizontal="center" vertical="center"/>
    </xf>
    <xf numFmtId="0" fontId="144" fillId="0" borderId="16" xfId="0" applyFont="1" applyBorder="1" applyAlignment="1" applyProtection="1">
      <alignment horizontal="center" vertical="center"/>
    </xf>
    <xf numFmtId="0" fontId="144" fillId="0" borderId="11" xfId="0" applyFont="1" applyBorder="1" applyAlignment="1" applyProtection="1">
      <alignment horizontal="center" vertical="center"/>
    </xf>
    <xf numFmtId="0" fontId="57" fillId="32" borderId="13" xfId="0" applyFont="1" applyFill="1" applyBorder="1" applyAlignment="1" applyProtection="1">
      <alignment horizontal="justify" vertical="center" wrapText="1"/>
    </xf>
    <xf numFmtId="0" fontId="57" fillId="32" borderId="16" xfId="0" applyFont="1" applyFill="1" applyBorder="1" applyAlignment="1" applyProtection="1">
      <alignment horizontal="justify" vertical="center" wrapText="1"/>
    </xf>
    <xf numFmtId="0" fontId="57" fillId="32" borderId="11" xfId="0" applyFont="1" applyFill="1" applyBorder="1" applyAlignment="1" applyProtection="1">
      <alignment horizontal="justify" vertical="center" wrapText="1"/>
    </xf>
    <xf numFmtId="0" fontId="48" fillId="0" borderId="88" xfId="0" applyFont="1" applyBorder="1" applyAlignment="1" applyProtection="1">
      <alignment horizontal="center" vertical="center" wrapText="1"/>
    </xf>
    <xf numFmtId="0" fontId="48" fillId="0" borderId="89" xfId="0" applyFont="1" applyBorder="1" applyAlignment="1" applyProtection="1">
      <alignment horizontal="center" vertical="center" wrapText="1"/>
    </xf>
    <xf numFmtId="0" fontId="48" fillId="0" borderId="85" xfId="0" applyFont="1" applyBorder="1" applyAlignment="1" applyProtection="1">
      <alignment horizontal="center" vertical="center" wrapText="1"/>
    </xf>
    <xf numFmtId="0" fontId="39" fillId="0" borderId="15" xfId="0" applyFont="1" applyBorder="1" applyAlignment="1" applyProtection="1">
      <alignment horizontal="center" vertical="center"/>
    </xf>
    <xf numFmtId="0" fontId="39" fillId="0" borderId="58" xfId="0" applyFont="1" applyBorder="1" applyAlignment="1" applyProtection="1">
      <alignment horizontal="center" vertical="center"/>
    </xf>
    <xf numFmtId="0" fontId="39" fillId="0" borderId="38" xfId="0" applyFont="1" applyBorder="1" applyAlignment="1" applyProtection="1">
      <alignment horizontal="center" vertical="center"/>
    </xf>
    <xf numFmtId="0" fontId="39" fillId="0" borderId="40" xfId="0" applyFont="1" applyBorder="1" applyAlignment="1" applyProtection="1">
      <alignment horizontal="center" vertical="center"/>
    </xf>
    <xf numFmtId="0" fontId="39" fillId="0" borderId="79" xfId="0" applyFont="1" applyBorder="1" applyAlignment="1" applyProtection="1">
      <alignment horizontal="center" vertical="center" wrapText="1"/>
    </xf>
    <xf numFmtId="0" fontId="39" fillId="0" borderId="66" xfId="0" applyFont="1" applyBorder="1" applyAlignment="1" applyProtection="1">
      <alignment horizontal="center" vertical="center"/>
    </xf>
    <xf numFmtId="0" fontId="48" fillId="0" borderId="13" xfId="0" applyFont="1" applyBorder="1" applyAlignment="1" applyProtection="1">
      <alignment horizontal="center" vertical="center"/>
    </xf>
    <xf numFmtId="0" fontId="48" fillId="0" borderId="16" xfId="0" applyFont="1" applyBorder="1" applyAlignment="1" applyProtection="1">
      <alignment horizontal="center" vertical="center"/>
    </xf>
    <xf numFmtId="0" fontId="48" fillId="0" borderId="11" xfId="0" applyFont="1" applyBorder="1" applyAlignment="1" applyProtection="1">
      <alignment horizontal="center" vertical="center"/>
    </xf>
    <xf numFmtId="0" fontId="127" fillId="71" borderId="65" xfId="0" applyFont="1" applyFill="1" applyBorder="1" applyAlignment="1" applyProtection="1">
      <alignment horizontal="center" vertical="center" wrapText="1"/>
    </xf>
    <xf numFmtId="0" fontId="127" fillId="71" borderId="79" xfId="0" applyFont="1" applyFill="1" applyBorder="1" applyAlignment="1" applyProtection="1">
      <alignment horizontal="center" vertical="center" wrapText="1"/>
    </xf>
    <xf numFmtId="0" fontId="57" fillId="76" borderId="65" xfId="0" applyFont="1" applyFill="1" applyBorder="1" applyAlignment="1" applyProtection="1">
      <alignment horizontal="center" vertical="center" wrapText="1"/>
    </xf>
    <xf numFmtId="0" fontId="57" fillId="76" borderId="79" xfId="0" applyFont="1" applyFill="1" applyBorder="1" applyAlignment="1" applyProtection="1">
      <alignment horizontal="center" vertical="center" wrapText="1"/>
    </xf>
    <xf numFmtId="0" fontId="57" fillId="76" borderId="40" xfId="0" applyFont="1" applyFill="1" applyBorder="1" applyAlignment="1" applyProtection="1">
      <alignment horizontal="left" wrapText="1"/>
    </xf>
    <xf numFmtId="0" fontId="57" fillId="76" borderId="66" xfId="0" applyFont="1" applyFill="1" applyBorder="1" applyAlignment="1" applyProtection="1">
      <alignment horizontal="left" wrapText="1"/>
    </xf>
    <xf numFmtId="0" fontId="39" fillId="0" borderId="13" xfId="0" applyFont="1" applyBorder="1" applyAlignment="1" applyProtection="1">
      <alignment horizontal="left" wrapText="1"/>
    </xf>
    <xf numFmtId="0" fontId="39" fillId="0" borderId="16" xfId="0" applyFont="1" applyBorder="1" applyAlignment="1" applyProtection="1">
      <alignment horizontal="left" wrapText="1"/>
    </xf>
    <xf numFmtId="0" fontId="39" fillId="0" borderId="11" xfId="0" applyFont="1" applyBorder="1" applyAlignment="1" applyProtection="1">
      <alignment horizontal="left" wrapText="1"/>
    </xf>
    <xf numFmtId="0" fontId="39" fillId="76" borderId="16" xfId="0" applyFont="1" applyFill="1" applyBorder="1" applyAlignment="1" applyProtection="1">
      <alignment horizontal="justify" vertical="center" wrapText="1"/>
    </xf>
    <xf numFmtId="0" fontId="39" fillId="76" borderId="11" xfId="0" applyFont="1" applyFill="1" applyBorder="1" applyAlignment="1" applyProtection="1">
      <alignment horizontal="justify" vertical="center" wrapText="1"/>
    </xf>
    <xf numFmtId="0" fontId="39" fillId="76" borderId="16" xfId="0" applyFont="1" applyFill="1" applyBorder="1" applyAlignment="1" applyProtection="1">
      <alignment horizontal="center" wrapText="1"/>
    </xf>
    <xf numFmtId="0" fontId="39" fillId="76" borderId="11" xfId="0" applyFont="1" applyFill="1" applyBorder="1" applyAlignment="1" applyProtection="1">
      <alignment horizontal="center" wrapText="1"/>
    </xf>
    <xf numFmtId="0" fontId="57" fillId="76" borderId="16" xfId="0" applyFont="1" applyFill="1" applyBorder="1" applyAlignment="1" applyProtection="1">
      <alignment horizontal="left" wrapText="1"/>
    </xf>
    <xf numFmtId="0" fontId="57" fillId="76" borderId="82" xfId="0" applyFont="1" applyFill="1" applyBorder="1" applyAlignment="1" applyProtection="1">
      <alignment horizontal="left" wrapText="1"/>
    </xf>
    <xf numFmtId="0" fontId="39" fillId="0" borderId="0" xfId="682" applyFont="1" applyAlignment="1">
      <alignment horizontal="justify" vertical="justify" wrapText="1"/>
    </xf>
    <xf numFmtId="0" fontId="57" fillId="27" borderId="0" xfId="682" applyFont="1" applyFill="1" applyAlignment="1">
      <alignment horizontal="center" vertical="center" wrapText="1"/>
    </xf>
  </cellXfs>
  <cellStyles count="31737">
    <cellStyle name="20% - Accent1" xfId="29486" builtinId="30" customBuiltin="1"/>
    <cellStyle name="20% - Accent1 2" xfId="29498" xr:uid="{B4D97588-4E6D-4F66-9660-485579464908}"/>
    <cellStyle name="20% - Accent2" xfId="29488" builtinId="34" customBuiltin="1"/>
    <cellStyle name="20% - Accent2 2" xfId="29499" xr:uid="{35B0F212-66A1-472C-9A01-199A3F0DF76E}"/>
    <cellStyle name="20% - Accent3" xfId="29490" builtinId="38" customBuiltin="1"/>
    <cellStyle name="20% - Accent3 2" xfId="29500" xr:uid="{96A9D8D9-2163-4871-AD2A-E6FAD8327E91}"/>
    <cellStyle name="20% - Accent4" xfId="29492" builtinId="42" customBuiltin="1"/>
    <cellStyle name="20% - Accent4 2" xfId="29501" xr:uid="{85AD3608-5EC0-473E-ABF2-FE57FA5CFC47}"/>
    <cellStyle name="20% - Accent5" xfId="29494" builtinId="46" customBuiltin="1"/>
    <cellStyle name="20% - Accent5 2" xfId="29502" xr:uid="{2FAF7B59-7AF2-4277-AFB8-4CED4BCD4AA4}"/>
    <cellStyle name="20% - Accent6" xfId="29496" builtinId="50" customBuiltin="1"/>
    <cellStyle name="20% - Accent6 2" xfId="29503" xr:uid="{FD542BF9-873D-4C28-BB47-353BB6433DA7}"/>
    <cellStyle name="40% - Accent1" xfId="29487" builtinId="31" customBuiltin="1"/>
    <cellStyle name="40% - Accent1 2" xfId="29504" xr:uid="{0AA31246-28F2-4031-B39E-24F57F4DDC66}"/>
    <cellStyle name="40% - Accent2" xfId="29489" builtinId="35" customBuiltin="1"/>
    <cellStyle name="40% - Accent2 2" xfId="29505" xr:uid="{0339A947-B4EF-413F-9CAB-D0CABA162D0E}"/>
    <cellStyle name="40% - Accent3" xfId="29491" builtinId="39" customBuiltin="1"/>
    <cellStyle name="40% - Accent3 2" xfId="29506" xr:uid="{CE323443-EBFB-44AC-8BFD-1096489AD057}"/>
    <cellStyle name="40% - Accent4" xfId="29493" builtinId="43" customBuiltin="1"/>
    <cellStyle name="40% - Accent4 2" xfId="29507" xr:uid="{1DDF968D-ECA9-419B-B4EF-BD60D065FFB9}"/>
    <cellStyle name="40% - Accent5" xfId="29495" builtinId="47" customBuiltin="1"/>
    <cellStyle name="40% - Accent5 2" xfId="29508" xr:uid="{02D52EC3-9136-44C4-ABDC-79A2B992ECE6}"/>
    <cellStyle name="40% - Accent6" xfId="29497" builtinId="51" customBuiltin="1"/>
    <cellStyle name="40% - Accent6 2" xfId="29509" xr:uid="{7AB5FB25-D096-4925-8629-B2984C52A4A8}"/>
    <cellStyle name="60% - Accent1 2" xfId="29511" xr:uid="{7BFD2628-E072-4C2E-A30D-99A65338F113}"/>
    <cellStyle name="60% - Accent1 3" xfId="29510" xr:uid="{BA6653BC-E10F-49F1-922C-B37BD20BEE19}"/>
    <cellStyle name="60% - Accent2 2" xfId="29513" xr:uid="{B882DD0F-CF38-4110-A0B9-6D557E839E6F}"/>
    <cellStyle name="60% - Accent2 3" xfId="29512" xr:uid="{DBBEE3D1-BAA2-420D-AAD0-54977FAFD7AB}"/>
    <cellStyle name="60% - Accent3 2" xfId="29515" xr:uid="{B675D886-1249-408E-9624-ACBD29CE5E3B}"/>
    <cellStyle name="60% - Accent3 3" xfId="29514" xr:uid="{FFB5D201-005A-462D-82FC-535C7CE075BC}"/>
    <cellStyle name="60% - Accent4 2" xfId="29517" xr:uid="{CED353FE-23B8-41C5-8DF6-5B6EF71C5850}"/>
    <cellStyle name="60% - Accent4 3" xfId="29516" xr:uid="{70AF2E1E-CEC4-4808-B667-18848E7B237D}"/>
    <cellStyle name="60% - Accent5 2" xfId="29519" xr:uid="{24EFBFA3-A241-4B03-9CF7-1D6C9FDB8D68}"/>
    <cellStyle name="60% - Accent5 3" xfId="29518" xr:uid="{2FF37EA9-BACD-426F-A9D1-CB53E08211DE}"/>
    <cellStyle name="60% - Accent6 2" xfId="29521" xr:uid="{9E87C1BF-4265-43A7-B9CC-CEB53C8178E0}"/>
    <cellStyle name="60% - Accent6 3" xfId="29520" xr:uid="{ADE31EA4-598F-40AE-8C52-523F301B9003}"/>
    <cellStyle name="Accent1" xfId="4839"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2" xr:uid="{9FFF7FF5-1157-4607-AB6B-BA41FCEAE106}"/>
    <cellStyle name="Accent1 36" xfId="34" xr:uid="{00000000-0005-0000-0000-000021000000}"/>
    <cellStyle name="Accent1 36 2" xfId="29523"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1" xr:uid="{081EF534-E64F-4523-85C5-C52D0496B0C3}"/>
    <cellStyle name="Accent1 7" xfId="70" xr:uid="{00000000-0005-0000-0000-000045000000}"/>
    <cellStyle name="Accent1 70" xfId="22941" xr:uid="{4DC46A14-6FD5-4703-B964-ECA4F0B990BA}"/>
    <cellStyle name="Accent1 71" xfId="23986" xr:uid="{88B3CE1F-60C4-438B-A98E-5663565F73D8}"/>
    <cellStyle name="Accent1 8" xfId="71" xr:uid="{00000000-0005-0000-0000-000046000000}"/>
    <cellStyle name="Accent1 9" xfId="72" xr:uid="{00000000-0005-0000-0000-000047000000}"/>
    <cellStyle name="Accent2" xfId="4840"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4" xr:uid="{FA96348D-F8A4-4421-AC84-88F50463AE41}"/>
    <cellStyle name="Accent2 36" xfId="106" xr:uid="{00000000-0005-0000-0000-000069000000}"/>
    <cellStyle name="Accent2 36 2" xfId="29525"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5" xr:uid="{5182FF0B-24DC-49CB-A283-39402094CB39}"/>
    <cellStyle name="Accent2 7" xfId="142" xr:uid="{00000000-0005-0000-0000-00008D000000}"/>
    <cellStyle name="Accent2 70" xfId="25153" xr:uid="{DB859796-D498-4E56-A125-E2DCDE4C795B}"/>
    <cellStyle name="Accent2 71" xfId="23713" xr:uid="{83A61C3E-87A1-4F6A-8122-B7A001AB4311}"/>
    <cellStyle name="Accent2 8" xfId="143" xr:uid="{00000000-0005-0000-0000-00008E000000}"/>
    <cellStyle name="Accent2 9" xfId="144" xr:uid="{00000000-0005-0000-0000-00008F000000}"/>
    <cellStyle name="Accent3" xfId="4841"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6" xr:uid="{6D42C670-79BA-41D0-B5D2-B979219AF29B}"/>
    <cellStyle name="Accent3 36" xfId="178" xr:uid="{00000000-0005-0000-0000-0000B1000000}"/>
    <cellStyle name="Accent3 36 2" xfId="29527"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5" xr:uid="{0A5F0C95-5616-4611-AF28-AA89E0277EF1}"/>
    <cellStyle name="Accent3 7" xfId="214" xr:uid="{00000000-0005-0000-0000-0000D5000000}"/>
    <cellStyle name="Accent3 70" xfId="25648" xr:uid="{E970874A-57B0-4CBC-9DC1-7D50C0AD51C2}"/>
    <cellStyle name="Accent3 71" xfId="25594" xr:uid="{AF994C2C-841D-49C9-8721-FA9396879B33}"/>
    <cellStyle name="Accent3 8" xfId="215" xr:uid="{00000000-0005-0000-0000-0000D6000000}"/>
    <cellStyle name="Accent3 9" xfId="216" xr:uid="{00000000-0005-0000-0000-0000D7000000}"/>
    <cellStyle name="Accent4" xfId="4842"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8" xr:uid="{10BFA22F-D3BD-4505-8E2E-CD3D2ED897CC}"/>
    <cellStyle name="Accent4 36" xfId="250" xr:uid="{00000000-0005-0000-0000-0000F9000000}"/>
    <cellStyle name="Accent4 36 2" xfId="29529"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3" xr:uid="{AED4E30E-FB92-4A5C-BCC6-8ADCF62D9D7B}"/>
    <cellStyle name="Accent4 7" xfId="286" xr:uid="{00000000-0005-0000-0000-00001D010000}"/>
    <cellStyle name="Accent4 70" xfId="25087" xr:uid="{F41DF068-013E-42BF-8021-6272E34725E0}"/>
    <cellStyle name="Accent4 71" xfId="23847" xr:uid="{5FC22722-3052-4868-94D9-E5570379FEF4}"/>
    <cellStyle name="Accent4 8" xfId="287" xr:uid="{00000000-0005-0000-0000-00001E010000}"/>
    <cellStyle name="Accent4 9" xfId="288" xr:uid="{00000000-0005-0000-0000-00001F010000}"/>
    <cellStyle name="Accent5" xfId="4843"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0" xr:uid="{458CA2AC-D926-4059-8065-048300B70009}"/>
    <cellStyle name="Accent5 36" xfId="322" xr:uid="{00000000-0005-0000-0000-000041010000}"/>
    <cellStyle name="Accent5 36 2" xfId="29531"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6" xr:uid="{26B30322-1C89-49D0-BA3E-F8658C186C8B}"/>
    <cellStyle name="Accent5 7" xfId="358" xr:uid="{00000000-0005-0000-0000-000065010000}"/>
    <cellStyle name="Accent5 70" xfId="25596" xr:uid="{07476C96-5AF1-4461-9D78-20043F9CC41D}"/>
    <cellStyle name="Accent5 71" xfId="23796" xr:uid="{A5A9B84C-234B-4744-B883-15586B3D4CBC}"/>
    <cellStyle name="Accent5 8" xfId="359" xr:uid="{00000000-0005-0000-0000-000066010000}"/>
    <cellStyle name="Accent5 9" xfId="360" xr:uid="{00000000-0005-0000-0000-000067010000}"/>
    <cellStyle name="Accent6" xfId="4844"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2" xr:uid="{DF070521-6078-474F-9C65-EEACD7551C73}"/>
    <cellStyle name="Accent6 36" xfId="394" xr:uid="{00000000-0005-0000-0000-000089010000}"/>
    <cellStyle name="Accent6 36 2" xfId="29533"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2" xr:uid="{893BB9CA-356D-471A-AD5F-9495431F0EFC}"/>
    <cellStyle name="Accent6 7" xfId="430" xr:uid="{00000000-0005-0000-0000-0000AD010000}"/>
    <cellStyle name="Accent6 70" xfId="23391" xr:uid="{600A1D35-8915-4E4F-910E-44B8813D2433}"/>
    <cellStyle name="Accent6 71" xfId="24894" xr:uid="{E9DA2F1C-4737-4689-9B35-D336BD388C4B}"/>
    <cellStyle name="Accent6 8" xfId="431" xr:uid="{00000000-0005-0000-0000-0000AE010000}"/>
    <cellStyle name="Accent6 9" xfId="432" xr:uid="{00000000-0005-0000-0000-0000AF010000}"/>
    <cellStyle name="AccountClassificationTotalRowBalanceCol" xfId="12255" xr:uid="{EC67F07D-7951-469F-8170-F5D0EECEF2B9}"/>
    <cellStyle name="AccountClassificationTotalRowDescCol" xfId="12256" xr:uid="{58C315D6-5F7A-4069-8511-56264FEB55D8}"/>
    <cellStyle name="AccountClassificationTotalRowJERefCol" xfId="12257" xr:uid="{A31CFF99-3CB9-4CA9-96B5-9617F3D74581}"/>
    <cellStyle name="AccountClassificationTotalRowNameCol" xfId="12258" xr:uid="{D8403E05-910B-416C-84D7-F4A4937E4F4E}"/>
    <cellStyle name="AccountClassificationTotalRowVarPectCol" xfId="12259" xr:uid="{0BE0B926-9C35-48BC-B042-7CE47D3A1851}"/>
    <cellStyle name="AccountClassificationTotalRowWPRefCol" xfId="12260" xr:uid="{925C4963-1C84-45C3-8947-534838B1E866}"/>
    <cellStyle name="AccountDetailRowBalanceCol" xfId="12261" xr:uid="{77667C83-8EFE-4812-AE3D-73F088645F26}"/>
    <cellStyle name="AccountDetailRowDescCol" xfId="12262" xr:uid="{F920A0ED-4A8B-4F46-8AB2-76F71763D448}"/>
    <cellStyle name="AccountDetailRowJERefCol" xfId="12263" xr:uid="{9813E5D3-12DB-437B-B303-16516C42BCDD}"/>
    <cellStyle name="AccountDetailRowNameCol" xfId="12264" xr:uid="{426F538C-E9A9-467F-B29B-D74FFDD9B789}"/>
    <cellStyle name="AccountDetailRowVarPectCol" xfId="12265" xr:uid="{07328471-F285-4FE4-A039-12C2FC29E23C}"/>
    <cellStyle name="AccountDetailRowWPRefCol" xfId="12266" xr:uid="{63D4C9A4-BEB1-48C5-9B6B-F97E2C59B285}"/>
    <cellStyle name="AccountNetIncomeLossRowBalanceCol" xfId="12267" xr:uid="{F448CEAA-67FF-4FC0-96A1-6BAFFBD6B911}"/>
    <cellStyle name="AccountNetIncomeLossRowDescCol" xfId="12268" xr:uid="{907304E3-D678-4386-80CB-0AE41803742B}"/>
    <cellStyle name="AccountNetIncomeLossRowJERefCol" xfId="12269" xr:uid="{4AD86227-B1E6-42D5-AC15-93DF6FB098AE}"/>
    <cellStyle name="AccountNetIncomeLossRowNameCol" xfId="12270" xr:uid="{6F1446DA-34A4-4BAF-AE61-E09B1700FDA3}"/>
    <cellStyle name="AccountNetIncomeLossRowWPRefCol" xfId="12271" xr:uid="{FB9B068C-3426-4FEC-9BCE-53BA3852EC52}"/>
    <cellStyle name="AccountTotalBalanceCol" xfId="12272" xr:uid="{62D17BB6-FF13-418C-9803-BAB02AACCA66}"/>
    <cellStyle name="AccountTotalDescCol" xfId="12273" xr:uid="{8B64D827-7F09-462E-AD85-47BFF4D4EC5F}"/>
    <cellStyle name="AccountTotalDetailRowBalanceCol" xfId="12274" xr:uid="{02C688DB-A53F-4634-A6D5-064A9432EEEE}"/>
    <cellStyle name="AccountTotalDetailRowDescCol" xfId="12275" xr:uid="{25B3EB54-7A7F-4CD3-885F-515F18EF8361}"/>
    <cellStyle name="AccountTotalDetailRowJERefCol" xfId="12276" xr:uid="{A63BC09C-87DF-40A4-B111-508D606087AE}"/>
    <cellStyle name="AccountTotalDetailRowNameCol" xfId="12277" xr:uid="{C8A154E5-6A0E-4713-A17B-7221D101338A}"/>
    <cellStyle name="AccountTotalDetailRowVarPectCol" xfId="12278" xr:uid="{84F7299E-C6F5-432C-BFBD-4CB12B0F8443}"/>
    <cellStyle name="AccountTotalDetailRowWPRefCol" xfId="12279" xr:uid="{3D152E01-12CD-4572-9BD1-848122C74E29}"/>
    <cellStyle name="AccountTotalJERefCol" xfId="12280" xr:uid="{D4B3EF14-29B4-479B-8ECA-AB86C6F7F9A7}"/>
    <cellStyle name="AccountTotalNameCol" xfId="12281" xr:uid="{2F9ADDFE-9B68-4482-9348-CA077A3EDE31}"/>
    <cellStyle name="AccountTotalVarPectCol" xfId="12282" xr:uid="{2442709C-27F3-4DDE-9EB7-6134EC287E40}"/>
    <cellStyle name="AccountTotalWPRefCol" xfId="12283" xr:uid="{7BE54512-808B-4A68-AD7A-9125B24E1990}"/>
    <cellStyle name="AccountTypeTotalRowBalanceCol" xfId="12284" xr:uid="{0BE8223E-693B-4C56-8A0A-753CB23F8E77}"/>
    <cellStyle name="AccountTypeTotalRowDescCol" xfId="12285" xr:uid="{E58BB922-D13D-408F-9FA2-B8C0E81CB2A6}"/>
    <cellStyle name="AccountTypeTotalRowJERefCol" xfId="12286" xr:uid="{E085CEA1-A898-4643-8859-2EC469AADDC6}"/>
    <cellStyle name="AccountTypeTotalRowNameCol" xfId="12287" xr:uid="{08BD6057-9984-4D2B-8FE3-BE14D7F0A517}"/>
    <cellStyle name="AccountTypeTotalRowVarPectCol" xfId="12288" xr:uid="{61376634-7F9D-4EE6-9142-386C6055B159}"/>
    <cellStyle name="AccountTypeTotalRowWPRefCol" xfId="12289" xr:uid="{48EB2C52-C95F-433B-AFFA-186036549B8C}"/>
    <cellStyle name="Bad" xfId="4831" builtinId="27" customBuiltin="1"/>
    <cellStyle name="Bad 2" xfId="433" xr:uid="{00000000-0005-0000-0000-0000B0010000}"/>
    <cellStyle name="Bad 3" xfId="434" xr:uid="{00000000-0005-0000-0000-0000B1010000}"/>
    <cellStyle name="Bad 4" xfId="29534" xr:uid="{9B249360-0FC1-414C-A036-E5117C73CAB0}"/>
    <cellStyle name="BlankRow" xfId="12290" xr:uid="{4121281A-F746-4EB3-9299-49886C4F50B5}"/>
    <cellStyle name="BlankRowJERefCol" xfId="12291" xr:uid="{4A2DC9E7-D0E0-4E32-854E-FD699096895D}"/>
    <cellStyle name="Calculation" xfId="4834" builtinId="22" customBuiltin="1"/>
    <cellStyle name="Calculation 2" xfId="435" xr:uid="{00000000-0005-0000-0000-0000B2010000}"/>
    <cellStyle name="Calculation 3" xfId="436" xr:uid="{00000000-0005-0000-0000-0000B3010000}"/>
    <cellStyle name="Calculation 4" xfId="29535" xr:uid="{69B00D0E-0C4F-4265-91AD-F9F8D74D5F25}"/>
    <cellStyle name="Check Cell" xfId="4836" builtinId="23" customBuiltin="1"/>
    <cellStyle name="Check Cell 2" xfId="437" xr:uid="{00000000-0005-0000-0000-0000B4010000}"/>
    <cellStyle name="Check Cell 3" xfId="438" xr:uid="{00000000-0005-0000-0000-0000B5010000}"/>
    <cellStyle name="Check Cell 4" xfId="29536" xr:uid="{6A797CFE-E1DB-4032-9CC3-6FDB2D608719}"/>
    <cellStyle name="ClassifiedGroupTotalRowBalanceCol" xfId="12292" xr:uid="{405D37AD-B4DC-4C92-8C46-7F7CFC07CBA4}"/>
    <cellStyle name="ClassifiedGroupTotalRowDescCol" xfId="12293" xr:uid="{E7D38FB1-798D-4C3C-98C6-838D02791D3A}"/>
    <cellStyle name="ClassifiedGroupTotalRowJERefCol" xfId="12294" xr:uid="{831BE3B0-EE1F-454E-B64E-69F4567A1AA3}"/>
    <cellStyle name="ClassifiedGroupTotalRowNameCol" xfId="12295" xr:uid="{C1AEECDB-0357-45C3-952A-630997EAB411}"/>
    <cellStyle name="ClassifiedGroupTotalRowVarPectCol" xfId="12296" xr:uid="{583C6BED-AEC6-4E68-A275-BAA2A7E3AB58}"/>
    <cellStyle name="ClassifiedGroupTotalRowWPRefCol" xfId="12297" xr:uid="{8A9A7AF6-C911-4BCB-89E3-3FDD97F991BE}"/>
    <cellStyle name="ColumnHeaderRowBalanceCol" xfId="12298" xr:uid="{7C7DE4C8-68BF-44E9-A73B-4EBD6CB0FF08}"/>
    <cellStyle name="ColumnHeaderRowBlankCol" xfId="12299" xr:uid="{2A222394-1C2F-4DA9-8F07-F4AD3EEF3074}"/>
    <cellStyle name="ColumnHeaderRowCreditCol" xfId="12300" xr:uid="{AB01A784-B20C-4530-8AB5-58C870EDC31F}"/>
    <cellStyle name="ColumnHeaderRowDebitCol" xfId="12301" xr:uid="{AA9769CB-8B00-4E2B-BB96-3990F105FE8C}"/>
    <cellStyle name="ColumnHeaderRowDescCol" xfId="12302" xr:uid="{068AC2D8-5FEE-4BA6-B901-D215B616B4D4}"/>
    <cellStyle name="ColumnHeaderRowJERefCol" xfId="12303" xr:uid="{C7181AB7-6507-49C6-928A-F0C56630FBFB}"/>
    <cellStyle name="ColumnHeaderRowNameCol" xfId="12304" xr:uid="{612FAA23-FF0B-4E7C-B59D-3FEBA5E19728}"/>
    <cellStyle name="ColumnHeaderRowVarPectCol" xfId="12305" xr:uid="{DEF1BC8B-0512-4843-AEB1-DB90351FCA08}"/>
    <cellStyle name="ColumnHeaderRowWPRefCol" xfId="12306" xr:uid="{FFAAEFC1-DBE6-4623-B0DF-2317B9F4CA0B}"/>
    <cellStyle name="ColumnMetadataRowBalanceCol" xfId="12307" xr:uid="{04DA5B81-7D03-4BE8-99F1-0766EFD488E2}"/>
    <cellStyle name="ColumnMetadataRowDescCol" xfId="12308" xr:uid="{13DB7B1F-19D8-432A-9D4E-1D5AF44731B8}"/>
    <cellStyle name="ColumnMetadataRowJERefCol" xfId="12309" xr:uid="{DBDAF870-853B-4BCC-BD1D-94D1E72596D5}"/>
    <cellStyle name="ColumnMetadataRowNameCol" xfId="12310" xr:uid="{40E06265-6E66-4B92-B6E2-3B3B201B073D}"/>
    <cellStyle name="ColumnMetadataRowVarPectCol" xfId="12311" xr:uid="{DDEC6B24-578F-4BEC-8F1B-38AD75381ACE}"/>
    <cellStyle name="ColumnMetadataRowWPRefCol" xfId="12312" xr:uid="{D32F0F8B-6E9B-454B-A50A-8D99187F6004}"/>
    <cellStyle name="Comma" xfId="439" builtinId="3"/>
    <cellStyle name="Comma 10" xfId="440" xr:uid="{00000000-0005-0000-0000-0000B7010000}"/>
    <cellStyle name="Comma 10 10" xfId="12489" xr:uid="{29AC07E5-A76C-458E-B700-07D379D9F7B0}"/>
    <cellStyle name="Comma 10 2" xfId="441" xr:uid="{00000000-0005-0000-0000-0000B8010000}"/>
    <cellStyle name="Comma 10 2 2" xfId="442" xr:uid="{00000000-0005-0000-0000-0000B9010000}"/>
    <cellStyle name="Comma 10 2 2 2" xfId="1561" xr:uid="{00000000-0005-0000-0000-0000BA010000}"/>
    <cellStyle name="Comma 10 2 2 2 2" xfId="23257" xr:uid="{D9BB79B8-EC73-46E8-8D77-2E16F508B2FE}"/>
    <cellStyle name="Comma 10 2 2 2 2 2" xfId="29793" xr:uid="{F4742CAB-EE8A-4F65-A5A1-A8EA60CAE710}"/>
    <cellStyle name="Comma 10 2 2 2 3" xfId="24672" xr:uid="{DDF8ACA5-2AFD-4024-B635-F103D987427D}"/>
    <cellStyle name="Comma 10 2 2 2 4" xfId="30047" xr:uid="{3022D834-5AD4-4789-AA9A-422519C0A007}"/>
    <cellStyle name="Comma 10 2 2 3" xfId="4847" xr:uid="{8F94D0E0-B6FC-4A5A-96EA-540CD9CE6C5C}"/>
    <cellStyle name="Comma 10 2 2 3 2" xfId="28025" xr:uid="{9E108CF4-A88E-4CA8-B7DD-2946C5BBAD03}"/>
    <cellStyle name="Comma 10 2 2 3 2 2" xfId="31199" xr:uid="{B8614D68-E4D5-449A-AC4B-CDF4ED1EE035}"/>
    <cellStyle name="Comma 10 2 2 3 2 3" xfId="30640" xr:uid="{DFF08651-449D-4396-9E32-8C7D875A6813}"/>
    <cellStyle name="Comma 10 2 2 3 3" xfId="27611" xr:uid="{6FAB1EFE-AC33-4147-AFD2-28C5CB62D791}"/>
    <cellStyle name="Comma 10 2 2 3 4" xfId="14135" xr:uid="{F3B714C7-5286-4F66-BD1E-FB5924FE93A4}"/>
    <cellStyle name="Comma 10 2 2 4" xfId="6588" xr:uid="{9056E6DA-5EE2-4826-8E91-19EEF6F31924}"/>
    <cellStyle name="Comma 10 2 2 4 2" xfId="16968" xr:uid="{DDBF2E34-1085-47E9-99D9-AA0D68F84FEB}"/>
    <cellStyle name="Comma 10 2 2 5" xfId="9421" xr:uid="{2BD3351E-5285-4068-A1CD-BDB9D3138106}"/>
    <cellStyle name="Comma 10 2 2 5 2" xfId="19801" xr:uid="{61E9841B-2269-452F-80E0-AFED4E54080A}"/>
    <cellStyle name="Comma 10 2 2 6" xfId="24957" xr:uid="{A4F3E5C3-5BA0-421D-8D09-1134D3D9172B}"/>
    <cellStyle name="Comma 10 2 2 7" xfId="13510" xr:uid="{CB1A8726-DCC6-4716-969A-F4081216B883}"/>
    <cellStyle name="Comma 10 2 3" xfId="1562" xr:uid="{00000000-0005-0000-0000-0000BB010000}"/>
    <cellStyle name="Comma 10 2 3 2" xfId="2662" xr:uid="{00000000-0005-0000-0000-000078010000}"/>
    <cellStyle name="Comma 10 2 3 2 2" xfId="7786" xr:uid="{5F8EE468-F6B4-4573-B120-25BA1906DD12}"/>
    <cellStyle name="Comma 10 2 3 2 2 2" xfId="18166" xr:uid="{176782E4-13ED-4672-B2E4-6297AD0C978B}"/>
    <cellStyle name="Comma 10 2 3 2 3" xfId="10619" xr:uid="{6A628ADD-E2E1-48FC-8D32-29571B3F0AC6}"/>
    <cellStyle name="Comma 10 2 3 2 3 2" xfId="20999" xr:uid="{DBA562FE-9BE1-4D99-B41E-9E56D35F26A8}"/>
    <cellStyle name="Comma 10 2 3 2 4" xfId="28609" xr:uid="{35C489F4-22D2-407C-B5BF-F853F4F9D7A3}"/>
    <cellStyle name="Comma 10 2 3 2 5" xfId="27159" xr:uid="{74CEBE64-5A54-4301-858A-2278E6D1CEE1}"/>
    <cellStyle name="Comma 10 2 3 2 6" xfId="15333" xr:uid="{59487802-4CB8-4A0C-A2FD-39623F13DE8E}"/>
    <cellStyle name="Comma 10 2 3 3" xfId="3640" xr:uid="{00000000-0005-0000-0000-0000BB010000}"/>
    <cellStyle name="Comma 10 2 3 4" xfId="5534" xr:uid="{2DF98002-6EFF-4F85-A30A-8AA3CBFF876D}"/>
    <cellStyle name="Comma 10 2 3 4 2" xfId="29748" xr:uid="{CF5D2640-E526-43E0-BA56-AD4FA4FBFC5A}"/>
    <cellStyle name="Comma 10 2 3 5" xfId="23966" xr:uid="{872D2A5E-2248-4DBD-A4C8-F9817C8FE0C9}"/>
    <cellStyle name="Comma 10 2 3 5 2" xfId="29839" xr:uid="{53EBA3A0-8A8E-41BA-BEEA-5C5EFEDBB1D3}"/>
    <cellStyle name="Comma 10 2 3 6" xfId="25641" xr:uid="{37760901-87CF-4549-AF24-A8609D3586EE}"/>
    <cellStyle name="Comma 10 2 3 7" xfId="13063" xr:uid="{11E1BAD5-65BA-4AE4-965F-56AA1D657AA5}"/>
    <cellStyle name="Comma 10 2 4" xfId="1560" xr:uid="{00000000-0005-0000-0000-0000BC010000}"/>
    <cellStyle name="Comma 10 2 4 2" xfId="4674" xr:uid="{76A30654-04E8-43F3-9BD2-5D61777624B5}"/>
    <cellStyle name="Comma 10 2 4 3" xfId="24995" xr:uid="{BCC21D0C-6164-4C0C-BE9D-19D73485CCD6}"/>
    <cellStyle name="Comma 10 2 4 3 2" xfId="29890" xr:uid="{3C345DA9-232A-4A53-AA10-55EDA166162A}"/>
    <cellStyle name="Comma 10 2 4 4" xfId="24680" xr:uid="{6007113F-9924-4D05-9E4A-D2077AEB8462}"/>
    <cellStyle name="Comma 10 2 4 5" xfId="26742" xr:uid="{77397AB9-4755-44AE-AC6E-A2E289AE7EE8}"/>
    <cellStyle name="Comma 10 2 5" xfId="3810" xr:uid="{A83598A2-AE72-45A7-B601-A55EF01150CB}"/>
    <cellStyle name="Comma 10 2 5 2" xfId="25193" xr:uid="{207B08F6-F371-4D90-A4E2-3906049E9723}"/>
    <cellStyle name="Comma 10 2 5 2 2" xfId="29674" xr:uid="{910931E2-DB10-4C31-A77B-FB04EFA1DED8}"/>
    <cellStyle name="Comma 10 2 5 2 2 2" xfId="31156" xr:uid="{21B53B7A-B52F-4990-BABE-5580191787F7}"/>
    <cellStyle name="Comma 10 2 5 2 3" xfId="30639" xr:uid="{7EC80DBB-6F40-40B4-9324-B9E60C405E46}"/>
    <cellStyle name="Comma 10 2 5 3" xfId="25743" xr:uid="{0CB8BCFE-C336-455F-AB49-F3C7B1BC9CDD}"/>
    <cellStyle name="Comma 10 2 5 4" xfId="26725" xr:uid="{E10D12CB-9FC4-43DF-9506-CC26BADEEDA0}"/>
    <cellStyle name="Comma 10 2 6" xfId="22923" xr:uid="{6875A78D-7D82-435D-82A6-AE342806D5C5}"/>
    <cellStyle name="Comma 10 2 6 2" xfId="29716" xr:uid="{75234A64-AAA0-42BA-A9EA-3C0DB2735BB4}"/>
    <cellStyle name="Comma 10 2 7" xfId="28537" xr:uid="{DC7A2659-338F-45FE-B0DB-9DBBE3311BDD}"/>
    <cellStyle name="Comma 10 2 7 2" xfId="29671" xr:uid="{C346A8C2-3DB3-42DB-A377-6D31684099AA}"/>
    <cellStyle name="Comma 10 2 7 2 2" xfId="31208" xr:uid="{3241FD88-2E3A-4A7F-91A8-62B6F4940F71}"/>
    <cellStyle name="Comma 10 2 8" xfId="29837" xr:uid="{40B22064-AAF7-4863-8F25-65D531C30E59}"/>
    <cellStyle name="Comma 10 2 9" xfId="29982" xr:uid="{E9094487-74F6-4A84-A11B-7F3935258FB1}"/>
    <cellStyle name="Comma 10 3" xfId="443" xr:uid="{00000000-0005-0000-0000-0000BD010000}"/>
    <cellStyle name="Comma 10 3 2" xfId="1563" xr:uid="{00000000-0005-0000-0000-0000BE010000}"/>
    <cellStyle name="Comma 10 3 2 2" xfId="2661" xr:uid="{00000000-0005-0000-0000-000079010000}"/>
    <cellStyle name="Comma 10 3 2 2 2" xfId="26599" xr:uid="{8D6FBC3B-4AE4-4914-9366-0DFD7FECC23F}"/>
    <cellStyle name="Comma 10 3 2 2 3" xfId="26095" xr:uid="{327F2421-D34A-4BF2-8FAF-3BEE61ADE475}"/>
    <cellStyle name="Comma 10 3 2 3" xfId="2055" xr:uid="{00000000-0005-0000-0000-0000BE010000}"/>
    <cellStyle name="Comma 10 3 2 4" xfId="23888" xr:uid="{AAA2E3EE-1A35-4B5E-8F80-42D80BD38AF3}"/>
    <cellStyle name="Comma 10 3 3" xfId="3709" xr:uid="{00000000-0005-0000-0000-0000BD010000}"/>
    <cellStyle name="Comma 10 3 3 2" xfId="8612" xr:uid="{2A78C46A-E05F-438C-BA51-FBD76F44447E}"/>
    <cellStyle name="Comma 10 3 3 2 2" xfId="18992" xr:uid="{010FD0E0-CF72-419E-8CF2-96500DC79564}"/>
    <cellStyle name="Comma 10 3 3 3" xfId="11445" xr:uid="{63F0ACF9-6F3B-49A6-8C71-695A93F58B79}"/>
    <cellStyle name="Comma 10 3 3 3 2" xfId="21825" xr:uid="{784215F6-1FD0-4B50-B45F-E127D94D8A4B}"/>
    <cellStyle name="Comma 10 3 3 4" xfId="28011" xr:uid="{2DC75837-1CB4-452D-A541-699F806A60CA}"/>
    <cellStyle name="Comma 10 3 3 5" xfId="26710" xr:uid="{7ED3D6DD-A23C-49A8-BB74-986A9754EE9B}"/>
    <cellStyle name="Comma 10 3 3 6" xfId="16159" xr:uid="{36F2651F-7F03-4479-9E44-CF2351D6B5C7}"/>
    <cellStyle name="Comma 10 3 4" xfId="3806" xr:uid="{EAE0A1BB-398B-4B0E-97CB-A6B937EE0D30}"/>
    <cellStyle name="Comma 10 3 4 2" xfId="8642" xr:uid="{B77E9739-E0B6-4CB6-A8E3-908742B6A29E}"/>
    <cellStyle name="Comma 10 3 4 2 2" xfId="19022" xr:uid="{EA9B0E7B-2A96-4591-9E19-673D8E0FF155}"/>
    <cellStyle name="Comma 10 3 4 2 3" xfId="31001" xr:uid="{E590BC16-15EE-4924-8848-778D3E4A89CE}"/>
    <cellStyle name="Comma 10 3 4 2 4" xfId="30641" xr:uid="{4DFC3DE0-3B6C-4F74-9DAC-4286A1C1DC94}"/>
    <cellStyle name="Comma 10 3 4 3" xfId="11475" xr:uid="{DD48EF75-8BB0-47E0-81A4-D35EC994FA2A}"/>
    <cellStyle name="Comma 10 3 4 3 2" xfId="21855" xr:uid="{B57C2FB3-340F-48A5-A7EF-B586DF7D40CF}"/>
    <cellStyle name="Comma 10 3 4 4" xfId="27989" xr:uid="{7D85175A-C573-446F-ACB0-0B75D0B2CB77}"/>
    <cellStyle name="Comma 10 3 4 5" xfId="26388" xr:uid="{A7958FA7-1C14-404A-B491-C01E167E4EDE}"/>
    <cellStyle name="Comma 10 3 4 6" xfId="16189" xr:uid="{A48C4FDC-3452-4999-A7E2-7585CD56C584}"/>
    <cellStyle name="Comma 10 3 5" xfId="4848" xr:uid="{A822458D-70D9-4B97-A615-B507EC140565}"/>
    <cellStyle name="Comma 10 3 5 2" xfId="14136" xr:uid="{73B791F9-DE67-4FFD-8BCD-ED93836E3ECA}"/>
    <cellStyle name="Comma 10 3 6" xfId="6589" xr:uid="{71392CA9-A50D-40B1-8EC0-5A00FF867C5C}"/>
    <cellStyle name="Comma 10 3 6 2" xfId="16969" xr:uid="{A3E61896-2352-411B-81DF-5E56AC748DE4}"/>
    <cellStyle name="Comma 10 3 7" xfId="9422" xr:uid="{9C025ABB-A3AD-49D7-B597-25A86D774F06}"/>
    <cellStyle name="Comma 10 3 7 2" xfId="19802" xr:uid="{45E9E58C-247D-4648-BCB9-2A448034C4E9}"/>
    <cellStyle name="Comma 10 3 8" xfId="26871" xr:uid="{DF5E808F-39A0-46CE-975A-3BD5A16775B2}"/>
    <cellStyle name="Comma 10 4" xfId="1564" xr:uid="{00000000-0005-0000-0000-0000BF010000}"/>
    <cellStyle name="Comma 10 4 2" xfId="3008" xr:uid="{00000000-0005-0000-0000-00007A010000}"/>
    <cellStyle name="Comma 10 4 2 2" xfId="8088" xr:uid="{6B599C17-3F10-44EB-ACDF-6655006877DD}"/>
    <cellStyle name="Comma 10 4 2 2 2" xfId="28775" xr:uid="{18929A66-F6E2-4BC7-8032-BFA3FDC7C4E0}"/>
    <cellStyle name="Comma 10 4 2 2 2 2" xfId="31213" xr:uid="{C5898CD3-95E5-4E55-97B3-E7DFF2EDE9B8}"/>
    <cellStyle name="Comma 10 4 2 2 2 3" xfId="30643" xr:uid="{15F7C382-4917-4D01-9DFB-DA9009983639}"/>
    <cellStyle name="Comma 10 4 2 2 3" xfId="27977" xr:uid="{EFE62449-1A0E-4B62-8359-06E7D869BAD5}"/>
    <cellStyle name="Comma 10 4 2 2 4" xfId="18468" xr:uid="{25D77FA2-7C98-4FC0-A588-80542FA22A9C}"/>
    <cellStyle name="Comma 10 4 2 3" xfId="10921" xr:uid="{3FF7D1D0-68C6-450B-8AEA-D136634A982B}"/>
    <cellStyle name="Comma 10 4 2 3 2" xfId="21301" xr:uid="{74F8CD23-12B9-4D52-9DD7-0188402C3A27}"/>
    <cellStyle name="Comma 10 4 2 4" xfId="23348" xr:uid="{0701B39B-16D4-4865-88AD-B061959F9C6E}"/>
    <cellStyle name="Comma 10 4 2 5" xfId="15635" xr:uid="{E41A848A-7876-4931-BCCB-1E3B4ADCEA7E}"/>
    <cellStyle name="Comma 10 4 3" xfId="3561" xr:uid="{00000000-0005-0000-0000-0000BF010000}"/>
    <cellStyle name="Comma 10 4 4" xfId="4390" xr:uid="{7996377A-9016-4AC6-B865-6A69B11B069A}"/>
    <cellStyle name="Comma 10 4 4 2" xfId="9162" xr:uid="{6CB582D5-41FF-4944-A280-0C4FE6078316}"/>
    <cellStyle name="Comma 10 4 4 2 2" xfId="19542" xr:uid="{27CC5494-322D-423C-BB28-E0A60C6110ED}"/>
    <cellStyle name="Comma 10 4 4 2 3" xfId="31056" xr:uid="{5579DD09-2BFB-4FE1-912C-2BC187101C35}"/>
    <cellStyle name="Comma 10 4 4 2 4" xfId="30642" xr:uid="{18A4DFC5-33A3-47FD-833B-2AE056D5805F}"/>
    <cellStyle name="Comma 10 4 4 3" xfId="11995" xr:uid="{09335994-8589-48E4-BFD4-26A50FF5AEA9}"/>
    <cellStyle name="Comma 10 4 4 3 2" xfId="22375" xr:uid="{4E488CB3-397C-426B-8403-440D39849D2B}"/>
    <cellStyle name="Comma 10 4 4 4" xfId="16709" xr:uid="{EA03CA2C-0671-499D-9482-3DE8228D1A5C}"/>
    <cellStyle name="Comma 10 4 5" xfId="5535" xr:uid="{1D2D61F4-F238-4E1D-88C6-0799050F2FDF}"/>
    <cellStyle name="Comma 10 4 5 2" xfId="29929" xr:uid="{2A9D8251-9F42-44B6-AE30-1987BF1D4A0C}"/>
    <cellStyle name="Comma 10 4 5 2 2" xfId="30954" xr:uid="{E9011422-05E3-4560-AAC8-5B0377BA6E5B}"/>
    <cellStyle name="Comma 10 4 6" xfId="23439" xr:uid="{1F415D9E-3343-4E70-B374-BF0C57340358}"/>
    <cellStyle name="Comma 10 4 7" xfId="13511" xr:uid="{93743F2C-543A-4E49-962E-7031F9E8B708}"/>
    <cellStyle name="Comma 10 5" xfId="1559" xr:uid="{00000000-0005-0000-0000-0000C0010000}"/>
    <cellStyle name="Comma 10 5 2" xfId="2652" xr:uid="{00000000-0005-0000-0000-00007B010000}"/>
    <cellStyle name="Comma 10 5 2 2" xfId="7777" xr:uid="{3DDBC7BE-A901-4188-A6BB-7D69CE764B7E}"/>
    <cellStyle name="Comma 10 5 2 2 2" xfId="18157" xr:uid="{3ED9956B-D763-45F4-8810-5149FC019E26}"/>
    <cellStyle name="Comma 10 5 2 3" xfId="10610" xr:uid="{26CDDB55-8FA7-4025-BB81-275208F0AB70}"/>
    <cellStyle name="Comma 10 5 2 3 2" xfId="20990" xr:uid="{1E7F1251-82E9-4624-8768-E0561EC9A6DC}"/>
    <cellStyle name="Comma 10 5 2 4" xfId="26073" xr:uid="{6532C758-C682-48C3-80A1-115C9B6CE70D}"/>
    <cellStyle name="Comma 10 5 2 5" xfId="26035" xr:uid="{851D1FE5-262F-47BB-AD32-6D95B7DB359F}"/>
    <cellStyle name="Comma 10 5 2 6" xfId="15324" xr:uid="{FCD4C034-6120-4AD9-ACB0-C0939607C6F5}"/>
    <cellStyle name="Comma 10 5 3" xfId="3590" xr:uid="{00000000-0005-0000-0000-0000C0010000}"/>
    <cellStyle name="Comma 10 5 4" xfId="5533" xr:uid="{3F9AD292-BB2B-40F9-81C9-C3017D3D9A9A}"/>
    <cellStyle name="Comma 10 5 4 2" xfId="29887" xr:uid="{6D06C6E3-D0AD-422D-A9DE-E301F61D463B}"/>
    <cellStyle name="Comma 10 5 5" xfId="23509" xr:uid="{F5391CC6-5F30-4E97-9853-0F67AF53CB19}"/>
    <cellStyle name="Comma 10 5 6" xfId="13054" xr:uid="{1711E3F4-ACE1-48FA-B5A8-3DBD139B8694}"/>
    <cellStyle name="Comma 10 6" xfId="2257" xr:uid="{00000000-0005-0000-0000-000075010000}"/>
    <cellStyle name="Comma 10 6 2" xfId="7384" xr:uid="{15130742-8A67-4621-8C40-0F3D4163C394}"/>
    <cellStyle name="Comma 10 6 2 2" xfId="26686" xr:uid="{79E726A4-9DA0-4DB0-B8E9-51BBC7EE02CC}"/>
    <cellStyle name="Comma 10 6 2 3" xfId="27824" xr:uid="{6FB07B07-2819-4851-9DF7-BD0DC7F568D1}"/>
    <cellStyle name="Comma 10 6 2 4" xfId="17764" xr:uid="{BB4334E2-C445-431B-8CDB-15B1B429D13F}"/>
    <cellStyle name="Comma 10 6 3" xfId="10217" xr:uid="{409859B8-66F3-45FA-80D9-F842B6ED1FC4}"/>
    <cellStyle name="Comma 10 6 3 2" xfId="20597" xr:uid="{CA42B181-1791-4D7F-BF63-367EF25451CB}"/>
    <cellStyle name="Comma 10 6 4" xfId="24018" xr:uid="{0581061B-923C-4723-8DC5-744752E54B59}"/>
    <cellStyle name="Comma 10 6 5" xfId="14931" xr:uid="{21E70192-B4A2-4CBD-B626-EC891C8A1715}"/>
    <cellStyle name="Comma 10 6 6" xfId="31266" xr:uid="{A4D5031B-2004-4538-BF8C-B4A048DF0DB4}"/>
    <cellStyle name="Comma 10 7" xfId="24294" xr:uid="{344DCAF3-DA96-45E3-9F88-C607554C61E4}"/>
    <cellStyle name="Comma 10 7 2" xfId="27813" xr:uid="{1067AA7F-8FEA-4C90-923A-936739E57666}"/>
    <cellStyle name="Comma 10 7 3" xfId="31151" xr:uid="{C5496218-A9DD-47F3-8C2E-81E3ADC8FD5D}"/>
    <cellStyle name="Comma 10 8" xfId="28004" xr:uid="{E7712595-FDE1-4527-8110-F08C9BD2B4D5}"/>
    <cellStyle name="Comma 10 9" xfId="26456" xr:uid="{34BF2C5E-A5C7-4A84-AB73-BFB00FFDC39F}"/>
    <cellStyle name="Comma 10 9 2" xfId="30397" xr:uid="{36D04115-A232-4017-8499-A0543DF30744}"/>
    <cellStyle name="Comma 11" xfId="444" xr:uid="{00000000-0005-0000-0000-0000C1010000}"/>
    <cellStyle name="Comma 11 10" xfId="13062" xr:uid="{8E0C7017-8DEA-40FD-985D-56991F403A78}"/>
    <cellStyle name="Comma 11 2" xfId="1566" xr:uid="{00000000-0005-0000-0000-0000C2010000}"/>
    <cellStyle name="Comma 11 2 2" xfId="3009" xr:uid="{00000000-0005-0000-0000-00007D010000}"/>
    <cellStyle name="Comma 11 2 2 2" xfId="8089" xr:uid="{5E38C6F0-92BC-4BB2-8A3E-EF11FEAFB91D}"/>
    <cellStyle name="Comma 11 2 2 2 2" xfId="18469" xr:uid="{FE827749-6B5E-41A8-9133-64CB55FDF8C5}"/>
    <cellStyle name="Comma 11 2 2 3" xfId="10922" xr:uid="{9525CB18-BD40-411F-A372-A378C8366764}"/>
    <cellStyle name="Comma 11 2 2 3 2" xfId="21302" xr:uid="{F204682C-033C-4E07-8752-E0A3AEBC9438}"/>
    <cellStyle name="Comma 11 2 2 4" xfId="23812" xr:uid="{6A8EB896-DA9B-42D5-92D6-733F06FBEA09}"/>
    <cellStyle name="Comma 11 2 2 4 2" xfId="30078" xr:uid="{1277A8FD-6083-436E-99F1-F49C951033A8}"/>
    <cellStyle name="Comma 11 2 2 5" xfId="27884" xr:uid="{B1387E97-B750-4462-BB42-E88FFD7D461E}"/>
    <cellStyle name="Comma 11 2 2 6" xfId="15636" xr:uid="{E2FD8341-04B0-40C5-A8B9-54B1723D69C1}"/>
    <cellStyle name="Comma 11 2 3" xfId="3633" xr:uid="{00000000-0005-0000-0000-0000C2010000}"/>
    <cellStyle name="Comma 11 2 3 2" xfId="27536" xr:uid="{9BF0D002-54D6-4672-940C-F391892866FB}"/>
    <cellStyle name="Comma 11 2 3 3" xfId="26788" xr:uid="{A21B1388-6E7D-4F54-BDEC-8951FFA22EF9}"/>
    <cellStyle name="Comma 11 2 4" xfId="5536" xr:uid="{85BC976A-D6DF-449B-8068-72E3AB781163}"/>
    <cellStyle name="Comma 11 2 4 2" xfId="29772" xr:uid="{687E3D0F-93F6-41FC-A263-BC359B09D7DC}"/>
    <cellStyle name="Comma 11 2 5" xfId="22657" xr:uid="{DF261529-5CBF-48FF-B11A-E4B73E8CE065}"/>
    <cellStyle name="Comma 11 2 5 2" xfId="27550" xr:uid="{19A3B2B9-8360-426E-920F-84472F4A25EE}"/>
    <cellStyle name="Comma 11 2 6" xfId="26590" xr:uid="{3DB6BBCB-30C4-456B-A531-F9B69381489D}"/>
    <cellStyle name="Comma 11 2 7" xfId="13512" xr:uid="{DFAE0D5A-3432-47A7-A8E2-7C9EDC2E8E11}"/>
    <cellStyle name="Comma 11 3" xfId="1567" xr:uid="{00000000-0005-0000-0000-0000C3010000}"/>
    <cellStyle name="Comma 11 3 2" xfId="2660" xr:uid="{00000000-0005-0000-0000-00007C010000}"/>
    <cellStyle name="Comma 11 3 2 2" xfId="7785" xr:uid="{B14EA288-52E0-47EB-9BA0-0823C2B83AE7}"/>
    <cellStyle name="Comma 11 3 2 2 2" xfId="18165" xr:uid="{0560D247-EB78-4545-81F1-4CAC6A923728}"/>
    <cellStyle name="Comma 11 3 2 3" xfId="10618" xr:uid="{8C430740-2DF2-47C0-ACE1-E0BCCC781C97}"/>
    <cellStyle name="Comma 11 3 2 3 2" xfId="20998" xr:uid="{391174CF-9412-4F8D-83DA-B4AE726E63DD}"/>
    <cellStyle name="Comma 11 3 2 4" xfId="15332" xr:uid="{C7E7A183-9066-4D98-BC1A-4F0C03C272B4}"/>
    <cellStyle name="Comma 11 3 2 5" xfId="30421" xr:uid="{9C10034A-DB87-4E31-9765-1BF6E5A23CE8}"/>
    <cellStyle name="Comma 11 3 3" xfId="3624" xr:uid="{00000000-0005-0000-0000-0000C3010000}"/>
    <cellStyle name="Comma 11 3 4" xfId="24016" xr:uid="{14E1B29C-AAA1-44F5-AD07-8E4FC697E6A9}"/>
    <cellStyle name="Comma 11 3 4 2" xfId="29747" xr:uid="{0055F465-A603-4D53-9DBD-2C902049CB61}"/>
    <cellStyle name="Comma 11 3 5" xfId="29889" xr:uid="{CCF74651-5B1C-4DDE-B115-CAD74F391071}"/>
    <cellStyle name="Comma 11 3 6" xfId="30007" xr:uid="{30856FF1-EAAD-4839-AAFB-735735686948}"/>
    <cellStyle name="Comma 11 4" xfId="1565" xr:uid="{00000000-0005-0000-0000-0000C4010000}"/>
    <cellStyle name="Comma 11 4 2" xfId="25794" xr:uid="{0F4819E6-8400-47DB-97BA-E4B83CC33474}"/>
    <cellStyle name="Comma 11 4 3" xfId="25825" xr:uid="{DEC04C91-C7FF-4AB4-AC6A-E34F8FE67955}"/>
    <cellStyle name="Comma 11 5" xfId="3856" xr:uid="{7F0E7226-DA02-4733-8EBF-63018CAE8A3E}"/>
    <cellStyle name="Comma 11 5 2" xfId="8688" xr:uid="{5F3D2954-FB8A-439F-9177-4FD20B4F2B0A}"/>
    <cellStyle name="Comma 11 5 2 2" xfId="28961" xr:uid="{4C38B510-AA8A-403A-83C8-5A36A526E45D}"/>
    <cellStyle name="Comma 11 5 2 3" xfId="26832" xr:uid="{3CC9D476-57D4-4B26-AE9D-90E08D6CEE9E}"/>
    <cellStyle name="Comma 11 5 2 4" xfId="19068" xr:uid="{0AAF2DCD-0D2C-4985-8C76-77EFB4A5B856}"/>
    <cellStyle name="Comma 11 5 2 5" xfId="31003" xr:uid="{E7EFB901-FFE8-4FD5-A500-07B63BEEACD2}"/>
    <cellStyle name="Comma 11 5 3" xfId="11521" xr:uid="{47F4E3D0-6E38-41CF-9E68-F0F1D2FCCC94}"/>
    <cellStyle name="Comma 11 5 3 2" xfId="21901" xr:uid="{2979FF1F-472C-4BE4-BBDB-9AE771FC2A2C}"/>
    <cellStyle name="Comma 11 5 4" xfId="25593" xr:uid="{8D907E07-DE0C-4EDB-A0C7-6D9DE2F35032}"/>
    <cellStyle name="Comma 11 5 5" xfId="16235" xr:uid="{58573940-3348-4AB4-BBD9-129E6CEA779B}"/>
    <cellStyle name="Comma 11 6" xfId="4849" xr:uid="{30A0D8D8-AAC0-467E-9791-B3C455F4C1A4}"/>
    <cellStyle name="Comma 11 6 2" xfId="28272" xr:uid="{6562DD5C-4E16-4F3E-BC7C-66B493874D9A}"/>
    <cellStyle name="Comma 11 6 3" xfId="26928" xr:uid="{D855C903-C8BC-4A7D-9D46-3B23F79B168B}"/>
    <cellStyle name="Comma 11 6 4" xfId="14137" xr:uid="{5A976A06-FC93-43F2-8D4C-DDDEFB6F70A4}"/>
    <cellStyle name="Comma 11 7" xfId="6590" xr:uid="{08C67E51-6066-46B6-8950-5C0747CE3E4F}"/>
    <cellStyle name="Comma 11 7 2" xfId="28654" xr:uid="{307FD33C-7482-47CA-958F-8E6E6255834A}"/>
    <cellStyle name="Comma 11 7 3" xfId="26369" xr:uid="{22241822-40B9-4C5F-BAA0-B4CEAA37248D}"/>
    <cellStyle name="Comma 11 7 4" xfId="16970" xr:uid="{6B3ADD83-2086-461E-A828-27C6E15B426B}"/>
    <cellStyle name="Comma 11 8" xfId="9423" xr:uid="{5BB44A02-409B-4D3D-9AF2-34F5E446AAE9}"/>
    <cellStyle name="Comma 11 8 2" xfId="19803" xr:uid="{8B3A9F9A-552F-4463-A641-D012EF865F7E}"/>
    <cellStyle name="Comma 11 9" xfId="23915" xr:uid="{E9B33E42-C20B-4F5B-97F7-8246E8E5F0E7}"/>
    <cellStyle name="Comma 12" xfId="1568" xr:uid="{00000000-0005-0000-0000-0000C5010000}"/>
    <cellStyle name="Comma 12 2" xfId="2427" xr:uid="{00000000-0005-0000-0000-00007E010000}"/>
    <cellStyle name="Comma 12 2 2" xfId="28670" xr:uid="{A187235A-CD3F-4FC3-B4B6-59B86A837F9C}"/>
    <cellStyle name="Comma 12 2 2 2" xfId="29786" xr:uid="{62F9D09B-9FF7-422B-A32D-3D37D1704DEF}"/>
    <cellStyle name="Comma 12 2 2 2 2" xfId="30645" xr:uid="{BACC46BC-C29D-4BF8-8F5B-BCC14C871348}"/>
    <cellStyle name="Comma 12 2 3" xfId="29655" xr:uid="{B47812A9-F555-454A-8F3F-946EFB179A34}"/>
    <cellStyle name="Comma 12 2 4" xfId="30095" xr:uid="{F83BC86D-1566-4D14-ACFD-F33C31141344}"/>
    <cellStyle name="Comma 12 3" xfId="3625" xr:uid="{00000000-0005-0000-0000-0000C5010000}"/>
    <cellStyle name="Comma 12 3 2" xfId="29787" xr:uid="{33AA548C-D797-4568-9126-E3D501F4FDC8}"/>
    <cellStyle name="Comma 12 3 3" xfId="29657" xr:uid="{11D32195-315E-49FB-ABE2-A5A93DFF4A4E}"/>
    <cellStyle name="Comma 12 4" xfId="5537" xr:uid="{A85C391B-D1F2-4216-9318-8F0D3F6AE60C}"/>
    <cellStyle name="Comma 12 4 2" xfId="29741" xr:uid="{8C58184A-BAEB-4E53-8424-41182C888A46}"/>
    <cellStyle name="Comma 12 4 2 2" xfId="30644" xr:uid="{EDF49783-1110-4297-BDA9-D7B8F2510818}"/>
    <cellStyle name="Comma 12 4 3" xfId="30560" xr:uid="{BD86C246-5046-425B-9AA5-444941F4BC54}"/>
    <cellStyle name="Comma 12 5" xfId="23516" xr:uid="{07A7475F-DD9D-4311-BCE3-CDFB929ABEC3}"/>
    <cellStyle name="Comma 12 5 2" xfId="24227" xr:uid="{737B9A1D-50A5-487A-9FD7-3644CCD4DE49}"/>
    <cellStyle name="Comma 12 6" xfId="29838" xr:uid="{6E14ACA3-AD72-4CFF-AC57-1A7106AAB474}"/>
    <cellStyle name="Comma 12 7" xfId="29983" xr:uid="{7B26457B-B100-45C9-AEF8-717D44DFD419}"/>
    <cellStyle name="Comma 12 8" xfId="29656" xr:uid="{018DB76F-8040-473C-9051-83E285BBCC78}"/>
    <cellStyle name="Comma 13" xfId="4846" xr:uid="{98FB8AE3-8A74-4A04-B00D-D9411690E8F8}"/>
    <cellStyle name="Comma 13 2" xfId="23768" xr:uid="{8137F544-9DC0-4A1D-A743-03E39E4E26C7}"/>
    <cellStyle name="Comma 13 3" xfId="27978" xr:uid="{280881A1-6BC3-460B-B930-F17C044447D4}"/>
    <cellStyle name="Comma 13 3 2" xfId="29986" xr:uid="{450A7152-C174-465E-A145-7A65D7CDF750}"/>
    <cellStyle name="Comma 13 4" xfId="14134" xr:uid="{B486616B-8B26-4DA6-8C53-0516518C48A3}"/>
    <cellStyle name="Comma 13 5" xfId="29614" xr:uid="{5F5E5C0E-EC18-477B-9B73-CD31B3561E61}"/>
    <cellStyle name="Comma 13 6" xfId="29589" xr:uid="{FB89F83E-E37C-4FFC-BA48-F04575448186}"/>
    <cellStyle name="Comma 13 6 2" xfId="30104" xr:uid="{74667268-208E-4EAB-8D25-919982D3AA46}"/>
    <cellStyle name="Comma 13 7" xfId="31693" xr:uid="{2B7125CE-691E-46A9-A75B-A95548906904}"/>
    <cellStyle name="Comma 14" xfId="6587" xr:uid="{086E4094-57BE-4FBE-A027-7BD0633E7C70}"/>
    <cellStyle name="Comma 14 2" xfId="16967" xr:uid="{1C47D78A-B6CF-4848-A816-4A799DD1F553}"/>
    <cellStyle name="Comma 15" xfId="9420" xr:uid="{A0D8A4E9-D361-4A4A-8D75-1F990BAA461F}"/>
    <cellStyle name="Comma 15 2" xfId="19800" xr:uid="{FFB068F8-D4CF-4B27-B252-D1FE2AC55C26}"/>
    <cellStyle name="Comma 16" xfId="12384" xr:uid="{2F36D744-A70D-4E96-A859-6F4569883850}"/>
    <cellStyle name="Comma 17" xfId="30099" xr:uid="{30B0F030-09BF-4437-91FA-9ED25A3FEA9F}"/>
    <cellStyle name="Comma 18" xfId="31724" xr:uid="{5A735BE1-EE31-4062-BA14-CEB426306F19}"/>
    <cellStyle name="Comma 2" xfId="445" xr:uid="{00000000-0005-0000-0000-0000C6010000}"/>
    <cellStyle name="Comma 2 2" xfId="446" xr:uid="{00000000-0005-0000-0000-0000C7010000}"/>
    <cellStyle name="Comma 2 2 2" xfId="31729" xr:uid="{C33B1854-5409-47E0-9622-295106621573}"/>
    <cellStyle name="Comma 2 3" xfId="29538" xr:uid="{FF87FE22-8FF9-4CB2-B9A9-1CAE3BE8240A}"/>
    <cellStyle name="Comma 2 3 2" xfId="29626" xr:uid="{2FF2A936-0949-457A-B26A-E82D4DE91561}"/>
    <cellStyle name="Comma 2 3 3" xfId="29592" xr:uid="{9BDAE080-E5CC-418E-BF83-F4564BF71D85}"/>
    <cellStyle name="Comma 2 4" xfId="29539" xr:uid="{0E168A37-ECE3-4667-8B8B-59B3E1739C89}"/>
    <cellStyle name="Comma 2 5" xfId="29537" xr:uid="{9ACEBE5C-D959-4C0C-A362-D59AF18CF135}"/>
    <cellStyle name="Comma 2 6" xfId="31728" xr:uid="{B55E41AA-D6D3-4F04-B263-B9443017BE0A}"/>
    <cellStyle name="Comma 3" xfId="447" xr:uid="{00000000-0005-0000-0000-0000C8010000}"/>
    <cellStyle name="Comma 3 2" xfId="448" xr:uid="{00000000-0005-0000-0000-0000C9010000}"/>
    <cellStyle name="Comma 3 2 2" xfId="29542" xr:uid="{84078DAF-EDCF-43CD-A64E-B780C7ADCCE3}"/>
    <cellStyle name="Comma 3 2 3" xfId="29541" xr:uid="{DDC3946A-F2B9-4B36-9F41-40F85EB2CBF2}"/>
    <cellStyle name="Comma 3 3" xfId="29543" xr:uid="{726CE31D-47C0-45A4-96F4-B60799298749}"/>
    <cellStyle name="Comma 3 3 2" xfId="29544" xr:uid="{C47C2F46-260D-4FDA-B2BD-10D1DFFEADB2}"/>
    <cellStyle name="Comma 3 3 3" xfId="29627" xr:uid="{CD3D052F-7127-4DEA-B161-3FEA76DFD702}"/>
    <cellStyle name="Comma 3 3 4" xfId="29593" xr:uid="{FABAFEB5-8032-4CAD-A462-DBE7A0863887}"/>
    <cellStyle name="Comma 3 4" xfId="29545" xr:uid="{EDEB217D-7C84-460A-8AD2-0CDC04253245}"/>
    <cellStyle name="Comma 3 5" xfId="29540" xr:uid="{B6A315B6-6A4C-4F1E-B295-BC34428F9581}"/>
    <cellStyle name="Comma 3 6" xfId="31727" xr:uid="{631850A2-9161-4E7E-9629-4BE710A0A149}"/>
    <cellStyle name="Comma 4" xfId="449" xr:uid="{00000000-0005-0000-0000-0000CA010000}"/>
    <cellStyle name="Comma 4 2" xfId="450" xr:uid="{00000000-0005-0000-0000-0000CB010000}"/>
    <cellStyle name="Comma 4 2 2" xfId="1570" xr:uid="{00000000-0005-0000-0000-0000CC010000}"/>
    <cellStyle name="Comma 4 2 2 2" xfId="25799" xr:uid="{6C936276-319B-4783-84AB-EFE78A676F45}"/>
    <cellStyle name="Comma 4 2 2 2 2" xfId="29826" xr:uid="{DE635B18-0487-4AE6-BFE3-D3C44E388539}"/>
    <cellStyle name="Comma 4 2 2 3" xfId="23121" xr:uid="{ECBCBC83-1276-4F3B-90ED-6EB6B5E3BEE4}"/>
    <cellStyle name="Comma 4 2 3" xfId="1571" xr:uid="{00000000-0005-0000-0000-0000CD010000}"/>
    <cellStyle name="Comma 4 2 3 2" xfId="31305" xr:uid="{49A9EC71-F7ED-4673-8683-2A4474D511C9}"/>
    <cellStyle name="Comma 4 2 3 3" xfId="31258" xr:uid="{23FD20D2-6052-4A6D-AD0A-35FA86F58AFB}"/>
    <cellStyle name="Comma 4 2 4" xfId="1569" xr:uid="{00000000-0005-0000-0000-0000CE010000}"/>
    <cellStyle name="Comma 4 2 5" xfId="30399" xr:uid="{5DA86F6A-D3C0-4A5F-9842-2E156ABF6968}"/>
    <cellStyle name="Comma 4 2 5 2" xfId="30422" xr:uid="{9B6E160E-E0CE-4CCE-BEB0-650117FAFF0C}"/>
    <cellStyle name="Comma 4 3" xfId="451" xr:uid="{00000000-0005-0000-0000-0000CF010000}"/>
    <cellStyle name="Comma 4 4" xfId="452" xr:uid="{00000000-0005-0000-0000-0000D0010000}"/>
    <cellStyle name="Comma 4 4 10" xfId="28448" xr:uid="{A9DC37B0-8CFA-4310-AAFD-BCD159EA3EDD}"/>
    <cellStyle name="Comma 4 4 11" xfId="14138" xr:uid="{8250F2EE-509B-49F5-8FBF-2BD44CC06118}"/>
    <cellStyle name="Comma 4 4 2" xfId="453" xr:uid="{00000000-0005-0000-0000-0000D1010000}"/>
    <cellStyle name="Comma 4 4 2 2" xfId="1574" xr:uid="{00000000-0005-0000-0000-0000D2010000}"/>
    <cellStyle name="Comma 4 4 2 3" xfId="1575" xr:uid="{00000000-0005-0000-0000-0000D3010000}"/>
    <cellStyle name="Comma 4 4 2 4" xfId="1573" xr:uid="{00000000-0005-0000-0000-0000D4010000}"/>
    <cellStyle name="Comma 4 4 2 5" xfId="6592" xr:uid="{610E9AB1-2307-4BBC-B77C-E877CA94AFC9}"/>
    <cellStyle name="Comma 4 4 2 5 2" xfId="16972" xr:uid="{0E82BE4F-B5B2-4C44-AEA4-E1860FE489C9}"/>
    <cellStyle name="Comma 4 4 2 6" xfId="9425" xr:uid="{C6BC21DB-B339-438F-A7ED-DD39A84D8F20}"/>
    <cellStyle name="Comma 4 4 2 6 2" xfId="19805" xr:uid="{860E20B2-5597-4943-816C-C02653EE99BB}"/>
    <cellStyle name="Comma 4 4 2 7" xfId="23637" xr:uid="{F00C2900-4C79-4650-9AB3-12D69A75DB55}"/>
    <cellStyle name="Comma 4 4 2 8" xfId="14139" xr:uid="{B456A1BF-4F23-4795-94B8-D827D09E4DA1}"/>
    <cellStyle name="Comma 4 4 3" xfId="1576" xr:uid="{00000000-0005-0000-0000-0000D5010000}"/>
    <cellStyle name="Comma 4 4 3 2" xfId="31306" xr:uid="{562EDFC7-98B1-48F5-955F-063537062A1F}"/>
    <cellStyle name="Comma 4 4 3 3" xfId="31269" xr:uid="{16BF9C11-0CAE-4CE6-9869-9C95A116E155}"/>
    <cellStyle name="Comma 4 4 4" xfId="1577" xr:uid="{00000000-0005-0000-0000-0000D6010000}"/>
    <cellStyle name="Comma 4 4 5" xfId="1572" xr:uid="{00000000-0005-0000-0000-0000D7010000}"/>
    <cellStyle name="Comma 4 4 6" xfId="6591" xr:uid="{0A8D3A67-A64F-4F53-AF0B-B594D2086FBC}"/>
    <cellStyle name="Comma 4 4 6 2" xfId="16971" xr:uid="{7B67508C-5F76-4FE1-BF6B-9F15A2B0DB00}"/>
    <cellStyle name="Comma 4 4 6 3" xfId="29821" xr:uid="{74EDB160-7CBA-4494-B188-F170C704F614}"/>
    <cellStyle name="Comma 4 4 7" xfId="9424" xr:uid="{566C6727-3490-4DCA-972B-8B31A47A8CF6}"/>
    <cellStyle name="Comma 4 4 7 2" xfId="19804" xr:uid="{6359102D-085E-4127-BB07-F596F983F298}"/>
    <cellStyle name="Comma 4 4 8" xfId="25494" xr:uid="{6D6D912C-EA9B-4831-9BCB-63F7FB0B1EA0}"/>
    <cellStyle name="Comma 4 4 9" xfId="23346" xr:uid="{088E0EFF-890F-451E-B14F-29F2F5D0498C}"/>
    <cellStyle name="Comma 4 5" xfId="454" xr:uid="{00000000-0005-0000-0000-0000D8010000}"/>
    <cellStyle name="Comma 4 5 2" xfId="1579" xr:uid="{00000000-0005-0000-0000-0000D9010000}"/>
    <cellStyle name="Comma 4 5 3" xfId="1580" xr:uid="{00000000-0005-0000-0000-0000DA010000}"/>
    <cellStyle name="Comma 4 5 4" xfId="1578" xr:uid="{00000000-0005-0000-0000-0000DB010000}"/>
    <cellStyle name="Comma 4 5 5" xfId="6593" xr:uid="{8A35B263-6F7A-49AC-8E7A-20930DCA1217}"/>
    <cellStyle name="Comma 4 5 5 2" xfId="16973" xr:uid="{9E7A9994-646C-4A7E-83E3-D82D76F3A78D}"/>
    <cellStyle name="Comma 4 5 6" xfId="9426" xr:uid="{1531D1A5-9674-41AD-95ED-44F3749628F4}"/>
    <cellStyle name="Comma 4 5 6 2" xfId="19806" xr:uid="{249AEF1A-76CC-48B8-9873-7EEABD898AE0}"/>
    <cellStyle name="Comma 4 5 7" xfId="25514" xr:uid="{0DEAA704-F95C-4E87-9110-9FD463A997C0}"/>
    <cellStyle name="Comma 4 5 8" xfId="14140" xr:uid="{A3A65910-F8AA-4619-B243-F249B19835F3}"/>
    <cellStyle name="Comma 4 6" xfId="1581" xr:uid="{00000000-0005-0000-0000-0000DC010000}"/>
    <cellStyle name="Comma 4 6 2" xfId="31307" xr:uid="{3EE936EE-7448-454D-8369-0075FED3742F}"/>
    <cellStyle name="Comma 4 6 3" xfId="31257" xr:uid="{AFF60B54-71D9-4F5E-95FC-6C8E9DA513F1}"/>
    <cellStyle name="Comma 4 7" xfId="29546" xr:uid="{B78349B5-AC35-4642-873C-F8F50234A6AC}"/>
    <cellStyle name="Comma 4 7 2" xfId="30398" xr:uid="{D7B37039-F76C-4235-9170-2C1DDBE8BEAC}"/>
    <cellStyle name="Comma 5" xfId="455" xr:uid="{00000000-0005-0000-0000-0000DD010000}"/>
    <cellStyle name="Comma 5 10" xfId="456" xr:uid="{00000000-0005-0000-0000-0000DE010000}"/>
    <cellStyle name="Comma 5 10 10" xfId="12502" xr:uid="{A85F005E-B09D-4C3C-B6DC-D559A6ED639C}"/>
    <cellStyle name="Comma 5 10 2" xfId="1583" xr:uid="{00000000-0005-0000-0000-0000DF010000}"/>
    <cellStyle name="Comma 5 10 2 2" xfId="3010" xr:uid="{00000000-0005-0000-0000-000088010000}"/>
    <cellStyle name="Comma 5 10 2 2 2" xfId="8090" xr:uid="{F1C70A20-B2B4-48DD-B456-14BC0DB6DEE9}"/>
    <cellStyle name="Comma 5 10 2 2 2 2" xfId="18470" xr:uid="{D65F5C81-3178-4486-8000-FCF3BEE00980}"/>
    <cellStyle name="Comma 5 10 2 2 2 2 2" xfId="31140" xr:uid="{BC4DE43E-54B6-47AE-8D8D-5E090F90402D}"/>
    <cellStyle name="Comma 5 10 2 2 2 2 3" xfId="30647" xr:uid="{780AA264-0FC4-467A-BD71-C14BFA2B4099}"/>
    <cellStyle name="Comma 5 10 2 2 3" xfId="10923" xr:uid="{B5528361-C365-4949-B220-3DC910C95B2B}"/>
    <cellStyle name="Comma 5 10 2 2 3 2" xfId="21303" xr:uid="{03F24B28-9B30-484A-95F2-76CD18C333A5}"/>
    <cellStyle name="Comma 5 10 2 2 4" xfId="23026" xr:uid="{6ED6C659-6C8B-4E98-AD16-21CAEAAA3990}"/>
    <cellStyle name="Comma 5 10 2 2 4 2" xfId="30077" xr:uid="{5D480D1D-8388-4F62-9CF4-9DBF9FA54D95}"/>
    <cellStyle name="Comma 5 10 2 2 5" xfId="28261" xr:uid="{0E89BC2C-AAC0-4BAF-90DA-612E91064FF9}"/>
    <cellStyle name="Comma 5 10 2 2 6" xfId="15637" xr:uid="{3D955D92-2834-48F1-81DE-3F0910DB23C3}"/>
    <cellStyle name="Comma 5 10 2 3" xfId="3682" xr:uid="{00000000-0005-0000-0000-0000DF010000}"/>
    <cellStyle name="Comma 5 10 2 3 2" xfId="27095" xr:uid="{A08B0E6B-8819-4B03-BF4E-42DDA3B90808}"/>
    <cellStyle name="Comma 5 10 2 3 3" xfId="26277" xr:uid="{D8061839-6EED-4DBC-8891-D026AE25DEC1}"/>
    <cellStyle name="Comma 5 10 2 4" xfId="5538" xr:uid="{6282514B-C4EC-426C-83CA-45A820F60EA8}"/>
    <cellStyle name="Comma 5 10 2 4 2" xfId="29773" xr:uid="{1FDA87F3-3FD6-448E-9F67-39316B95EE76}"/>
    <cellStyle name="Comma 5 10 2 4 2 2" xfId="31492" xr:uid="{1199F9C1-2C32-4C48-9889-51EEF7A981C2}"/>
    <cellStyle name="Comma 5 10 2 5" xfId="23291" xr:uid="{0EAE3213-47AE-4FC6-89F7-5549C8EC9759}"/>
    <cellStyle name="Comma 5 10 2 5 2" xfId="25831" xr:uid="{C3EB4B5C-4375-4089-99BE-C914117611CD}"/>
    <cellStyle name="Comma 5 10 2 6" xfId="26813" xr:uid="{5CB19104-F3F2-4DE7-808E-E41D689C1F77}"/>
    <cellStyle name="Comma 5 10 2 7" xfId="13513" xr:uid="{4AFFE940-20D3-42F6-9C7D-82F9186E7D63}"/>
    <cellStyle name="Comma 5 10 3" xfId="1584" xr:uid="{00000000-0005-0000-0000-0000E0010000}"/>
    <cellStyle name="Comma 5 10 3 2" xfId="2663" xr:uid="{00000000-0005-0000-0000-000089010000}"/>
    <cellStyle name="Comma 5 10 3 2 2" xfId="7787" xr:uid="{D863A7D1-FDB3-4B9D-BAAD-9D7D509DDC5B}"/>
    <cellStyle name="Comma 5 10 3 2 2 2" xfId="18167" xr:uid="{2A823F66-1FDA-4DB6-90BA-52A796C69F02}"/>
    <cellStyle name="Comma 5 10 3 2 2 2 2" xfId="31133" xr:uid="{D66B271E-31C5-428C-ACF2-9245CA7B6F3D}"/>
    <cellStyle name="Comma 5 10 3 2 2 2 3" xfId="30648" xr:uid="{5209E49B-98EE-4AAE-8B20-56D727995719}"/>
    <cellStyle name="Comma 5 10 3 2 3" xfId="10620" xr:uid="{B59C76FD-A4E9-4866-9F1E-6518BC0C5396}"/>
    <cellStyle name="Comma 5 10 3 2 3 2" xfId="21000" xr:uid="{47E7FFC6-63B5-4650-B36B-84C80C2755B8}"/>
    <cellStyle name="Comma 5 10 3 2 4" xfId="15334" xr:uid="{62DDD7AA-A1D8-420F-846E-73F0CBC3D630}"/>
    <cellStyle name="Comma 5 10 3 2 5" xfId="30423" xr:uid="{0D3BEB3D-D227-4EB9-9B37-EBD8C7DD146B}"/>
    <cellStyle name="Comma 5 10 3 3" xfId="3622" xr:uid="{00000000-0005-0000-0000-0000E0010000}"/>
    <cellStyle name="Comma 5 10 3 4" xfId="5539" xr:uid="{2F4176BB-1147-4705-9BF5-3478E814BF1F}"/>
    <cellStyle name="Comma 5 10 3 4 2" xfId="29749" xr:uid="{C0AE8EE6-7BBE-424E-806D-886FC26B0A0A}"/>
    <cellStyle name="Comma 5 10 3 5" xfId="24424" xr:uid="{440A3D29-60C1-4AFD-B777-DEDEC2F90CDC}"/>
    <cellStyle name="Comma 5 10 3 6" xfId="13064" xr:uid="{4A179273-1E94-4440-A91B-D0CE1562A50D}"/>
    <cellStyle name="Comma 5 10 4" xfId="1582" xr:uid="{00000000-0005-0000-0000-0000E1010000}"/>
    <cellStyle name="Comma 5 10 4 2" xfId="2270" xr:uid="{00000000-0005-0000-0000-000087010000}"/>
    <cellStyle name="Comma 5 10 4 2 2" xfId="7397" xr:uid="{2C0DCA8C-6BD6-4848-A250-23AB56676728}"/>
    <cellStyle name="Comma 5 10 4 2 2 2" xfId="17777" xr:uid="{B21D7D75-3244-4F26-B490-5EC2650D1448}"/>
    <cellStyle name="Comma 5 10 4 2 3" xfId="10230" xr:uid="{6B2CC225-FDF3-4BE5-9315-88A728D24FD6}"/>
    <cellStyle name="Comma 5 10 4 2 3 2" xfId="20610" xr:uid="{6E6A4E4B-61FB-458D-A4B9-C9CB4689F4FD}"/>
    <cellStyle name="Comma 5 10 4 2 4" xfId="28323" xr:uid="{7695E883-6177-431C-8532-EA8870BB0990}"/>
    <cellStyle name="Comma 5 10 4 2 5" xfId="28328" xr:uid="{FC723014-751A-4A40-BE67-D3567892532F}"/>
    <cellStyle name="Comma 5 10 4 2 6" xfId="14944" xr:uid="{352031EF-2D57-4537-BD5B-0BDF6743C8E4}"/>
    <cellStyle name="Comma 5 10 4 3" xfId="3576" xr:uid="{00000000-0005-0000-0000-0000E1010000}"/>
    <cellStyle name="Comma 5 10 4 4" xfId="23911" xr:uid="{A0E22693-D6AA-4593-989F-35C45B43184B}"/>
    <cellStyle name="Comma 5 10 5" xfId="3858" xr:uid="{F8C8D734-DCC5-4C88-B842-664E1299CBF0}"/>
    <cellStyle name="Comma 5 10 5 2" xfId="8690" xr:uid="{5E5913C1-036C-42F6-8350-C4BD4BAE9EF4}"/>
    <cellStyle name="Comma 5 10 5 2 2" xfId="28962" xr:uid="{7ED6E5D1-F2F9-47D7-B3B9-B23DAC9DEA56}"/>
    <cellStyle name="Comma 5 10 5 2 2 2" xfId="31240" xr:uid="{A60BA2E9-5E09-4F2A-9DB6-B3FEE45D40DC}"/>
    <cellStyle name="Comma 5 10 5 2 2 3" xfId="30646" xr:uid="{10006A27-5DF4-43B7-AE9F-0CE667495F20}"/>
    <cellStyle name="Comma 5 10 5 2 3" xfId="26069" xr:uid="{0A54DC91-F591-42A2-BA5E-7276541616CC}"/>
    <cellStyle name="Comma 5 10 5 2 4" xfId="19070" xr:uid="{273ED19A-6305-4A08-8B50-05B302DCC7A3}"/>
    <cellStyle name="Comma 5 10 5 3" xfId="11523" xr:uid="{0C78AAE6-034A-4A1B-8A3F-C1AD74B711C7}"/>
    <cellStyle name="Comma 5 10 5 3 2" xfId="21903" xr:uid="{3ACF1F89-59B6-459B-A2BF-64F748857E3F}"/>
    <cellStyle name="Comma 5 10 5 4" xfId="25302" xr:uid="{C0390E66-4C52-4772-BEDB-6D55E1EA2350}"/>
    <cellStyle name="Comma 5 10 5 5" xfId="16237" xr:uid="{7AC3AC5A-1212-49EF-A828-8E7C20DAFED6}"/>
    <cellStyle name="Comma 5 10 6" xfId="4851" xr:uid="{B5AA8CEF-C25B-4DA3-B914-31CD98DD93BF}"/>
    <cellStyle name="Comma 5 10 6 2" xfId="28045" xr:uid="{FD1B2980-5F21-4760-88F9-92CC3E105641}"/>
    <cellStyle name="Comma 5 10 6 3" xfId="26552" xr:uid="{EF223D4E-E1BC-4881-ABF4-3BBB515CECFC}"/>
    <cellStyle name="Comma 5 10 6 4" xfId="14142" xr:uid="{140302DF-BE3B-4369-92CC-B67CEE834879}"/>
    <cellStyle name="Comma 5 10 7" xfId="6595" xr:uid="{C3AD3989-BC4A-4AAA-AEC2-B08705FCE9B0}"/>
    <cellStyle name="Comma 5 10 7 2" xfId="28028" xr:uid="{B837468C-BEBF-4CEC-ADE2-12B1FCAED4F9}"/>
    <cellStyle name="Comma 5 10 7 3" xfId="27370" xr:uid="{8EED9F44-3498-430B-BC6B-CC256C591A9F}"/>
    <cellStyle name="Comma 5 10 7 4" xfId="16975" xr:uid="{75EEF300-26D6-4B14-B5AF-ECB65CBCCB05}"/>
    <cellStyle name="Comma 5 10 8" xfId="9428" xr:uid="{5484C410-9246-4841-A9A7-890E6C7CA77F}"/>
    <cellStyle name="Comma 5 10 8 2" xfId="19808" xr:uid="{FC6C34CB-2ADD-4980-9E17-6E4E388A755C}"/>
    <cellStyle name="Comma 5 10 9" xfId="23858" xr:uid="{2F610054-85E4-42A4-90E0-D52A865C355A}"/>
    <cellStyle name="Comma 5 11" xfId="457" xr:uid="{00000000-0005-0000-0000-0000E2010000}"/>
    <cellStyle name="Comma 5 11 10" xfId="12660" xr:uid="{1966AA8B-6911-4191-8EF9-D4B44BA16B12}"/>
    <cellStyle name="Comma 5 11 2" xfId="1586" xr:uid="{00000000-0005-0000-0000-0000E3010000}"/>
    <cellStyle name="Comma 5 11 2 2" xfId="3011" xr:uid="{00000000-0005-0000-0000-00008B010000}"/>
    <cellStyle name="Comma 5 11 2 2 2" xfId="8091" xr:uid="{A686F410-99C8-4E53-A4B9-F200FED0F5FE}"/>
    <cellStyle name="Comma 5 11 2 2 2 2" xfId="18471" xr:uid="{5B5E9A11-8327-49C7-852B-1B0EC750B7F4}"/>
    <cellStyle name="Comma 5 11 2 2 2 2 2" xfId="31141" xr:uid="{BEACBA90-14BE-4F92-B5E7-3C26563FBC82}"/>
    <cellStyle name="Comma 5 11 2 2 2 2 3" xfId="30649" xr:uid="{EE401E08-5210-4185-B9F9-C2D3DC80A78B}"/>
    <cellStyle name="Comma 5 11 2 2 2 3" xfId="30080" xr:uid="{E6661E45-819E-42CB-8A7D-43A8E81FC579}"/>
    <cellStyle name="Comma 5 11 2 2 3" xfId="10924" xr:uid="{8C6A2058-F80A-4732-A1AD-C675F255A21E}"/>
    <cellStyle name="Comma 5 11 2 2 3 2" xfId="21304" xr:uid="{9A7CB507-8DF3-4257-9E46-9E278E1B8C79}"/>
    <cellStyle name="Comma 5 11 2 2 4" xfId="26964" xr:uid="{CDD14B4E-3B05-4D91-99DD-069BE67AF33A}"/>
    <cellStyle name="Comma 5 11 2 2 5" xfId="27152" xr:uid="{DB84D4BF-7756-42ED-91FF-484D48E26118}"/>
    <cellStyle name="Comma 5 11 2 2 6" xfId="15638" xr:uid="{246F413A-E2AF-4FA9-B3F2-1839EB858537}"/>
    <cellStyle name="Comma 5 11 2 3" xfId="3666" xr:uid="{00000000-0005-0000-0000-0000E3010000}"/>
    <cellStyle name="Comma 5 11 2 4" xfId="5540" xr:uid="{4A98B1E2-1852-47FD-B8E3-2DAC983AEE30}"/>
    <cellStyle name="Comma 5 11 2 4 2" xfId="29774" xr:uid="{5B89B83B-E1C6-40C5-AF29-1ADC272529C9}"/>
    <cellStyle name="Comma 5 11 2 5" xfId="22727" xr:uid="{8D9ECDAE-292F-46A0-BFD2-DA9957370FAD}"/>
    <cellStyle name="Comma 5 11 2 6" xfId="13514" xr:uid="{39ABB685-FAC4-4C1E-B36A-85BFF7734362}"/>
    <cellStyle name="Comma 5 11 2 7" xfId="29987" xr:uid="{A3343EC1-8F20-4E29-86BB-E29B03AAC49D}"/>
    <cellStyle name="Comma 5 11 3" xfId="1587" xr:uid="{00000000-0005-0000-0000-0000E4010000}"/>
    <cellStyle name="Comma 5 11 3 2" xfId="23723" xr:uid="{DE4AAC3D-5400-4129-ACD2-D8964E8AE622}"/>
    <cellStyle name="Comma 5 11 3 2 2" xfId="29677" xr:uid="{9474F383-D5BD-41F9-8619-741081722E0E}"/>
    <cellStyle name="Comma 5 11 3 2 2 2" xfId="30650" xr:uid="{14E09C75-6A48-4605-B0CF-75A08A9D1184}"/>
    <cellStyle name="Comma 5 11 3 3" xfId="25077" xr:uid="{C5B7A41E-9D71-47D2-9EF7-127D9DBA2D47}"/>
    <cellStyle name="Comma 5 11 3 3 2" xfId="30088" xr:uid="{234EB7E4-AF97-4EA4-B207-EBADEEC79F40}"/>
    <cellStyle name="Comma 5 11 3 3 3" xfId="29789" xr:uid="{93461E03-FAE1-47C5-BE60-8136A914F2E8}"/>
    <cellStyle name="Comma 5 11 3 4" xfId="29930" xr:uid="{ED92591A-7C8B-4C2B-9824-630241CBB16F}"/>
    <cellStyle name="Comma 5 11 3 5" xfId="30048" xr:uid="{A605A163-DF82-49C7-BA28-2842EBC3D630}"/>
    <cellStyle name="Comma 5 11 3 6" xfId="29658" xr:uid="{88614ECA-9FAA-44D9-8706-EB4957BA3CF1}"/>
    <cellStyle name="Comma 5 11 4" xfId="1585" xr:uid="{00000000-0005-0000-0000-0000E5010000}"/>
    <cellStyle name="Comma 5 11 4 2" xfId="25780" xr:uid="{DBEBD298-D49E-492E-82DD-D45AE9C70099}"/>
    <cellStyle name="Comma 5 11 4 2 2" xfId="29790" xr:uid="{6E3F2F72-313F-4976-A168-08F65B495545}"/>
    <cellStyle name="Comma 5 11 4 2 2 2" xfId="30651" xr:uid="{DD9EEB0E-77BF-4E10-96B5-564B49FC67E2}"/>
    <cellStyle name="Comma 5 11 4 3" xfId="25811" xr:uid="{3DDE5F0F-E80C-49A7-A2F9-760F7B731187}"/>
    <cellStyle name="Comma 5 11 5" xfId="4117" xr:uid="{326795D2-3CE4-4B44-9613-7463CD743D12}"/>
    <cellStyle name="Comma 5 11 5 2" xfId="8889" xr:uid="{ECCB6D7E-C429-4896-A166-281E63951623}"/>
    <cellStyle name="Comma 5 11 5 2 2" xfId="19269" xr:uid="{C44CDE0A-5662-497E-A88C-E6558F00915E}"/>
    <cellStyle name="Comma 5 11 5 3" xfId="11722" xr:uid="{9AAE4BD8-E8D5-4F67-964B-77E7561EB31F}"/>
    <cellStyle name="Comma 5 11 5 3 2" xfId="22102" xr:uid="{C0BEB642-CEF7-49CD-A5E0-AF132CFA3016}"/>
    <cellStyle name="Comma 5 11 5 4" xfId="26946" xr:uid="{8FCFEBD1-9C61-417C-9361-BA6BACD9EE18}"/>
    <cellStyle name="Comma 5 11 5 5" xfId="26067" xr:uid="{A550E6A6-0D23-4FF4-817E-3EF3384416BB}"/>
    <cellStyle name="Comma 5 11 5 6" xfId="16436" xr:uid="{C1A61E72-5B41-4C1D-93D9-C0FF857E260F}"/>
    <cellStyle name="Comma 5 11 6" xfId="4852" xr:uid="{7F35F456-CEA9-47F3-ACCB-BB64D045948A}"/>
    <cellStyle name="Comma 5 11 6 2" xfId="27441" xr:uid="{1ACF7B3B-8BF9-4617-AFD7-425DDFC57C66}"/>
    <cellStyle name="Comma 5 11 6 3" xfId="27438" xr:uid="{FDE17731-3386-4AC0-A1F8-63BB2D8DAC43}"/>
    <cellStyle name="Comma 5 11 6 4" xfId="14143" xr:uid="{4AD93818-DB36-44F7-BA3F-4C514E4885F1}"/>
    <cellStyle name="Comma 5 11 7" xfId="6596" xr:uid="{E603367D-691C-488F-8700-9B7F21B923E4}"/>
    <cellStyle name="Comma 5 11 7 2" xfId="16976" xr:uid="{F038355B-C278-4949-A2DC-F6D04B005AFA}"/>
    <cellStyle name="Comma 5 11 8" xfId="9429" xr:uid="{43960141-1975-43C7-BB87-1966EFE5FC2B}"/>
    <cellStyle name="Comma 5 11 8 2" xfId="19809" xr:uid="{0AFB9F97-FB29-46DD-B839-C554FF6E03EE}"/>
    <cellStyle name="Comma 5 11 9" xfId="25324" xr:uid="{D9CE3968-1E51-41A1-A7DC-42C9DD7789D6}"/>
    <cellStyle name="Comma 5 12" xfId="458" xr:uid="{00000000-0005-0000-0000-0000E6010000}"/>
    <cellStyle name="Comma 5 12 2" xfId="1589" xr:uid="{00000000-0005-0000-0000-0000E7010000}"/>
    <cellStyle name="Comma 5 12 2 2" xfId="23643" xr:uid="{EF680471-4A71-491B-8847-27ACE345D225}"/>
    <cellStyle name="Comma 5 12 2 2 2" xfId="29802" xr:uid="{28069167-96F1-4760-B171-26C9359F893A}"/>
    <cellStyle name="Comma 5 12 2 2 2 2" xfId="30653" xr:uid="{1C15ADE8-9C6B-4E22-ABDB-1CDE3C1EAEF3}"/>
    <cellStyle name="Comma 5 12 2 3" xfId="25391" xr:uid="{743C3469-6FF5-41E6-ABC2-03AE1A3F0028}"/>
    <cellStyle name="Comma 5 12 2 3 2" xfId="30094" xr:uid="{8FDA08CE-536E-4BFE-98F8-7C70F6A1D15C}"/>
    <cellStyle name="Comma 5 12 2 3 3" xfId="29788" xr:uid="{4BBFA82A-C001-427F-A921-B1CB7AFDA3A9}"/>
    <cellStyle name="Comma 5 12 2 4" xfId="29919" xr:uid="{004245DF-BDE0-4333-8AC4-755018D8E4AD}"/>
    <cellStyle name="Comma 5 12 2 5" xfId="30033" xr:uid="{0ACE1595-6482-489E-B630-577F27B231A3}"/>
    <cellStyle name="Comma 5 12 2 6" xfId="29653" xr:uid="{2C57DB15-B736-4E88-AEC9-323F5ACFBD95}"/>
    <cellStyle name="Comma 5 12 3" xfId="1590" xr:uid="{00000000-0005-0000-0000-0000E8010000}"/>
    <cellStyle name="Comma 5 12 3 2" xfId="23255" xr:uid="{6D57B10A-6741-4069-93BF-29EFDF4F6C0B}"/>
    <cellStyle name="Comma 5 12 3 3" xfId="24383" xr:uid="{F61EDBCB-4E7F-4373-BBB6-91316B7F1263}"/>
    <cellStyle name="Comma 5 12 4" xfId="1588" xr:uid="{00000000-0005-0000-0000-0000E9010000}"/>
    <cellStyle name="Comma 5 12 5" xfId="4853" xr:uid="{F159FDFA-5E1D-4A42-9FB3-8400939452AE}"/>
    <cellStyle name="Comma 5 12 5 2" xfId="14144" xr:uid="{6CAB6457-CDF0-43E9-8573-01A4850CBF99}"/>
    <cellStyle name="Comma 5 12 5 2 2" xfId="31112" xr:uid="{C0AE9176-2E0B-4399-B7EF-13AFE3E0D51C}"/>
    <cellStyle name="Comma 5 12 5 2 3" xfId="30652" xr:uid="{540D4B2D-5839-41C4-BB67-C634993101F7}"/>
    <cellStyle name="Comma 5 12 6" xfId="6597" xr:uid="{3A255307-572F-4096-BE3B-A84D759EBA98}"/>
    <cellStyle name="Comma 5 12 6 2" xfId="16977" xr:uid="{C2E33B45-1448-434C-98E9-36181F6C14F8}"/>
    <cellStyle name="Comma 5 12 7" xfId="9430" xr:uid="{DE176410-6284-42C9-B0CF-A8C658E03F46}"/>
    <cellStyle name="Comma 5 12 7 2" xfId="19810" xr:uid="{DB459E27-E6F7-4C87-A63E-D5F7A6CC076E}"/>
    <cellStyle name="Comma 5 12 8" xfId="24808" xr:uid="{90958A69-207E-4B87-B4BE-8D883B54759B}"/>
    <cellStyle name="Comma 5 12 9" xfId="13358" xr:uid="{19A90194-FA7E-440E-AF4A-92CD549DEC9F}"/>
    <cellStyle name="Comma 5 13" xfId="1591" xr:uid="{00000000-0005-0000-0000-0000EA010000}"/>
    <cellStyle name="Comma 5 13 2" xfId="2428" xr:uid="{00000000-0005-0000-0000-00008D010000}"/>
    <cellStyle name="Comma 5 13 2 2" xfId="7553" xr:uid="{B91CD4AA-AFD9-47AC-B12D-1B567D59EEF3}"/>
    <cellStyle name="Comma 5 13 2 2 2" xfId="17933" xr:uid="{E8437ED8-2295-4E8E-BDF0-609A90FEDE0F}"/>
    <cellStyle name="Comma 5 13 2 2 2 2" xfId="31130" xr:uid="{449A2E8F-2AC7-47DC-B478-E5E05118B3AB}"/>
    <cellStyle name="Comma 5 13 2 2 2 3" xfId="30654" xr:uid="{9E013BF8-2A6D-4407-97E0-37CC1EB70273}"/>
    <cellStyle name="Comma 5 13 2 3" xfId="10386" xr:uid="{BFE02990-9404-4EE5-99FB-5B33B4DA9EDF}"/>
    <cellStyle name="Comma 5 13 2 3 2" xfId="20766" xr:uid="{2A4646E5-E7C9-419B-BD7A-C79F73C315A2}"/>
    <cellStyle name="Comma 5 13 2 4" xfId="27800" xr:uid="{5006A1E1-AA79-4A0C-B7B1-2FEC3203E50F}"/>
    <cellStyle name="Comma 5 13 2 5" xfId="26643" xr:uid="{B9000EF6-D70E-4F90-9CE9-E75B119014F2}"/>
    <cellStyle name="Comma 5 13 2 6" xfId="15100" xr:uid="{508A87DE-C77E-4F26-8878-27C69F773A5A}"/>
    <cellStyle name="Comma 5 13 3" xfId="3575" xr:uid="{00000000-0005-0000-0000-0000EA010000}"/>
    <cellStyle name="Comma 5 13 4" xfId="5541" xr:uid="{EA1DAE49-7147-4C06-8D39-0EAFAC4C7544}"/>
    <cellStyle name="Comma 5 13 4 2" xfId="29742" xr:uid="{83290D88-98BF-4B31-878D-137425176835}"/>
    <cellStyle name="Comma 5 13 5" xfId="25274" xr:uid="{25255301-425F-471E-91E5-8CA85BD8C643}"/>
    <cellStyle name="Comma 5 13 6" xfId="12813" xr:uid="{04EED2F0-E263-4E01-BB71-1A5052885D35}"/>
    <cellStyle name="Comma 5 14" xfId="2155" xr:uid="{00000000-0005-0000-0000-000086010000}"/>
    <cellStyle name="Comma 5 14 2" xfId="7282" xr:uid="{822762EF-D3DA-4F0E-A147-996E17AEA36E}"/>
    <cellStyle name="Comma 5 14 2 2" xfId="27688" xr:uid="{0256D1D7-ED9F-4C82-97E0-9170310A5329}"/>
    <cellStyle name="Comma 5 14 2 2 2" xfId="31194" xr:uid="{A859EBA4-C66C-49BD-9DEA-1AB3109F716F}"/>
    <cellStyle name="Comma 5 14 2 2 3" xfId="30655" xr:uid="{BEC1FD1F-B5EC-4F1A-BCDF-25B7ACE13F58}"/>
    <cellStyle name="Comma 5 14 2 3" xfId="28279" xr:uid="{3C9C4E2E-B9DF-4364-90C5-E2FDD470EA95}"/>
    <cellStyle name="Comma 5 14 2 4" xfId="17662" xr:uid="{3738291B-0565-419F-B166-FACBBDEE0D75}"/>
    <cellStyle name="Comma 5 14 3" xfId="10115" xr:uid="{65636AD0-40EA-4BAF-9ABF-40BCE104B2C9}"/>
    <cellStyle name="Comma 5 14 3 2" xfId="20495" xr:uid="{6F491D37-1CB8-413E-A52B-4D7C95D189A8}"/>
    <cellStyle name="Comma 5 14 4" xfId="24734" xr:uid="{C9CBED3C-72E0-4E12-887C-B3DEBF97CEC8}"/>
    <cellStyle name="Comma 5 14 5" xfId="14829" xr:uid="{9DAB25E0-335E-450D-B4EF-01133EEBCC53}"/>
    <cellStyle name="Comma 5 15" xfId="3776" xr:uid="{027FE1B2-BC1A-461C-BAA0-62514BD1464F}"/>
    <cellStyle name="Comma 5 15 2" xfId="8617" xr:uid="{F937F0BE-13DB-4336-9B90-88F49A5B7AED}"/>
    <cellStyle name="Comma 5 15 2 2" xfId="18997" xr:uid="{406AA88D-B0B1-4594-932D-2CCB31970E22}"/>
    <cellStyle name="Comma 5 15 3" xfId="11450" xr:uid="{61CAAD24-E5D7-4864-B98A-9508BBD6E09F}"/>
    <cellStyle name="Comma 5 15 3 2" xfId="21830" xr:uid="{6D8E4531-45E2-4E20-86E7-0D1E6B5CA0F6}"/>
    <cellStyle name="Comma 5 15 4" xfId="23603" xr:uid="{EF87A7D9-884A-4F64-B1B7-C8CC7C6997AF}"/>
    <cellStyle name="Comma 5 15 5" xfId="27457" xr:uid="{89903692-C0B4-4F40-89C4-C75A817A2DC4}"/>
    <cellStyle name="Comma 5 15 6" xfId="16164" xr:uid="{4DDC0FBF-B94A-4F81-BE4B-8A9FFDB8C8BD}"/>
    <cellStyle name="Comma 5 16" xfId="4850" xr:uid="{AAA3F902-D68A-45E2-99C8-03FE656262D7}"/>
    <cellStyle name="Comma 5 16 2" xfId="14141" xr:uid="{D008B574-2BA2-43A2-880B-6754BDBFEAFF}"/>
    <cellStyle name="Comma 5 17" xfId="6594" xr:uid="{EE2E808B-4607-4A07-9806-599DB57C2243}"/>
    <cellStyle name="Comma 5 17 2" xfId="16974" xr:uid="{B081372B-6E11-43A4-9C57-E86647752419}"/>
    <cellStyle name="Comma 5 18" xfId="9427" xr:uid="{D1DEE1ED-E00D-45EE-88AE-80066179EB47}"/>
    <cellStyle name="Comma 5 18 2" xfId="19807" xr:uid="{957E1A22-9D68-491A-BBAD-B4FA4FDEB1B3}"/>
    <cellStyle name="Comma 5 19" xfId="24647" xr:uid="{9055C8F1-409E-4A3A-8DD3-7D0245A6EEF9}"/>
    <cellStyle name="Comma 5 2" xfId="459" xr:uid="{00000000-0005-0000-0000-0000EB010000}"/>
    <cellStyle name="Comma 5 2 10" xfId="30620" xr:uid="{6CBFC4BF-7DDA-4C8A-94A9-9E3C38E62A4B}"/>
    <cellStyle name="Comma 5 2 11" xfId="30918" xr:uid="{8F444BA6-836C-451D-A598-AB3984741623}"/>
    <cellStyle name="Comma 5 2 2" xfId="460" xr:uid="{00000000-0005-0000-0000-0000EC010000}"/>
    <cellStyle name="Comma 5 2 2 2" xfId="1593" xr:uid="{00000000-0005-0000-0000-0000ED010000}"/>
    <cellStyle name="Comma 5 2 2 2 2" xfId="30597" xr:uid="{F2BDA96F-A29A-44D4-96C7-93F474199524}"/>
    <cellStyle name="Comma 5 2 2 2 2 2" xfId="30657" xr:uid="{7828C1F8-5535-4B0E-A3F8-9190370F23A7}"/>
    <cellStyle name="Comma 5 2 2 2 3" xfId="30561" xr:uid="{FE94402B-6C78-43D2-9887-F6959E6CC981}"/>
    <cellStyle name="Comma 5 2 2 2 4" xfId="30926" xr:uid="{3089C8D7-EDC7-49C2-98BE-A8D0DB944D04}"/>
    <cellStyle name="Comma 5 2 2 3" xfId="1594" xr:uid="{00000000-0005-0000-0000-0000EE010000}"/>
    <cellStyle name="Comma 5 2 2 3 2" xfId="30613" xr:uid="{8A82B498-C017-42E6-9D27-435A4DAFCF79}"/>
    <cellStyle name="Comma 5 2 2 3 2 2" xfId="30658" xr:uid="{84E2DE58-A4C0-4259-9280-0F10CD7AD0EB}"/>
    <cellStyle name="Comma 5 2 2 3 3" xfId="30574" xr:uid="{08126CC7-7B32-4987-B56B-3E8A92004100}"/>
    <cellStyle name="Comma 5 2 2 3 4" xfId="30940" xr:uid="{85BC386F-6704-42BC-B35B-A909453864AD}"/>
    <cellStyle name="Comma 5 2 2 4" xfId="1592" xr:uid="{00000000-0005-0000-0000-0000EF010000}"/>
    <cellStyle name="Comma 5 2 2 4 2" xfId="30549" xr:uid="{2B6B9656-2890-4C76-9E86-2F9A400B5207}"/>
    <cellStyle name="Comma 5 2 2 4 2 2" xfId="30659" xr:uid="{ABCDE278-9ADF-4B7C-B51D-6A70B9BEFAB0}"/>
    <cellStyle name="Comma 5 2 2 5" xfId="6598" xr:uid="{273D3645-09BF-4A18-A4AB-EDE25B05A3A6}"/>
    <cellStyle name="Comma 5 2 2 5 2" xfId="16978" xr:uid="{2C95035C-ACBA-47B5-BDB7-B687EB0B1702}"/>
    <cellStyle name="Comma 5 2 2 5 2 2" xfId="30656" xr:uid="{E4E4FE59-056E-41F0-8A6A-EBAEB1C31ADE}"/>
    <cellStyle name="Comma 5 2 2 5 3" xfId="30424" xr:uid="{81309697-6C75-42F8-A5FC-85A5EDEE9FEF}"/>
    <cellStyle name="Comma 5 2 2 6" xfId="9431" xr:uid="{FAAC16A9-4153-4AFD-B1F8-20E8F3A87C8C}"/>
    <cellStyle name="Comma 5 2 2 6 2" xfId="19811" xr:uid="{145F7030-0050-4EBD-8D41-3709A9B0904C}"/>
    <cellStyle name="Comma 5 2 2 7" xfId="25026" xr:uid="{DE75B844-EBEC-4A64-A7E9-57FF65839502}"/>
    <cellStyle name="Comma 5 2 2 8" xfId="14145" xr:uid="{58BAEC72-D61F-4682-9993-3944940B8945}"/>
    <cellStyle name="Comma 5 2 2 9" xfId="29548" xr:uid="{D4CDF6AA-3C1C-45DB-BF23-683A3F5A2E8F}"/>
    <cellStyle name="Comma 5 2 3" xfId="29549" xr:uid="{FF57FBA9-0AC5-4F16-B51E-CE304EC6B7FE}"/>
    <cellStyle name="Comma 5 2 3 2" xfId="31242" xr:uid="{794021D0-B7E1-43D6-8B4B-606F025E00C3}"/>
    <cellStyle name="Comma 5 2 3 3" xfId="30409" xr:uid="{8B4B4793-C486-440B-BCBB-9B72DFB4032F}"/>
    <cellStyle name="Comma 5 2 4" xfId="29547" xr:uid="{508F08B6-13CA-453B-BC60-59F1E4465DDC}"/>
    <cellStyle name="Comma 5 2 4 2" xfId="30425" xr:uid="{30BD32B9-0394-4F1A-8237-D6AC5BD7AB92}"/>
    <cellStyle name="Comma 5 2 4 2 2" xfId="30598" xr:uid="{7C326B72-A0A1-4BC5-AB91-EEAB81161F94}"/>
    <cellStyle name="Comma 5 2 4 2 2 2" xfId="30660" xr:uid="{ED5AF7EF-0B78-407A-864D-EEEBE05E98FC}"/>
    <cellStyle name="Comma 5 2 4 2 3" xfId="30562" xr:uid="{92CD2FD6-65B4-444B-9BD4-8BD03B652048}"/>
    <cellStyle name="Comma 5 2 4 2 4" xfId="30927" xr:uid="{9F33CA11-07C6-481C-A78E-213CF504BA88}"/>
    <cellStyle name="Comma 5 2 4 3" xfId="30550" xr:uid="{0F4C2308-2688-446C-A27E-BFCE11140C68}"/>
    <cellStyle name="Comma 5 2 4 3 2" xfId="30632" xr:uid="{CFB4CA51-42B2-4BF5-9AF9-673F00BD5CFD}"/>
    <cellStyle name="Comma 5 2 4 3 3" xfId="30942" xr:uid="{35CEEE63-7BB2-4EEA-83CF-5333A9F63EF4}"/>
    <cellStyle name="Comma 5 2 4 4" xfId="30580" xr:uid="{79C2FE9C-BC47-45D3-81C7-55923423D801}"/>
    <cellStyle name="Comma 5 2 4 5" xfId="30621" xr:uid="{2D2FE097-3E58-4E43-B405-32F2F658B65A}"/>
    <cellStyle name="Comma 5 2 4 6" xfId="30919" xr:uid="{FFFC894D-F0FF-4CEA-9DAF-F49F3E52EACB}"/>
    <cellStyle name="Comma 5 2 4 7" xfId="31241" xr:uid="{2E5D930F-8B70-4941-B7AD-A1A539EE389A}"/>
    <cellStyle name="Comma 5 2 4 8" xfId="30410" xr:uid="{2F788AFF-2365-4173-9AD4-9EB5EE2CD90F}"/>
    <cellStyle name="Comma 5 2 5" xfId="30411" xr:uid="{1B854D74-2C11-4B25-A896-E9F8E6D4D71C}"/>
    <cellStyle name="Comma 5 2 5 2" xfId="30426" xr:uid="{C24CF4A1-604C-4A78-A752-E05C845168E9}"/>
    <cellStyle name="Comma 5 2 5 2 2" xfId="30599" xr:uid="{10A672CB-2ACF-4A8A-BC8B-83FA20866661}"/>
    <cellStyle name="Comma 5 2 5 2 2 2" xfId="30661" xr:uid="{96AF56BC-6E91-454F-A913-1B5EF260B524}"/>
    <cellStyle name="Comma 5 2 5 2 3" xfId="30563" xr:uid="{EB087388-5735-47DA-A778-C37D3BA09F7B}"/>
    <cellStyle name="Comma 5 2 5 2 4" xfId="30928" xr:uid="{9C5FD4B9-51E1-40C8-A1C0-B9DA63A12820}"/>
    <cellStyle name="Comma 5 2 5 3" xfId="30581" xr:uid="{594004CE-4C85-49C3-98D5-50D24316BFB4}"/>
    <cellStyle name="Comma 5 2 5 3 2" xfId="30633" xr:uid="{5DF27414-0425-4CEA-9FF2-B029A5DDBF7D}"/>
    <cellStyle name="Comma 5 2 5 3 3" xfId="30943" xr:uid="{7FF4A0CA-6FEC-4011-9105-1F245F102EA7}"/>
    <cellStyle name="Comma 5 2 5 4" xfId="30622" xr:uid="{8D5CFC01-28FD-48B9-B5AE-BF61C0025B69}"/>
    <cellStyle name="Comma 5 2 5 5" xfId="30920" xr:uid="{8B4C09D8-9DF0-4BAC-A0B6-095950680402}"/>
    <cellStyle name="Comma 5 2 6" xfId="30548" xr:uid="{5C64EDE1-D10D-405A-BEBE-498A5BCE0F98}"/>
    <cellStyle name="Comma 5 2 7" xfId="30571" xr:uid="{02BF2878-498D-48D7-8F68-577919C83D6F}"/>
    <cellStyle name="Comma 5 2 7 2" xfId="30610" xr:uid="{C0CD91E5-D6C5-434A-96EB-1B3A036C6BBA}"/>
    <cellStyle name="Comma 5 2 7 3" xfId="30629" xr:uid="{F8EDEA31-A8F6-431F-BA36-CFAAABCD185E}"/>
    <cellStyle name="Comma 5 2 7 4" xfId="30936" xr:uid="{47F7B796-4D4E-4909-966E-3439D41D5605}"/>
    <cellStyle name="Comma 5 2 8" xfId="30546" xr:uid="{B1DF5FDB-1841-4554-815D-7CDC6C437CC6}"/>
    <cellStyle name="Comma 5 2 9" xfId="30578" xr:uid="{A369C976-3FD5-4322-AB61-3F6F862BE607}"/>
    <cellStyle name="Comma 5 20" xfId="12385" xr:uid="{302159E2-6CC0-46FF-9364-3A8433ED91B2}"/>
    <cellStyle name="Comma 5 3" xfId="461" xr:uid="{00000000-0005-0000-0000-0000F0010000}"/>
    <cellStyle name="Comma 5 3 10" xfId="4854" xr:uid="{2846F87B-F3CD-4BF8-9488-62CC1D0AA1F2}"/>
    <cellStyle name="Comma 5 3 10 2" xfId="14146" xr:uid="{50684423-3D64-4A82-B41B-9419936B23DE}"/>
    <cellStyle name="Comma 5 3 11" xfId="6599" xr:uid="{693DB301-C91E-4232-BB0E-39CDBBE5076F}"/>
    <cellStyle name="Comma 5 3 11 2" xfId="16979" xr:uid="{3AE9192F-FC94-46DB-A683-7733A5EFF8B5}"/>
    <cellStyle name="Comma 5 3 12" xfId="9432" xr:uid="{34D918AF-B59B-4DA7-96F7-480CE83D0911}"/>
    <cellStyle name="Comma 5 3 12 2" xfId="19812" xr:uid="{1F161FA1-6088-47C1-BDE8-F54460BB08FE}"/>
    <cellStyle name="Comma 5 3 13" xfId="25308" xr:uid="{D7859DD7-1B89-4767-A0D2-196C4B8D2D83}"/>
    <cellStyle name="Comma 5 3 14" xfId="12411" xr:uid="{9909FE86-2089-41F8-9D0E-7276470C2221}"/>
    <cellStyle name="Comma 5 3 2" xfId="462" xr:uid="{00000000-0005-0000-0000-0000F1010000}"/>
    <cellStyle name="Comma 5 3 2 10" xfId="6600" xr:uid="{82695B62-7D76-42AB-BEFC-75E567F2A3C5}"/>
    <cellStyle name="Comma 5 3 2 10 2" xfId="16980" xr:uid="{9AD20C4B-E731-46C2-8BEC-0FFD687EC178}"/>
    <cellStyle name="Comma 5 3 2 11" xfId="9433" xr:uid="{AED80BCA-D092-4C6C-971E-3050E72CFF57}"/>
    <cellStyle name="Comma 5 3 2 11 2" xfId="19813" xr:uid="{987CAEBC-5AB8-49B8-B758-D587955279AF}"/>
    <cellStyle name="Comma 5 3 2 12" xfId="23919" xr:uid="{56197C97-EB7B-40EC-AFA2-7AEAB10C8886}"/>
    <cellStyle name="Comma 5 3 2 13" xfId="12471" xr:uid="{EFBC7B92-3047-49CF-805D-2C6A6223921F}"/>
    <cellStyle name="Comma 5 3 2 2" xfId="463" xr:uid="{00000000-0005-0000-0000-0000F2010000}"/>
    <cellStyle name="Comma 5 3 2 2 10" xfId="13036" xr:uid="{86B57A63-967D-49F1-9028-3928CA4FAF65}"/>
    <cellStyle name="Comma 5 3 2 2 2" xfId="1598" xr:uid="{00000000-0005-0000-0000-0000F3010000}"/>
    <cellStyle name="Comma 5 3 2 2 2 2" xfId="3014" xr:uid="{00000000-0005-0000-0000-000093010000}"/>
    <cellStyle name="Comma 5 3 2 2 2 2 2" xfId="6157" xr:uid="{4ACBE935-4C4A-4B58-AA67-CBC1AD567848}"/>
    <cellStyle name="Comma 5 3 2 2 2 2 2 2" xfId="25951" xr:uid="{A03F8AD1-6D73-462F-AC3F-273225650954}"/>
    <cellStyle name="Comma 5 3 2 2 2 2 2 3" xfId="25884" xr:uid="{4BB2DC81-1E90-4372-9987-27A20831971A}"/>
    <cellStyle name="Comma 5 3 2 2 2 2 2 4" xfId="15641" xr:uid="{4AF74E66-2D4F-40C8-B6A6-07DB4000C240}"/>
    <cellStyle name="Comma 5 3 2 2 2 2 3" xfId="8094" xr:uid="{9E795528-EFE8-49EC-A3CC-54ADBF1342DE}"/>
    <cellStyle name="Comma 5 3 2 2 2 2 3 2" xfId="28776" xr:uid="{0CBF15F0-D411-4526-93F7-EFED3C06D888}"/>
    <cellStyle name="Comma 5 3 2 2 2 2 3 3" xfId="27264" xr:uid="{4C183DF4-8D04-46F2-A7C1-5EE37A5A7CDB}"/>
    <cellStyle name="Comma 5 3 2 2 2 2 3 4" xfId="18474" xr:uid="{18E6D797-2AE3-43E1-A6BE-04E5FC2EB0F6}"/>
    <cellStyle name="Comma 5 3 2 2 2 2 4" xfId="10927" xr:uid="{AFB79152-8464-4800-9AF1-921E7BAF005A}"/>
    <cellStyle name="Comma 5 3 2 2 2 2 4 2" xfId="21307" xr:uid="{39BF4066-2DEB-466C-B501-D053D1037734}"/>
    <cellStyle name="Comma 5 3 2 2 2 2 5" xfId="24318" xr:uid="{E61FFCE0-15C8-4B0D-A412-90E5D4DF8AD6}"/>
    <cellStyle name="Comma 5 3 2 2 2 2 6" xfId="13517" xr:uid="{4E597990-8807-4D77-97E7-E28E02E3D3DD}"/>
    <cellStyle name="Comma 5 3 2 2 2 3" xfId="2666" xr:uid="{00000000-0005-0000-0000-000092010000}"/>
    <cellStyle name="Comma 5 3 2 2 2 3 2" xfId="7790" xr:uid="{A991F633-EC7B-4AE2-AF36-3AFF910B0ED8}"/>
    <cellStyle name="Comma 5 3 2 2 2 3 2 2" xfId="27574" xr:uid="{55463535-088B-4D65-8D51-0F8E527C73E6}"/>
    <cellStyle name="Comma 5 3 2 2 2 3 2 3" xfId="27857" xr:uid="{520E163C-1648-451D-9381-D1B444BA6975}"/>
    <cellStyle name="Comma 5 3 2 2 2 3 2 4" xfId="18170" xr:uid="{D8D0AAD4-15A0-4209-9D40-CC4375AD633E}"/>
    <cellStyle name="Comma 5 3 2 2 2 3 3" xfId="10623" xr:uid="{23424A55-1186-4AE1-8B15-D60B73FB2413}"/>
    <cellStyle name="Comma 5 3 2 2 2 3 3 2" xfId="21003" xr:uid="{D45E85F7-0528-446F-8AEF-F2444471BE38}"/>
    <cellStyle name="Comma 5 3 2 2 2 3 4" xfId="24772" xr:uid="{F6C426D8-D850-4C02-A12E-6C68D7A11502}"/>
    <cellStyle name="Comma 5 3 2 2 2 3 5" xfId="15337" xr:uid="{16A4BAA9-88C4-414D-BFF5-062C8FED3C61}"/>
    <cellStyle name="Comma 5 3 2 2 2 4" xfId="3629" xr:uid="{00000000-0005-0000-0000-0000F3010000}"/>
    <cellStyle name="Comma 5 3 2 2 2 5" xfId="4251" xr:uid="{9B0E90D9-C0F7-49FF-A548-FF90C88E6C49}"/>
    <cellStyle name="Comma 5 3 2 2 2 5 2" xfId="9023" xr:uid="{DB214821-C42B-4F8D-9BBF-71FC6C4AEED3}"/>
    <cellStyle name="Comma 5 3 2 2 2 5 2 2" xfId="19403" xr:uid="{3CCFE505-B22F-4BE5-BFD5-27F625009463}"/>
    <cellStyle name="Comma 5 3 2 2 2 5 2 3" xfId="31027" xr:uid="{D5BC14E3-2A5D-4C04-A1B3-FB7278D938D5}"/>
    <cellStyle name="Comma 5 3 2 2 2 5 2 4" xfId="30662" xr:uid="{88978C8C-DE0D-41D5-B666-4404FA6D88AC}"/>
    <cellStyle name="Comma 5 3 2 2 2 5 3" xfId="11856" xr:uid="{879F1394-5F75-4E90-ACCF-2DB416637DF2}"/>
    <cellStyle name="Comma 5 3 2 2 2 5 3 2" xfId="22236" xr:uid="{A8BFC29A-4346-4751-A9D7-8EBC270E9334}"/>
    <cellStyle name="Comma 5 3 2 2 2 5 4" xfId="16570" xr:uid="{3BACECC7-6A25-4BBD-A5D0-C82353F7F629}"/>
    <cellStyle name="Comma 5 3 2 2 2 6" xfId="5545" xr:uid="{4AA9B774-4921-4980-9DB7-0CEF866568F6}"/>
    <cellStyle name="Comma 5 3 2 2 2 6 2" xfId="29892" xr:uid="{9C519322-6E9C-4E0B-84A2-5A544F46923B}"/>
    <cellStyle name="Comma 5 3 2 2 2 6 2 2" xfId="30955" xr:uid="{405A5DEB-8EC3-4ABC-8B7D-3B894A42504F}"/>
    <cellStyle name="Comma 5 3 2 2 2 7" xfId="23724" xr:uid="{8A8F9509-66DC-46AC-A9A7-817B49144E49}"/>
    <cellStyle name="Comma 5 3 2 2 2 8" xfId="13067" xr:uid="{B50D4B53-697A-42B9-9F93-70A744787325}"/>
    <cellStyle name="Comma 5 3 2 2 3" xfId="1599" xr:uid="{00000000-0005-0000-0000-0000F4010000}"/>
    <cellStyle name="Comma 5 3 2 2 3 2" xfId="3015" xr:uid="{00000000-0005-0000-0000-000094010000}"/>
    <cellStyle name="Comma 5 3 2 2 3 2 2" xfId="8095" xr:uid="{7BF9BB9B-26F6-4A7B-B741-6401840D44C4}"/>
    <cellStyle name="Comma 5 3 2 2 3 2 2 2" xfId="28777" xr:uid="{97F5D130-40E9-49C6-BF88-F44C1C5917AA}"/>
    <cellStyle name="Comma 5 3 2 2 3 2 2 3" xfId="27873" xr:uid="{1C2254A3-A181-4089-A9AD-37492C817900}"/>
    <cellStyle name="Comma 5 3 2 2 3 2 2 4" xfId="18475" xr:uid="{EF665B60-996B-4090-9883-5AF6CE2B9F40}"/>
    <cellStyle name="Comma 5 3 2 2 3 2 3" xfId="10928" xr:uid="{F7202109-0539-401A-8DA8-FE6FE6E715B4}"/>
    <cellStyle name="Comma 5 3 2 2 3 2 3 2" xfId="21308" xr:uid="{7E1FA1D7-80F6-4007-BA48-786A08D6E488}"/>
    <cellStyle name="Comma 5 3 2 2 3 2 4" xfId="23282" xr:uid="{E29E3FB4-1142-46D5-B9BC-FBCC0D3E4AF6}"/>
    <cellStyle name="Comma 5 3 2 2 3 2 5" xfId="15642" xr:uid="{F739DFD7-5A02-4961-B2FF-23F1CB84962A}"/>
    <cellStyle name="Comma 5 3 2 2 3 3" xfId="2082" xr:uid="{00000000-0005-0000-0000-0000F4010000}"/>
    <cellStyle name="Comma 5 3 2 2 3 4" xfId="4391" xr:uid="{933C8226-C46F-4342-AB1B-1DC1B1F37B70}"/>
    <cellStyle name="Comma 5 3 2 2 3 4 2" xfId="9163" xr:uid="{08B4E032-80CB-4825-8075-E7E720E1D674}"/>
    <cellStyle name="Comma 5 3 2 2 3 4 2 2" xfId="19543" xr:uid="{5E6B521C-CC61-48D2-A240-A3DE4FF65289}"/>
    <cellStyle name="Comma 5 3 2 2 3 4 2 3" xfId="31057" xr:uid="{7B903B43-0C6D-49A6-9727-D8D888B7F2E1}"/>
    <cellStyle name="Comma 5 3 2 2 3 4 2 4" xfId="30663" xr:uid="{041D7F03-0160-44D8-BDD1-0265CDA0BADC}"/>
    <cellStyle name="Comma 5 3 2 2 3 4 3" xfId="11996" xr:uid="{86F94323-154D-4FD7-B637-754FD397809D}"/>
    <cellStyle name="Comma 5 3 2 2 3 4 3 2" xfId="22376" xr:uid="{6E1276EF-499F-4B69-A23D-99DCD957C31B}"/>
    <cellStyle name="Comma 5 3 2 2 3 4 4" xfId="16710" xr:uid="{BFA2BFEE-AA3F-48EB-B522-19E3AA60155E}"/>
    <cellStyle name="Comma 5 3 2 2 3 5" xfId="5546" xr:uid="{87BB5A44-0A84-4354-8A20-3DE740BDB9D5}"/>
    <cellStyle name="Comma 5 3 2 2 3 5 2" xfId="29933" xr:uid="{494685AF-0887-4B2F-B673-AAA2D6A71859}"/>
    <cellStyle name="Comma 5 3 2 2 3 6" xfId="25167" xr:uid="{35E2B19E-F3CF-4FCD-A416-6AA019C43B9E}"/>
    <cellStyle name="Comma 5 3 2 2 3 7" xfId="13518" xr:uid="{81206A3F-C747-4698-B559-B3F885CD8D9A}"/>
    <cellStyle name="Comma 5 3 2 2 4" xfId="1597" xr:uid="{00000000-0005-0000-0000-0000F5010000}"/>
    <cellStyle name="Comma 5 3 2 2 4 2" xfId="3013" xr:uid="{00000000-0005-0000-0000-000095010000}"/>
    <cellStyle name="Comma 5 3 2 2 4 2 2" xfId="8093" xr:uid="{E89D21E1-B455-4D7D-9B2F-B8E34618380A}"/>
    <cellStyle name="Comma 5 3 2 2 4 2 2 2" xfId="18473" xr:uid="{F97B71C0-7501-4349-B040-6C9E49273439}"/>
    <cellStyle name="Comma 5 3 2 2 4 2 3" xfId="10926" xr:uid="{080E1EBD-51A9-4D41-8C45-D42D6FC9F519}"/>
    <cellStyle name="Comma 5 3 2 2 4 2 3 2" xfId="21306" xr:uid="{113E7A58-A99D-4BCF-A0FB-13EB1CE0409A}"/>
    <cellStyle name="Comma 5 3 2 2 4 2 4" xfId="28674" xr:uid="{8DE688C5-537B-47A8-AE3F-35341CEE66EF}"/>
    <cellStyle name="Comma 5 3 2 2 4 2 5" xfId="25943" xr:uid="{AAFF93DB-5388-405A-A1AD-12F8FD651DE5}"/>
    <cellStyle name="Comma 5 3 2 2 4 2 6" xfId="15640" xr:uid="{FDB837A0-16E1-4F02-98AD-01678890DB27}"/>
    <cellStyle name="Comma 5 3 2 2 4 3" xfId="3651" xr:uid="{00000000-0005-0000-0000-0000F5010000}"/>
    <cellStyle name="Comma 5 3 2 2 4 4" xfId="5544" xr:uid="{A02B8927-C6C9-4981-8371-BC5F4FFB90CF}"/>
    <cellStyle name="Comma 5 3 2 2 4 4 2" xfId="29932" xr:uid="{9B2CC529-1177-42F3-BD02-4244CA3CA83A}"/>
    <cellStyle name="Comma 5 3 2 2 4 5" xfId="24205" xr:uid="{EA34B4EF-3E9F-4C0B-9FF3-F638CFE397CA}"/>
    <cellStyle name="Comma 5 3 2 2 4 6" xfId="13516" xr:uid="{970BC1FE-57FD-4E25-9E11-06B96A5F0C91}"/>
    <cellStyle name="Comma 5 3 2 2 5" xfId="4237" xr:uid="{8B6E58F7-0192-48F8-B6FC-70C1E0C133D5}"/>
    <cellStyle name="Comma 5 3 2 2 5 2" xfId="9009" xr:uid="{55FBEF45-EC69-4E11-8A17-A2E69465326C}"/>
    <cellStyle name="Comma 5 3 2 2 5 2 2" xfId="29080" xr:uid="{2407A847-EA3F-4F61-90DC-C97610FFA662}"/>
    <cellStyle name="Comma 5 3 2 2 5 2 3" xfId="28457" xr:uid="{B7915A89-7465-4B46-84A0-1E8D8551BF38}"/>
    <cellStyle name="Comma 5 3 2 2 5 2 4" xfId="19389" xr:uid="{3D06A3B1-A1DD-475F-9DD4-C89790FEBBE5}"/>
    <cellStyle name="Comma 5 3 2 2 5 2 5" xfId="31025" xr:uid="{5C44E956-2742-49E9-8428-22740D671C8D}"/>
    <cellStyle name="Comma 5 3 2 2 5 3" xfId="11842" xr:uid="{E403C161-1D3D-4082-B650-A1F1DFC3CB8D}"/>
    <cellStyle name="Comma 5 3 2 2 5 3 2" xfId="22222" xr:uid="{1AA8CE2E-465D-43DC-B1AC-5FDDB5246458}"/>
    <cellStyle name="Comma 5 3 2 2 5 4" xfId="22670" xr:uid="{3AD68E01-C7E2-4706-BA90-4956E1ADB08D}"/>
    <cellStyle name="Comma 5 3 2 2 5 5" xfId="16556" xr:uid="{EE68A2B4-8AF6-4162-878E-A65980BC098E}"/>
    <cellStyle name="Comma 5 3 2 2 6" xfId="4856" xr:uid="{708195BE-D60E-45FC-849B-1AAC97801F00}"/>
    <cellStyle name="Comma 5 3 2 2 6 2" xfId="28558" xr:uid="{BD568B2A-F9B1-4D17-B640-3623EE7CAC30}"/>
    <cellStyle name="Comma 5 3 2 2 6 3" xfId="26165" xr:uid="{27C47F0C-B9F6-4597-822F-2C5F7C5FB64F}"/>
    <cellStyle name="Comma 5 3 2 2 6 4" xfId="14148" xr:uid="{63953720-10EC-4643-9AEE-69438185FB2A}"/>
    <cellStyle name="Comma 5 3 2 2 7" xfId="6601" xr:uid="{98B5AC0E-D832-4D8B-A0D5-351EC6061F08}"/>
    <cellStyle name="Comma 5 3 2 2 7 2" xfId="28194" xr:uid="{263BDD9F-C289-4B89-BC07-2907BA8F8736}"/>
    <cellStyle name="Comma 5 3 2 2 7 3" xfId="26025" xr:uid="{1E22E622-71C9-4916-8A9F-4FB5D10C03E0}"/>
    <cellStyle name="Comma 5 3 2 2 7 4" xfId="16981" xr:uid="{F96EF380-ECEA-4B8A-B4D9-F0425A7C9CFC}"/>
    <cellStyle name="Comma 5 3 2 2 8" xfId="9434" xr:uid="{112738C0-1CC2-44AE-AF8B-F23ECC39055F}"/>
    <cellStyle name="Comma 5 3 2 2 8 2" xfId="19814" xr:uid="{49B65756-72B0-4442-A8AC-48CA29401AB9}"/>
    <cellStyle name="Comma 5 3 2 2 9" xfId="23278" xr:uid="{EA252DCF-1D4A-43F0-A927-AF12D7AE13F8}"/>
    <cellStyle name="Comma 5 3 2 3" xfId="1600" xr:uid="{00000000-0005-0000-0000-0000F6010000}"/>
    <cellStyle name="Comma 5 3 2 3 2" xfId="3016" xr:uid="{00000000-0005-0000-0000-000097010000}"/>
    <cellStyle name="Comma 5 3 2 3 2 2" xfId="6158" xr:uid="{61D413E5-DB6E-492C-8B47-02BFADD98E21}"/>
    <cellStyle name="Comma 5 3 2 3 2 2 2" xfId="25666" xr:uid="{ECD3007B-AB55-4924-8E44-EED1B3DC4895}"/>
    <cellStyle name="Comma 5 3 2 3 2 2 2 2" xfId="26048" xr:uid="{36AB2384-EEB9-48E6-9997-4A4F24685914}"/>
    <cellStyle name="Comma 5 3 2 3 2 2 2 3" xfId="31161" xr:uid="{6B1BD7C4-2E44-416A-8483-EDEB32572E10}"/>
    <cellStyle name="Comma 5 3 2 3 2 2 3" xfId="28227" xr:uid="{63A53D60-5E09-4E12-ACDB-9B7AC43BF2CD}"/>
    <cellStyle name="Comma 5 3 2 3 2 2 4" xfId="15643" xr:uid="{EFA7C0C6-9201-495A-A865-995833A44D24}"/>
    <cellStyle name="Comma 5 3 2 3 2 3" xfId="8096" xr:uid="{B86FB38A-9BC1-4484-8EA8-4961DCEEA2B6}"/>
    <cellStyle name="Comma 5 3 2 3 2 3 2" xfId="28778" xr:uid="{8E8F1AE3-0968-4CC5-8846-550B57BF6B4B}"/>
    <cellStyle name="Comma 5 3 2 3 2 3 3" xfId="26721" xr:uid="{0D322364-39A8-470B-B24C-D568B9D2FEC7}"/>
    <cellStyle name="Comma 5 3 2 3 2 3 4" xfId="18476" xr:uid="{E0830030-E6EA-49BD-9317-AC595E66A444}"/>
    <cellStyle name="Comma 5 3 2 3 2 4" xfId="10929" xr:uid="{FE919D4E-E0F3-474A-AE0E-73AD100D68B2}"/>
    <cellStyle name="Comma 5 3 2 3 2 4 2" xfId="21309" xr:uid="{40EFF97C-5646-4488-A410-46C0045165E4}"/>
    <cellStyle name="Comma 5 3 2 3 2 5" xfId="24027" xr:uid="{CD10D5B4-473A-4837-9D31-ADDEF8B2B89E}"/>
    <cellStyle name="Comma 5 3 2 3 2 6" xfId="13519" xr:uid="{F2D4A119-DAE8-4320-9336-1EC7D87368E9}"/>
    <cellStyle name="Comma 5 3 2 3 3" xfId="2665" xr:uid="{00000000-0005-0000-0000-000096010000}"/>
    <cellStyle name="Comma 5 3 2 3 3 2" xfId="7789" xr:uid="{9AACB940-3DD7-460F-BF72-CB1198BE3E42}"/>
    <cellStyle name="Comma 5 3 2 3 3 2 2" xfId="28427" xr:uid="{1023DED4-034C-46C0-85AC-E55C64504142}"/>
    <cellStyle name="Comma 5 3 2 3 3 2 3" xfId="27882" xr:uid="{0134A244-51A5-4514-91B5-7BF4B14291DF}"/>
    <cellStyle name="Comma 5 3 2 3 3 2 4" xfId="18169" xr:uid="{CD83C855-375E-42AB-82A6-EC06AC3537AF}"/>
    <cellStyle name="Comma 5 3 2 3 3 3" xfId="10622" xr:uid="{7D0E0F47-584A-4397-86E5-2949A996BB3E}"/>
    <cellStyle name="Comma 5 3 2 3 3 3 2" xfId="21002" xr:uid="{ADF39D8E-AE79-4AB7-AD70-FF8655E0AFED}"/>
    <cellStyle name="Comma 5 3 2 3 3 4" xfId="25382" xr:uid="{D656B3E5-9EF2-4DD3-BA23-B63C217627B7}"/>
    <cellStyle name="Comma 5 3 2 3 3 5" xfId="15336" xr:uid="{893B97A2-BE70-498A-8C77-CAFC1444F47C}"/>
    <cellStyle name="Comma 5 3 2 3 4" xfId="3610" xr:uid="{00000000-0005-0000-0000-0000F6010000}"/>
    <cellStyle name="Comma 5 3 2 3 5" xfId="4250" xr:uid="{44E3EAE7-C7AC-466B-AE28-FC315EF010FC}"/>
    <cellStyle name="Comma 5 3 2 3 5 2" xfId="9022" xr:uid="{889AFE3D-6BB3-4C48-92E0-0E45863380EE}"/>
    <cellStyle name="Comma 5 3 2 3 5 2 2" xfId="19402" xr:uid="{E5D4D153-2C86-4B7D-9F94-8A5AD69EF39D}"/>
    <cellStyle name="Comma 5 3 2 3 5 2 3" xfId="31026" xr:uid="{DE62BA68-8C4C-4A75-84AA-7F79DFE185D2}"/>
    <cellStyle name="Comma 5 3 2 3 5 2 4" xfId="30664" xr:uid="{40E91CE9-FAE0-4A4A-BB16-C0782A9D60D7}"/>
    <cellStyle name="Comma 5 3 2 3 5 3" xfId="11855" xr:uid="{DADCD709-37B4-4618-B5FD-4AE2F0C1050E}"/>
    <cellStyle name="Comma 5 3 2 3 5 3 2" xfId="22235" xr:uid="{CB66ED33-56C5-423C-9D31-29B86F28C6AA}"/>
    <cellStyle name="Comma 5 3 2 3 5 4" xfId="16569" xr:uid="{C5B36E00-2B2E-4003-81E3-B89E0D229188}"/>
    <cellStyle name="Comma 5 3 2 3 6" xfId="5547" xr:uid="{B675D260-A30F-4DB2-8CCD-E217F8346325}"/>
    <cellStyle name="Comma 5 3 2 3 6 2" xfId="29717" xr:uid="{E2CF8A21-A49D-4062-A218-0B7CB0D745A6}"/>
    <cellStyle name="Comma 5 3 2 3 6 2 2" xfId="30956" xr:uid="{8F8C2ECC-CE5A-415D-A9CD-A9A3EDB1C7F9}"/>
    <cellStyle name="Comma 5 3 2 3 7" xfId="25268" xr:uid="{3CB50019-DC2C-4BE2-BB7E-167334EBA095}"/>
    <cellStyle name="Comma 5 3 2 3 8" xfId="13066" xr:uid="{C7A9DA37-CC33-48B6-8AFD-0CC48BE10F24}"/>
    <cellStyle name="Comma 5 3 2 4" xfId="1601" xr:uid="{00000000-0005-0000-0000-0000F7010000}"/>
    <cellStyle name="Comma 5 3 2 4 2" xfId="3017" xr:uid="{00000000-0005-0000-0000-000098010000}"/>
    <cellStyle name="Comma 5 3 2 4 2 2" xfId="8097" xr:uid="{C7649695-9281-40EA-BB91-55CC922A7359}"/>
    <cellStyle name="Comma 5 3 2 4 2 2 2" xfId="28779" xr:uid="{73990E74-1063-4255-A950-145D40281FFC}"/>
    <cellStyle name="Comma 5 3 2 4 2 2 2 2" xfId="31214" xr:uid="{C3151A16-BBA8-47F1-A872-2F3F10860F06}"/>
    <cellStyle name="Comma 5 3 2 4 2 2 2 3" xfId="30666" xr:uid="{1B5DB8C6-AAB9-479C-98EA-E8DAB47A0D09}"/>
    <cellStyle name="Comma 5 3 2 4 2 2 3" xfId="28347" xr:uid="{6684CE6F-2062-42C8-A041-7C5C9ADAC89D}"/>
    <cellStyle name="Comma 5 3 2 4 2 2 4" xfId="18477" xr:uid="{A58B8445-4EA5-4F14-B674-E98BB3523479}"/>
    <cellStyle name="Comma 5 3 2 4 2 3" xfId="10930" xr:uid="{170AFC33-D754-4BB6-ADAD-71308ACC902B}"/>
    <cellStyle name="Comma 5 3 2 4 2 3 2" xfId="21310" xr:uid="{382608E5-F476-4240-AC66-B91D74DE86B0}"/>
    <cellStyle name="Comma 5 3 2 4 2 4" xfId="25770" xr:uid="{732E71AD-9C09-4D82-AB83-AE567D70BE03}"/>
    <cellStyle name="Comma 5 3 2 4 2 5" xfId="15644" xr:uid="{CDBE3585-32BB-4492-839A-0E8CFA0B33E5}"/>
    <cellStyle name="Comma 5 3 2 4 3" xfId="2154" xr:uid="{00000000-0005-0000-0000-0000F7010000}"/>
    <cellStyle name="Comma 5 3 2 4 4" xfId="4392" xr:uid="{A11BE978-7C2A-4394-B26B-C7F4156424D0}"/>
    <cellStyle name="Comma 5 3 2 4 4 2" xfId="9164" xr:uid="{ABCD93B8-6116-4838-BC4E-BD3F86BD9464}"/>
    <cellStyle name="Comma 5 3 2 4 4 2 2" xfId="19544" xr:uid="{7303CAFF-93EF-4D28-99B6-A7799A67C027}"/>
    <cellStyle name="Comma 5 3 2 4 4 2 3" xfId="31058" xr:uid="{266785F0-BEB9-43B7-A016-7C4C3192ADB9}"/>
    <cellStyle name="Comma 5 3 2 4 4 2 4" xfId="30665" xr:uid="{3AD4EE4D-9551-418A-A0B9-356D5465EE87}"/>
    <cellStyle name="Comma 5 3 2 4 4 3" xfId="11997" xr:uid="{F2C5D82A-3446-44EE-ADA2-622A64BC7972}"/>
    <cellStyle name="Comma 5 3 2 4 4 3 2" xfId="22377" xr:uid="{D3A438AE-22B9-4BF7-9A7E-B7A500B209C5}"/>
    <cellStyle name="Comma 5 3 2 4 4 4" xfId="16711" xr:uid="{688E38BA-6390-4979-8098-4A0E3F26AF46}"/>
    <cellStyle name="Comma 5 3 2 4 5" xfId="5548" xr:uid="{24FE49EC-6989-4913-AFE3-094A4DA83C58}"/>
    <cellStyle name="Comma 5 3 2 4 5 2" xfId="29934" xr:uid="{33DA0D6C-2126-4F0E-A5AD-154CF23F8B14}"/>
    <cellStyle name="Comma 5 3 2 4 5 2 2" xfId="30957" xr:uid="{B6288167-F3EF-48C0-9EAE-9F49B165C7FC}"/>
    <cellStyle name="Comma 5 3 2 4 6" xfId="23773" xr:uid="{CCFD7A9C-E3C1-4C88-93AF-DC3BE8DD6499}"/>
    <cellStyle name="Comma 5 3 2 4 7" xfId="13520" xr:uid="{2C9F4BCD-5F48-4543-A7F2-D47531FE48C9}"/>
    <cellStyle name="Comma 5 3 2 5" xfId="1596" xr:uid="{00000000-0005-0000-0000-0000F8010000}"/>
    <cellStyle name="Comma 5 3 2 5 2" xfId="3012" xr:uid="{00000000-0005-0000-0000-000099010000}"/>
    <cellStyle name="Comma 5 3 2 5 2 2" xfId="8092" xr:uid="{C79E0C8B-DE33-4890-BAA4-05C189D1E714}"/>
    <cellStyle name="Comma 5 3 2 5 2 2 2" xfId="18472" xr:uid="{7EF0285E-B82D-4ADC-AE91-8D0851496857}"/>
    <cellStyle name="Comma 5 3 2 5 2 3" xfId="10925" xr:uid="{A9FFAA07-10E2-4625-9206-79875381F6C4}"/>
    <cellStyle name="Comma 5 3 2 5 2 3 2" xfId="21305" xr:uid="{3ABF3A2F-5123-4D62-A035-B10E9ECD90ED}"/>
    <cellStyle name="Comma 5 3 2 5 2 4" xfId="28562" xr:uid="{0471347A-EF47-40DE-B68E-DDD0854A5373}"/>
    <cellStyle name="Comma 5 3 2 5 2 5" xfId="27094" xr:uid="{58216308-30EB-43DB-A323-330DCF8340DF}"/>
    <cellStyle name="Comma 5 3 2 5 2 6" xfId="15639" xr:uid="{A31B7C43-EE6B-4F45-9CDF-31D1101A763E}"/>
    <cellStyle name="Comma 5 3 2 5 3" xfId="3628" xr:uid="{00000000-0005-0000-0000-0000F8010000}"/>
    <cellStyle name="Comma 5 3 2 5 4" xfId="5543" xr:uid="{FAF9A496-4265-4C3D-953B-05827F327311}"/>
    <cellStyle name="Comma 5 3 2 5 4 2" xfId="29931" xr:uid="{25AF1F10-0E1C-4936-BC83-2F9C841885FC}"/>
    <cellStyle name="Comma 5 3 2 5 5" xfId="24468" xr:uid="{AFB6647A-227D-41B4-B74F-6277070C58F5}"/>
    <cellStyle name="Comma 5 3 2 5 6" xfId="13515" xr:uid="{8580C680-8BC7-47F0-9872-44A355965C65}"/>
    <cellStyle name="Comma 5 3 2 6" xfId="2545" xr:uid="{00000000-0005-0000-0000-00009A010000}"/>
    <cellStyle name="Comma 5 3 2 6 2" xfId="5817" xr:uid="{B42CD3E3-B5A0-4D7F-8ED6-F0A83CF718C6}"/>
    <cellStyle name="Comma 5 3 2 6 2 2" xfId="28225" xr:uid="{A3F780B0-638F-4FD6-864E-68C5B39D6DCA}"/>
    <cellStyle name="Comma 5 3 2 6 2 2 2" xfId="31203" xr:uid="{53FEDC8F-7233-40C0-B6A8-00E9C84B4D91}"/>
    <cellStyle name="Comma 5 3 2 6 2 2 3" xfId="30667" xr:uid="{55A9D467-3BFB-4E0E-9EC3-17611FFA3CE0}"/>
    <cellStyle name="Comma 5 3 2 6 2 3" xfId="26314" xr:uid="{B534AB36-6FE0-4D08-B9F6-3B18A67C9BC7}"/>
    <cellStyle name="Comma 5 3 2 6 2 4" xfId="15217" xr:uid="{19F8B05B-7B1B-413C-8AEF-99A00CA1990A}"/>
    <cellStyle name="Comma 5 3 2 6 3" xfId="7670" xr:uid="{B119D217-FEE9-4F39-9C46-B07449B1D556}"/>
    <cellStyle name="Comma 5 3 2 6 3 2" xfId="18050" xr:uid="{8137A127-67FA-4FC0-9A4B-CF57A49A2EA3}"/>
    <cellStyle name="Comma 5 3 2 6 4" xfId="10503" xr:uid="{AFE80641-2117-4BB7-8F7D-9121896F10AB}"/>
    <cellStyle name="Comma 5 3 2 6 4 2" xfId="20883" xr:uid="{2522E95E-9C3D-499A-8E4E-9A06D5634F9F}"/>
    <cellStyle name="Comma 5 3 2 6 5" xfId="22986" xr:uid="{49B7F587-D701-4986-A250-A409BE3237B0}"/>
    <cellStyle name="Comma 5 3 2 6 6" xfId="12933" xr:uid="{5B135D3C-09AD-4E30-BB6B-60138CF8FFB5}"/>
    <cellStyle name="Comma 5 3 2 7" xfId="2239" xr:uid="{00000000-0005-0000-0000-000090010000}"/>
    <cellStyle name="Comma 5 3 2 7 2" xfId="7366" xr:uid="{EBB7595B-8065-4FFE-912A-3A960CFAF648}"/>
    <cellStyle name="Comma 5 3 2 7 2 2" xfId="17746" xr:uid="{F4A253BF-AA6D-44B8-88D2-5771908DBA10}"/>
    <cellStyle name="Comma 5 3 2 7 3" xfId="10199" xr:uid="{08E08A14-B7D5-4DC3-8546-79A2B7CA1538}"/>
    <cellStyle name="Comma 5 3 2 7 3 2" xfId="20579" xr:uid="{19789572-D886-48F5-AF6F-5C39143B76A0}"/>
    <cellStyle name="Comma 5 3 2 7 4" xfId="25550" xr:uid="{3905059D-883A-43CF-8FD1-2A2577249EE8}"/>
    <cellStyle name="Comma 5 3 2 7 5" xfId="27769" xr:uid="{5536DCEE-0E1D-4E26-B20B-64C6BD9A4356}"/>
    <cellStyle name="Comma 5 3 2 7 6" xfId="14913" xr:uid="{39D80824-8F21-4CB3-9694-DB4CEDD343F5}"/>
    <cellStyle name="Comma 5 3 2 8" xfId="3792" xr:uid="{819F03ED-7C8B-456D-823F-A9502DAE0057}"/>
    <cellStyle name="Comma 5 3 2 8 2" xfId="8628" xr:uid="{E4B0903F-6E6F-4A8E-B1B9-EE2A8455EE72}"/>
    <cellStyle name="Comma 5 3 2 8 2 2" xfId="19008" xr:uid="{8DB4F203-1121-416C-B01F-9F2B947A4396}"/>
    <cellStyle name="Comma 5 3 2 8 3" xfId="11461" xr:uid="{A35D6D00-4B8A-4B1E-8343-7C9D122B4970}"/>
    <cellStyle name="Comma 5 3 2 8 3 2" xfId="21841" xr:uid="{7A10F71C-48B8-4D48-B76C-C08E02C7E26E}"/>
    <cellStyle name="Comma 5 3 2 8 4" xfId="26923" xr:uid="{81ED6D7E-DED7-4A6D-950B-948283FEF26C}"/>
    <cellStyle name="Comma 5 3 2 8 5" xfId="27134" xr:uid="{FA637432-DA40-4BB9-A677-FFE8F7735C16}"/>
    <cellStyle name="Comma 5 3 2 8 6" xfId="16175" xr:uid="{22A43F48-9D88-40D3-91A0-EBEB420A8735}"/>
    <cellStyle name="Comma 5 3 2 9" xfId="4855" xr:uid="{D5470E20-D035-4D15-BFDA-251B57D6DBDA}"/>
    <cellStyle name="Comma 5 3 2 9 2" xfId="14147" xr:uid="{3FA9249D-3FC7-4517-AC59-94301A61B933}"/>
    <cellStyle name="Comma 5 3 3" xfId="464" xr:uid="{00000000-0005-0000-0000-0000F9010000}"/>
    <cellStyle name="Comma 5 3 3 10" xfId="9435" xr:uid="{21C97C8C-6484-4207-9292-8BAD5BA7D5B0}"/>
    <cellStyle name="Comma 5 3 3 10 2" xfId="19815" xr:uid="{DC75FED8-810B-4248-890D-5DD7BA087CF4}"/>
    <cellStyle name="Comma 5 3 3 11" xfId="22998" xr:uid="{EF9388E6-D73B-48FD-8E97-5A2B90364689}"/>
    <cellStyle name="Comma 5 3 3 12" xfId="12504" xr:uid="{69B7EA0F-CE62-4329-AF05-BA99CE648FEA}"/>
    <cellStyle name="Comma 5 3 3 2" xfId="1603" xr:uid="{00000000-0005-0000-0000-0000FA010000}"/>
    <cellStyle name="Comma 5 3 3 2 2" xfId="3019" xr:uid="{00000000-0005-0000-0000-00009D010000}"/>
    <cellStyle name="Comma 5 3 3 2 2 2" xfId="6159" xr:uid="{F0378657-A031-41C3-8F41-6A3B1C9D7262}"/>
    <cellStyle name="Comma 5 3 3 2 2 2 2" xfId="24486" xr:uid="{83A5BCE7-FA93-4046-B93F-7DBF3B6AB5B0}"/>
    <cellStyle name="Comma 5 3 3 2 2 2 2 2" xfId="28428" xr:uid="{736DE6AB-161D-4636-A9C4-28D443D12817}"/>
    <cellStyle name="Comma 5 3 3 2 2 2 2 3" xfId="31152" xr:uid="{E1BB7096-EC90-4029-B5A7-0FAD42F4C98A}"/>
    <cellStyle name="Comma 5 3 3 2 2 2 3" xfId="25861" xr:uid="{EF41CB2E-81DC-4902-9327-C9A51BC071F7}"/>
    <cellStyle name="Comma 5 3 3 2 2 2 4" xfId="15646" xr:uid="{C0FB2A2C-4C20-4F64-9D84-D761A735928E}"/>
    <cellStyle name="Comma 5 3 3 2 2 3" xfId="8099" xr:uid="{B2675BE1-25A0-44ED-A687-FABA010D7052}"/>
    <cellStyle name="Comma 5 3 3 2 2 3 2" xfId="28781" xr:uid="{CD187FE2-8FC9-4015-BA37-C9208C8B8BCD}"/>
    <cellStyle name="Comma 5 3 3 2 2 3 3" xfId="27514" xr:uid="{A9561C34-DD72-4C66-8DF2-57C9CBED73B7}"/>
    <cellStyle name="Comma 5 3 3 2 2 3 4" xfId="18479" xr:uid="{79D6A84A-3C44-4127-B3BE-F560C8722588}"/>
    <cellStyle name="Comma 5 3 3 2 2 4" xfId="10932" xr:uid="{FC1448B2-004C-4E12-9A63-CEFA1F59C4C9}"/>
    <cellStyle name="Comma 5 3 3 2 2 4 2" xfId="21312" xr:uid="{7117E778-8A37-419F-9809-286168CEAAF0}"/>
    <cellStyle name="Comma 5 3 3 2 2 5" xfId="24860" xr:uid="{B51606ED-93C3-4546-96D3-BF8C0BF40DBF}"/>
    <cellStyle name="Comma 5 3 3 2 2 6" xfId="13522" xr:uid="{D52808DA-9BA2-40FA-B25F-1CE8A6D6144A}"/>
    <cellStyle name="Comma 5 3 3 2 3" xfId="2667" xr:uid="{00000000-0005-0000-0000-00009C010000}"/>
    <cellStyle name="Comma 5 3 3 2 3 2" xfId="7791" xr:uid="{BA0259BC-20EC-4EC6-A19B-378E2BF4E5BD}"/>
    <cellStyle name="Comma 5 3 3 2 3 2 2" xfId="26040" xr:uid="{6782B069-944B-4921-902D-DAC3C150A5C8}"/>
    <cellStyle name="Comma 5 3 3 2 3 2 3" xfId="27402" xr:uid="{AB192F4A-9390-4A16-84D9-2950F8504D98}"/>
    <cellStyle name="Comma 5 3 3 2 3 2 4" xfId="18171" xr:uid="{D16734CC-6C0E-4BC9-A5A0-189B1E08715C}"/>
    <cellStyle name="Comma 5 3 3 2 3 3" xfId="10624" xr:uid="{32D673C7-F16B-40F9-AC5C-B8145FC66C24}"/>
    <cellStyle name="Comma 5 3 3 2 3 3 2" xfId="21004" xr:uid="{B3228333-204B-4211-857B-61CFE09A4DD0}"/>
    <cellStyle name="Comma 5 3 3 2 3 4" xfId="24831" xr:uid="{E9D5CFD3-D44C-4075-AD3A-C62EE31B5ADB}"/>
    <cellStyle name="Comma 5 3 3 2 3 5" xfId="15338" xr:uid="{2B66F20E-EAA4-4812-8730-8E1672063F27}"/>
    <cellStyle name="Comma 5 3 3 2 4" xfId="3580" xr:uid="{00000000-0005-0000-0000-0000FA010000}"/>
    <cellStyle name="Comma 5 3 3 2 5" xfId="4252" xr:uid="{A5CF6D28-9ECD-4973-BC14-8B113A41CBB2}"/>
    <cellStyle name="Comma 5 3 3 2 5 2" xfId="9024" xr:uid="{81DA8887-A952-4CB5-B5A0-720526160502}"/>
    <cellStyle name="Comma 5 3 3 2 5 2 2" xfId="19404" xr:uid="{9F87F3FB-8163-420F-AF07-B1B25D8E6B97}"/>
    <cellStyle name="Comma 5 3 3 2 5 2 3" xfId="31028" xr:uid="{C0D2D35F-E7B3-441D-B8A9-807C30CBF4A0}"/>
    <cellStyle name="Comma 5 3 3 2 5 2 4" xfId="30669" xr:uid="{17AF4E78-0E6D-4FCF-AFAC-0D2D6FE5164D}"/>
    <cellStyle name="Comma 5 3 3 2 5 3" xfId="11857" xr:uid="{39BC5741-8C7C-4596-95A7-4B99CB39F1EF}"/>
    <cellStyle name="Comma 5 3 3 2 5 3 2" xfId="22237" xr:uid="{02B4F7AC-9C43-4DF6-B35E-A78401953B0E}"/>
    <cellStyle name="Comma 5 3 3 2 5 4" xfId="26576" xr:uid="{715E5C5C-3872-4D4B-8066-80917DA2B00F}"/>
    <cellStyle name="Comma 5 3 3 2 5 5" xfId="26521" xr:uid="{DD64C3BF-EB63-4953-9816-A8B3F2938B93}"/>
    <cellStyle name="Comma 5 3 3 2 5 6" xfId="16571" xr:uid="{C7F6F558-EB37-4FA6-8D0D-9C76D89D3C31}"/>
    <cellStyle name="Comma 5 3 3 2 6" xfId="5550" xr:uid="{4187F2AE-FC25-459C-94F0-C08F8C49EAB6}"/>
    <cellStyle name="Comma 5 3 3 2 6 2" xfId="29718" xr:uid="{96A1D024-8268-4E76-B2EC-700DAF216034}"/>
    <cellStyle name="Comma 5 3 3 2 6 2 2" xfId="30958" xr:uid="{DAE0FF1E-EF08-43F3-A73C-BAA7B7306C91}"/>
    <cellStyle name="Comma 5 3 3 2 7" xfId="23666" xr:uid="{91BF73DA-EC0B-44F2-A377-D678D1D931C6}"/>
    <cellStyle name="Comma 5 3 3 2 8" xfId="13068" xr:uid="{5A1B561C-420F-4222-BE17-44FB8D23587F}"/>
    <cellStyle name="Comma 5 3 3 3" xfId="1604" xr:uid="{00000000-0005-0000-0000-0000FB010000}"/>
    <cellStyle name="Comma 5 3 3 3 2" xfId="3020" xr:uid="{00000000-0005-0000-0000-00009E010000}"/>
    <cellStyle name="Comma 5 3 3 3 2 2" xfId="8100" xr:uid="{71351A0E-9600-4E72-9840-11F6678BBA7E}"/>
    <cellStyle name="Comma 5 3 3 3 2 2 2" xfId="28782" xr:uid="{9AF95032-FDC7-426E-9FA5-3DDF7531EC3F}"/>
    <cellStyle name="Comma 5 3 3 3 2 2 3" xfId="27358" xr:uid="{AF8FC180-40A7-4467-8461-0F02DD4D3C6E}"/>
    <cellStyle name="Comma 5 3 3 3 2 2 4" xfId="18480" xr:uid="{BAF314CE-CF4C-437D-A00F-570FFE58EC30}"/>
    <cellStyle name="Comma 5 3 3 3 2 3" xfId="10933" xr:uid="{9B76D318-B1E9-436A-B992-2D64252C7AAD}"/>
    <cellStyle name="Comma 5 3 3 3 2 3 2" xfId="21313" xr:uid="{AE67A613-5087-430B-B428-D0B0FF8BF451}"/>
    <cellStyle name="Comma 5 3 3 3 2 4" xfId="25806" xr:uid="{2996B49C-510E-4B6E-8C70-DF8541473783}"/>
    <cellStyle name="Comma 5 3 3 3 2 5" xfId="15647" xr:uid="{439D8AF1-C819-4298-9444-E5ED4AB96272}"/>
    <cellStyle name="Comma 5 3 3 3 3" xfId="2054" xr:uid="{00000000-0005-0000-0000-0000FB010000}"/>
    <cellStyle name="Comma 5 3 3 3 4" xfId="4393" xr:uid="{E89B999B-B3E7-4A73-B66A-50781482C73F}"/>
    <cellStyle name="Comma 5 3 3 3 4 2" xfId="9165" xr:uid="{0A5DB9DD-14BB-4F28-A06E-2A646C46ABCE}"/>
    <cellStyle name="Comma 5 3 3 3 4 2 2" xfId="19545" xr:uid="{581AD4F7-33A4-49D4-A773-0A7A76E058D0}"/>
    <cellStyle name="Comma 5 3 3 3 4 2 3" xfId="31059" xr:uid="{4C1E76E2-FBC7-4E4E-BC49-BD83C1CFD7C0}"/>
    <cellStyle name="Comma 5 3 3 3 4 2 4" xfId="30670" xr:uid="{8927AF79-460F-4196-92BC-16D0CE048F72}"/>
    <cellStyle name="Comma 5 3 3 3 4 3" xfId="11998" xr:uid="{ECEED630-A621-4A01-985D-EC78683A2B49}"/>
    <cellStyle name="Comma 5 3 3 3 4 3 2" xfId="22378" xr:uid="{8BB66300-1C6C-4C6D-A151-2182056A2E3F}"/>
    <cellStyle name="Comma 5 3 3 3 4 4" xfId="16712" xr:uid="{F9F95F45-93EF-40F5-AC66-AD859F54452C}"/>
    <cellStyle name="Comma 5 3 3 3 5" xfId="5551" xr:uid="{852AF332-CD15-420F-91F8-CD9F12875AF9}"/>
    <cellStyle name="Comma 5 3 3 3 5 2" xfId="29698" xr:uid="{81B28F9D-8AA9-4910-9A48-4EE65C1022E0}"/>
    <cellStyle name="Comma 5 3 3 3 6" xfId="24381" xr:uid="{6D46F744-F4D0-4A9F-9F98-39B09CFF4FD0}"/>
    <cellStyle name="Comma 5 3 3 3 7" xfId="13523" xr:uid="{40CE92C6-202E-42EA-AB24-0F2B6A178776}"/>
    <cellStyle name="Comma 5 3 3 4" xfId="1602" xr:uid="{00000000-0005-0000-0000-0000FC010000}"/>
    <cellStyle name="Comma 5 3 3 4 2" xfId="3018" xr:uid="{00000000-0005-0000-0000-00009F010000}"/>
    <cellStyle name="Comma 5 3 3 4 2 2" xfId="8098" xr:uid="{544E758B-4173-4486-A0FD-B7C1D5A3EED0}"/>
    <cellStyle name="Comma 5 3 3 4 2 2 2" xfId="28780" xr:uid="{A34ACBBC-9EE0-472C-9E4A-0F0C3102D445}"/>
    <cellStyle name="Comma 5 3 3 4 2 2 3" xfId="26392" xr:uid="{8094F510-7D49-4500-B375-D05024E145D1}"/>
    <cellStyle name="Comma 5 3 3 4 2 2 4" xfId="18478" xr:uid="{DE0004DC-80FC-462D-ADDF-B69BDB1B718B}"/>
    <cellStyle name="Comma 5 3 3 4 2 3" xfId="10931" xr:uid="{B25731BD-804C-4A9E-94AD-51A601972723}"/>
    <cellStyle name="Comma 5 3 3 4 2 3 2" xfId="21311" xr:uid="{63806544-5C9C-47C4-A9F0-C8C812469FC6}"/>
    <cellStyle name="Comma 5 3 3 4 2 4" xfId="24978" xr:uid="{DD48F4C4-F4A9-4991-A28A-CF8D24A7DB4B}"/>
    <cellStyle name="Comma 5 3 3 4 2 5" xfId="15645" xr:uid="{A4823BE1-F88F-4F66-8ABE-6DCF50AEBAD5}"/>
    <cellStyle name="Comma 5 3 3 4 3" xfId="3703" xr:uid="{00000000-0005-0000-0000-0000FC010000}"/>
    <cellStyle name="Comma 5 3 3 4 4" xfId="5549" xr:uid="{5EA18817-182A-4DFF-8D89-0C3B4AD4769E}"/>
    <cellStyle name="Comma 5 3 3 4 4 2" xfId="29935" xr:uid="{F801DD17-8BA2-4F48-B19F-F2110F15120C}"/>
    <cellStyle name="Comma 5 3 3 4 5" xfId="22783" xr:uid="{28BD268A-AF7A-4331-B04E-590DC67114E4}"/>
    <cellStyle name="Comma 5 3 3 4 6" xfId="13521" xr:uid="{D513B4F0-EF6D-4187-B69B-9D767B48BF27}"/>
    <cellStyle name="Comma 5 3 3 5" xfId="2588" xr:uid="{00000000-0005-0000-0000-0000A0010000}"/>
    <cellStyle name="Comma 5 3 3 5 2" xfId="5853" xr:uid="{F93E9B1A-A474-44AD-9395-8F643A337802}"/>
    <cellStyle name="Comma 5 3 3 5 2 2" xfId="28751" xr:uid="{AD7343D1-0323-418F-966B-5DFEE866B907}"/>
    <cellStyle name="Comma 5 3 3 5 2 3" xfId="28709" xr:uid="{DBB1E1D6-6DF3-4BDF-8453-31841EAB8F09}"/>
    <cellStyle name="Comma 5 3 3 5 2 4" xfId="15260" xr:uid="{C78FEB5F-3916-4BD9-B5FF-ADF57A710E6D}"/>
    <cellStyle name="Comma 5 3 3 5 3" xfId="7713" xr:uid="{81760B78-A9B0-4018-A496-74E26CE4CD25}"/>
    <cellStyle name="Comma 5 3 3 5 3 2" xfId="18093" xr:uid="{BCD8DF04-D3F8-4C0A-8D37-D472ED1AA488}"/>
    <cellStyle name="Comma 5 3 3 5 4" xfId="10546" xr:uid="{8670A055-8060-4167-93CD-3AAB90DF24CC}"/>
    <cellStyle name="Comma 5 3 3 5 4 2" xfId="20926" xr:uid="{493FCFEE-0696-4A32-8BAC-C911CA24105A}"/>
    <cellStyle name="Comma 5 3 3 5 5" xfId="25160" xr:uid="{F2723F95-640E-438A-8BEA-F437A339DAA5}"/>
    <cellStyle name="Comma 5 3 3 5 6" xfId="12976" xr:uid="{C6C066F2-0406-4047-A8EC-2FB91660F9AE}"/>
    <cellStyle name="Comma 5 3 3 6" xfId="2272" xr:uid="{00000000-0005-0000-0000-00009B010000}"/>
    <cellStyle name="Comma 5 3 3 6 2" xfId="7399" xr:uid="{FAB0EE96-DD8A-40E2-B692-599100EC51FB}"/>
    <cellStyle name="Comma 5 3 3 6 2 2" xfId="17779" xr:uid="{0F830196-7FD9-443B-B78A-D7133708C2FC}"/>
    <cellStyle name="Comma 5 3 3 6 3" xfId="10232" xr:uid="{67535CCC-4C98-40AE-B35C-FD216819F253}"/>
    <cellStyle name="Comma 5 3 3 6 3 2" xfId="20612" xr:uid="{2D325197-2147-4F08-912E-F2E8AA980477}"/>
    <cellStyle name="Comma 5 3 3 6 4" xfId="23543" xr:uid="{1042610D-7F33-4480-B089-520213FF025D}"/>
    <cellStyle name="Comma 5 3 3 6 5" xfId="27224" xr:uid="{B1BAB9D3-0C62-4C88-849A-8A400AC682EA}"/>
    <cellStyle name="Comma 5 3 3 6 6" xfId="14946" xr:uid="{AB5082DF-CE94-4F51-916D-22419B9D714A}"/>
    <cellStyle name="Comma 5 3 3 7" xfId="3811" xr:uid="{BC3C2040-D90E-4060-AED6-93DE29ED2268}"/>
    <cellStyle name="Comma 5 3 3 7 2" xfId="8645" xr:uid="{71EDDCD3-CC4F-4D95-B169-0A01B59DB261}"/>
    <cellStyle name="Comma 5 3 3 7 2 2" xfId="19025" xr:uid="{175A5B1F-63F3-43FA-9B65-558145EB4872}"/>
    <cellStyle name="Comma 5 3 3 7 2 3" xfId="31002" xr:uid="{5E573AEF-FC93-4A83-AC2B-6937BAD6C83E}"/>
    <cellStyle name="Comma 5 3 3 7 2 4" xfId="30668" xr:uid="{F7EA0D66-97C4-40F3-A931-FCFE523E7601}"/>
    <cellStyle name="Comma 5 3 3 7 3" xfId="11478" xr:uid="{EAD417FE-C5D1-4E96-857A-95331B6CD7F4}"/>
    <cellStyle name="Comma 5 3 3 7 3 2" xfId="21858" xr:uid="{D52723FC-C70A-485A-891B-DE707F47651B}"/>
    <cellStyle name="Comma 5 3 3 7 4" xfId="27875" xr:uid="{8C26BB6C-E7A8-4A15-AC6D-0A61A02A7810}"/>
    <cellStyle name="Comma 5 3 3 7 5" xfId="27703" xr:uid="{2A29C485-21F3-42A8-B796-D0BF79DF086E}"/>
    <cellStyle name="Comma 5 3 3 7 6" xfId="16192" xr:uid="{26DB009D-FA95-4A62-A9AC-DBEF575AF7B8}"/>
    <cellStyle name="Comma 5 3 3 8" xfId="4857" xr:uid="{1DAA2A46-40FE-4552-920E-DD12D41D0ABB}"/>
    <cellStyle name="Comma 5 3 3 8 2" xfId="14149" xr:uid="{0EA1FB59-CBD9-436C-BF4A-2E2AF687C5E1}"/>
    <cellStyle name="Comma 5 3 3 9" xfId="6602" xr:uid="{35DA5AA4-DCFA-4B61-A537-26CFA0B983D5}"/>
    <cellStyle name="Comma 5 3 3 9 2" xfId="16982" xr:uid="{383A706C-65B6-4384-93C8-AEA46C24A694}"/>
    <cellStyle name="Comma 5 3 4" xfId="465" xr:uid="{00000000-0005-0000-0000-0000FD010000}"/>
    <cellStyle name="Comma 5 3 4 10" xfId="12662" xr:uid="{E3A457C5-1DC6-4D31-B493-CEB14676FFE2}"/>
    <cellStyle name="Comma 5 3 4 2" xfId="1606" xr:uid="{00000000-0005-0000-0000-0000FE010000}"/>
    <cellStyle name="Comma 5 3 4 2 2" xfId="3021" xr:uid="{00000000-0005-0000-0000-0000A2010000}"/>
    <cellStyle name="Comma 5 3 4 2 2 2" xfId="8101" xr:uid="{0331F688-59BC-4FE3-B4ED-DBDE87F225FE}"/>
    <cellStyle name="Comma 5 3 4 2 2 2 2" xfId="28783" xr:uid="{6A7DE4A5-9E82-4180-A907-2CFB72549A4D}"/>
    <cellStyle name="Comma 5 3 4 2 2 2 3" xfId="27841" xr:uid="{A8F0501A-D808-4877-8417-EE54528C2650}"/>
    <cellStyle name="Comma 5 3 4 2 2 2 4" xfId="18481" xr:uid="{3BD662D0-16FB-49C2-BF66-E642E1206413}"/>
    <cellStyle name="Comma 5 3 4 2 2 3" xfId="10934" xr:uid="{B20721C7-DD83-4D5E-95AF-810D14072C7F}"/>
    <cellStyle name="Comma 5 3 4 2 2 3 2" xfId="21314" xr:uid="{4C747FC6-9EE2-4CFE-A9AA-C0B508C14E23}"/>
    <cellStyle name="Comma 5 3 4 2 2 4" xfId="22880" xr:uid="{88E6124C-4E8C-4A16-949E-CBE25C6106E4}"/>
    <cellStyle name="Comma 5 3 4 2 2 5" xfId="15648" xr:uid="{D90D7B85-E6F5-4A2B-97FA-EA362F3F6127}"/>
    <cellStyle name="Comma 5 3 4 2 3" xfId="3595" xr:uid="{00000000-0005-0000-0000-0000FE010000}"/>
    <cellStyle name="Comma 5 3 4 2 4" xfId="5552" xr:uid="{35E0FB29-70AE-49EE-AD4C-77EC9E6EEAEA}"/>
    <cellStyle name="Comma 5 3 4 2 4 2" xfId="29936" xr:uid="{F7D8417D-86B8-44F3-8192-B6ED212C1704}"/>
    <cellStyle name="Comma 5 3 4 2 5" xfId="22937" xr:uid="{582C414B-198D-4637-B347-4B42CEFBB74A}"/>
    <cellStyle name="Comma 5 3 4 2 6" xfId="13524" xr:uid="{D84DC151-B278-47F9-B950-3A81B18250F8}"/>
    <cellStyle name="Comma 5 3 4 3" xfId="1607" xr:uid="{00000000-0005-0000-0000-0000FF010000}"/>
    <cellStyle name="Comma 5 3 4 3 2" xfId="2664" xr:uid="{00000000-0005-0000-0000-0000A3010000}"/>
    <cellStyle name="Comma 5 3 4 3 2 2" xfId="7788" xr:uid="{8AA74F61-6495-4F7E-A39B-B89DFF004744}"/>
    <cellStyle name="Comma 5 3 4 3 2 2 2" xfId="18168" xr:uid="{0E429779-8103-4747-B43C-F6EBCB513CD7}"/>
    <cellStyle name="Comma 5 3 4 3 2 3" xfId="10621" xr:uid="{A45B6330-0CC5-40C8-A69D-6E85EF031BC0}"/>
    <cellStyle name="Comma 5 3 4 3 2 3 2" xfId="21001" xr:uid="{2F0E2A0C-09FF-4E44-858C-81BB4579D738}"/>
    <cellStyle name="Comma 5 3 4 3 2 4" xfId="28633" xr:uid="{CE7A6B10-8A87-4297-BEC1-DA9E42555B67}"/>
    <cellStyle name="Comma 5 3 4 3 2 5" xfId="27179" xr:uid="{046E0A85-377B-433E-A7F9-442127F24884}"/>
    <cellStyle name="Comma 5 3 4 3 2 6" xfId="15335" xr:uid="{0FA2FB61-1314-4E5D-8D6A-EFBD4F4D6146}"/>
    <cellStyle name="Comma 5 3 4 3 3" xfId="2863" xr:uid="{00000000-0005-0000-0000-0000FF010000}"/>
    <cellStyle name="Comma 5 3 4 3 4" xfId="5553" xr:uid="{4D8E9BD3-63C9-4A5A-A1CD-7F725C1BEB6C}"/>
    <cellStyle name="Comma 5 3 4 3 4 2" xfId="29891" xr:uid="{28B005BD-8B7C-45F5-88C2-4C22FDFB4F10}"/>
    <cellStyle name="Comma 5 3 4 3 5" xfId="22738" xr:uid="{F2E0233A-5D31-42C9-8526-FBEE444B357C}"/>
    <cellStyle name="Comma 5 3 4 3 6" xfId="13065" xr:uid="{3A9E7DDA-C199-40C1-A7A4-35AB462E9097}"/>
    <cellStyle name="Comma 5 3 4 4" xfId="1605" xr:uid="{00000000-0005-0000-0000-000000020000}"/>
    <cellStyle name="Comma 5 3 4 4 2" xfId="4650" xr:uid="{3114D812-06FF-427C-8717-B5A3AE78D681}"/>
    <cellStyle name="Comma 5 3 4 4 2 2" xfId="9403" xr:uid="{755A4772-9956-4090-86E0-B56777673956}"/>
    <cellStyle name="Comma 5 3 4 4 2 2 2" xfId="19783" xr:uid="{7E46F6B6-485C-498F-B613-E1BEAF63E804}"/>
    <cellStyle name="Comma 5 3 4 4 2 3" xfId="12236" xr:uid="{AF7D70A5-A9E3-4116-AC18-EF98F134E557}"/>
    <cellStyle name="Comma 5 3 4 4 2 3 2" xfId="22616" xr:uid="{684292E3-A794-4384-9C3E-1EE9BE35DE1E}"/>
    <cellStyle name="Comma 5 3 4 4 2 4" xfId="16950" xr:uid="{080785A3-86CC-4292-8712-52952C8DFA39}"/>
    <cellStyle name="Comma 5 3 4 4 3" xfId="23068" xr:uid="{E1AC5A32-0335-49F7-8FAA-551698E3F7C0}"/>
    <cellStyle name="Comma 5 3 4 5" xfId="4119" xr:uid="{50AC6762-96F6-4507-990A-01F8DAFEBCCF}"/>
    <cellStyle name="Comma 5 3 4 5 2" xfId="8891" xr:uid="{568733DA-31B9-473C-B8A9-922D2E52570C}"/>
    <cellStyle name="Comma 5 3 4 5 2 2" xfId="19271" xr:uid="{4A7D6035-9E3D-47C7-8510-0B6ABD285CE8}"/>
    <cellStyle name="Comma 5 3 4 5 2 3" xfId="31005" xr:uid="{652E968E-D3FA-4707-B01D-97094D6B1424}"/>
    <cellStyle name="Comma 5 3 4 5 2 4" xfId="30671" xr:uid="{4E2D6263-25F4-463D-94D3-1CFE66A370DC}"/>
    <cellStyle name="Comma 5 3 4 5 3" xfId="11724" xr:uid="{DBFF6D81-ADC5-48C1-98D0-A780BD9804B3}"/>
    <cellStyle name="Comma 5 3 4 5 3 2" xfId="22104" xr:uid="{DC651E95-936F-4B8A-9A96-1B6E764FEFB6}"/>
    <cellStyle name="Comma 5 3 4 5 4" xfId="26228" xr:uid="{DE9C6979-592B-4537-ABBE-3101AFB3908B}"/>
    <cellStyle name="Comma 5 3 4 5 5" xfId="27929" xr:uid="{A867C619-3AC0-4C8E-BC10-124D5F1A6923}"/>
    <cellStyle name="Comma 5 3 4 5 6" xfId="16438" xr:uid="{65CAFCD8-BCF5-48B5-A2F6-7B51FAB9BE2C}"/>
    <cellStyle name="Comma 5 3 4 6" xfId="4858" xr:uid="{9A11D7C7-2F2C-4554-B860-DA57FB9EC9B5}"/>
    <cellStyle name="Comma 5 3 4 6 2" xfId="14150" xr:uid="{03648C94-FD9A-4DAD-908E-CDC4D8281447}"/>
    <cellStyle name="Comma 5 3 4 7" xfId="6603" xr:uid="{B417F8B8-E539-4FE6-92B7-7D34C566A5B1}"/>
    <cellStyle name="Comma 5 3 4 7 2" xfId="16983" xr:uid="{0B3709B3-08A6-4B88-B474-2A383A7BD0EE}"/>
    <cellStyle name="Comma 5 3 4 8" xfId="9436" xr:uid="{CEA750C3-DF05-411F-9FD7-5AC383E5B8BD}"/>
    <cellStyle name="Comma 5 3 4 8 2" xfId="19816" xr:uid="{56B0C3E0-9D69-47D7-A834-6A8D51E2137E}"/>
    <cellStyle name="Comma 5 3 4 9" xfId="25173" xr:uid="{5AA03A37-5A4A-404D-A0C2-D2A1B9AEEB9F}"/>
    <cellStyle name="Comma 5 3 5" xfId="1608" xr:uid="{00000000-0005-0000-0000-000001020000}"/>
    <cellStyle name="Comma 5 3 5 2" xfId="3022" xr:uid="{00000000-0005-0000-0000-0000A4010000}"/>
    <cellStyle name="Comma 5 3 5 2 2" xfId="8102" xr:uid="{758D0A3D-DAE7-44D0-A070-611359FDD246}"/>
    <cellStyle name="Comma 5 3 5 2 2 2" xfId="28784" xr:uid="{9062B341-5510-4E13-B903-2662C3340177}"/>
    <cellStyle name="Comma 5 3 5 2 2 2 2" xfId="31215" xr:uid="{4560F66A-A4EC-44A6-90F1-5DA7986E04EA}"/>
    <cellStyle name="Comma 5 3 5 2 2 2 3" xfId="30673" xr:uid="{DCC66FAA-4E41-4EFB-9B03-216E82F99718}"/>
    <cellStyle name="Comma 5 3 5 2 2 3" xfId="25940" xr:uid="{FBBCB61A-313E-4E94-8410-0262FF9D8802}"/>
    <cellStyle name="Comma 5 3 5 2 2 4" xfId="18482" xr:uid="{C080EA8A-3A8F-4907-904E-D727E657353D}"/>
    <cellStyle name="Comma 5 3 5 2 3" xfId="10935" xr:uid="{56CC6414-4972-4AFC-A6DD-34C624E1B419}"/>
    <cellStyle name="Comma 5 3 5 2 3 2" xfId="21315" xr:uid="{C2F48BB0-9443-4B3E-AD42-19FA47EAB766}"/>
    <cellStyle name="Comma 5 3 5 2 4" xfId="25663" xr:uid="{11363C39-2A83-45E4-A831-F7C2468C73A4}"/>
    <cellStyle name="Comma 5 3 5 2 5" xfId="15649" xr:uid="{D87C9E01-C85F-4ED0-9A81-B5F7E31832ED}"/>
    <cellStyle name="Comma 5 3 5 3" xfId="3601" xr:uid="{00000000-0005-0000-0000-000001020000}"/>
    <cellStyle name="Comma 5 3 5 4" xfId="4394" xr:uid="{2AAD49C6-F25C-4FEE-BC85-F6DD7FF6AC65}"/>
    <cellStyle name="Comma 5 3 5 4 2" xfId="9166" xr:uid="{8D231905-9E5A-4AD9-8620-5F84B5A7C17C}"/>
    <cellStyle name="Comma 5 3 5 4 2 2" xfId="19546" xr:uid="{5C116791-A505-459C-8E6E-EA12199F8041}"/>
    <cellStyle name="Comma 5 3 5 4 2 3" xfId="31060" xr:uid="{157988F9-5057-414A-B1C6-730F9F4629FF}"/>
    <cellStyle name="Comma 5 3 5 4 2 4" xfId="30672" xr:uid="{BC30637A-9309-45D6-B3EA-4136BB8A9DA2}"/>
    <cellStyle name="Comma 5 3 5 4 3" xfId="11999" xr:uid="{B917A9A5-B207-4ACF-929B-2989CF6C2283}"/>
    <cellStyle name="Comma 5 3 5 4 3 2" xfId="22379" xr:uid="{38E7E0D5-7429-44F4-AFB3-38229BE78DFC}"/>
    <cellStyle name="Comma 5 3 5 4 4" xfId="16713" xr:uid="{175FEC41-7C4F-471D-B879-5DCA32C7206B}"/>
    <cellStyle name="Comma 5 3 5 5" xfId="5554" xr:uid="{C0DE5202-95C0-4D16-83EC-A289F96C16FA}"/>
    <cellStyle name="Comma 5 3 5 5 2" xfId="29687" xr:uid="{F9F675D5-8113-4588-A3AE-224FC6F06B9F}"/>
    <cellStyle name="Comma 5 3 5 5 2 2" xfId="30959" xr:uid="{7875E500-DBEB-4CA4-AF12-2A9373028ADD}"/>
    <cellStyle name="Comma 5 3 5 6" xfId="25006" xr:uid="{6FD117B5-253E-4683-980E-CE6A211B6540}"/>
    <cellStyle name="Comma 5 3 5 7" xfId="13525" xr:uid="{0312A79F-B65F-46C8-9C32-2363B1DFCD16}"/>
    <cellStyle name="Comma 5 3 6" xfId="1609" xr:uid="{00000000-0005-0000-0000-000002020000}"/>
    <cellStyle name="Comma 5 3 6 2" xfId="2867" xr:uid="{00000000-0005-0000-0000-0000A5010000}"/>
    <cellStyle name="Comma 5 3 6 2 2" xfId="7984" xr:uid="{6C75DD22-BAC2-43AF-A1DF-B913CA37946C}"/>
    <cellStyle name="Comma 5 3 6 2 2 2" xfId="27296" xr:uid="{550C79C4-424A-402D-A115-80536B730495}"/>
    <cellStyle name="Comma 5 3 6 2 2 2 2" xfId="31188" xr:uid="{2214C770-FEBD-4FB2-8153-96FA46F9B13C}"/>
    <cellStyle name="Comma 5 3 6 2 2 2 3" xfId="30674" xr:uid="{70A150DB-6F83-42B0-A715-A16026A0644F}"/>
    <cellStyle name="Comma 5 3 6 2 2 3" xfId="26650" xr:uid="{0FA4C828-FE98-48CD-B312-BE8BE8001D66}"/>
    <cellStyle name="Comma 5 3 6 2 2 4" xfId="18364" xr:uid="{D688AB4A-C9EF-46F0-BFAB-28181B29323E}"/>
    <cellStyle name="Comma 5 3 6 2 3" xfId="10817" xr:uid="{5DC9755E-65C5-48DE-8CB9-8D8B044123B9}"/>
    <cellStyle name="Comma 5 3 6 2 3 2" xfId="21197" xr:uid="{E32A3CCE-3D50-4B57-AC37-E959EA59D368}"/>
    <cellStyle name="Comma 5 3 6 2 4" xfId="24164" xr:uid="{98256179-2AFA-4BBD-AF1C-2212B824FFBB}"/>
    <cellStyle name="Comma 5 3 6 2 5" xfId="15531" xr:uid="{8772BB40-D294-4585-963C-C800C2298ABE}"/>
    <cellStyle name="Comma 5 3 6 3" xfId="2056" xr:uid="{00000000-0005-0000-0000-000002020000}"/>
    <cellStyle name="Comma 5 3 6 4" xfId="5555" xr:uid="{C05D109D-6652-4B9A-B615-B29DAFDDCF9C}"/>
    <cellStyle name="Comma 5 3 6 4 2" xfId="29920" xr:uid="{C51E7046-954C-4FA0-81CA-3ABC12CDE141}"/>
    <cellStyle name="Comma 5 3 6 5" xfId="25227" xr:uid="{35AD5475-35E1-4B46-B4D5-98072003B9E3}"/>
    <cellStyle name="Comma 5 3 6 6" xfId="13360" xr:uid="{637BCB59-9FD8-453A-8DE5-CAC6E29F7DE5}"/>
    <cellStyle name="Comma 5 3 7" xfId="1595" xr:uid="{00000000-0005-0000-0000-000003020000}"/>
    <cellStyle name="Comma 5 3 7 2" xfId="2485" xr:uid="{00000000-0005-0000-0000-0000A6010000}"/>
    <cellStyle name="Comma 5 3 7 2 2" xfId="7610" xr:uid="{8429CEE5-936D-468A-822B-C4CC7D55E6F9}"/>
    <cellStyle name="Comma 5 3 7 2 2 2" xfId="17990" xr:uid="{5B549C2E-BFBF-46F3-8BC1-EC8F7DEC457C}"/>
    <cellStyle name="Comma 5 3 7 2 3" xfId="10443" xr:uid="{76E73FD1-063B-40AC-AC21-F2235F1DFC88}"/>
    <cellStyle name="Comma 5 3 7 2 3 2" xfId="20823" xr:uid="{4ECD8354-400C-4E94-BA8D-F1178449204C}"/>
    <cellStyle name="Comma 5 3 7 2 4" xfId="26879" xr:uid="{1CD15196-0267-4571-B546-85F3A9E5E4A2}"/>
    <cellStyle name="Comma 5 3 7 2 5" xfId="26993" xr:uid="{38242EE3-63CD-40FA-A09A-C1D97EB7E08D}"/>
    <cellStyle name="Comma 5 3 7 2 6" xfId="15157" xr:uid="{6AAB141B-DDBB-4B37-83CD-94D3952143BF}"/>
    <cellStyle name="Comma 5 3 7 3" xfId="3609" xr:uid="{00000000-0005-0000-0000-000003020000}"/>
    <cellStyle name="Comma 5 3 7 4" xfId="5542" xr:uid="{FF6B865B-76D6-4913-99E7-9488269AFAE4}"/>
    <cellStyle name="Comma 5 3 7 4 2" xfId="29867" xr:uid="{148AE6C6-3C9E-4E6D-95C0-D85C88EDADA5}"/>
    <cellStyle name="Comma 5 3 7 5" xfId="23168" xr:uid="{F2189D89-1652-4A6C-9C40-0E90C543D6E8}"/>
    <cellStyle name="Comma 5 3 7 6" xfId="12873" xr:uid="{09689B8C-3687-4CBB-AD02-AA18D1CD2591}"/>
    <cellStyle name="Comma 5 3 8" xfId="2179" xr:uid="{00000000-0005-0000-0000-00008F010000}"/>
    <cellStyle name="Comma 5 3 8 2" xfId="7306" xr:uid="{A52BF028-91EB-4672-BDCF-61C1BA0F6877}"/>
    <cellStyle name="Comma 5 3 8 2 2" xfId="17686" xr:uid="{3A25C420-D2EC-4CD9-8BAB-5F879B622CC1}"/>
    <cellStyle name="Comma 5 3 8 2 2 2" xfId="31120" xr:uid="{CF07C3AB-2C4D-472D-BC21-58F5BE798A45}"/>
    <cellStyle name="Comma 5 3 8 2 2 3" xfId="30675" xr:uid="{DD5071D3-B176-4A5E-B3EE-C9BC5649DD83}"/>
    <cellStyle name="Comma 5 3 8 3" xfId="10139" xr:uid="{6B2EA7A1-3C2A-469B-8FBD-27E70E7CA9FE}"/>
    <cellStyle name="Comma 5 3 8 3 2" xfId="20519" xr:uid="{821C99FD-689E-4A20-B7AA-25477B773790}"/>
    <cellStyle name="Comma 5 3 8 4" xfId="22785" xr:uid="{FCA71F4A-E844-45E6-B2A5-C25112314239}"/>
    <cellStyle name="Comma 5 3 8 5" xfId="28212" xr:uid="{6C4B6CBB-763E-4914-B3F5-4DE7E806DCA7}"/>
    <cellStyle name="Comma 5 3 8 6" xfId="14853" xr:uid="{0EFEE67B-54B6-4A44-9DAA-EAEAD63C43FD}"/>
    <cellStyle name="Comma 5 3 9" xfId="3859" xr:uid="{BD759C4A-C152-4D28-9136-4603EA7965D9}"/>
    <cellStyle name="Comma 5 3 9 2" xfId="8691" xr:uid="{2B3ED32A-7A08-4245-9A73-AA5797EFF1F5}"/>
    <cellStyle name="Comma 5 3 9 2 2" xfId="19071" xr:uid="{D8803375-2527-4510-BBD5-2D9A262E6CFC}"/>
    <cellStyle name="Comma 5 3 9 3" xfId="11524" xr:uid="{28CB0750-B495-4B8B-8162-0152EE2FC7D8}"/>
    <cellStyle name="Comma 5 3 9 3 2" xfId="21904" xr:uid="{129315D9-8AD4-42D6-8C58-A3FC0B5BCC16}"/>
    <cellStyle name="Comma 5 3 9 4" xfId="26469" xr:uid="{59683E98-A4F8-461D-8F11-FDDDDAF3320A}"/>
    <cellStyle name="Comma 5 3 9 5" xfId="26001" xr:uid="{8F1D2142-D936-4E2D-8BC4-16790819D8E1}"/>
    <cellStyle name="Comma 5 3 9 6" xfId="16238" xr:uid="{5BA957D4-5450-4E3C-BD98-81AE95564B85}"/>
    <cellStyle name="Comma 5 4" xfId="466" xr:uid="{00000000-0005-0000-0000-000004020000}"/>
    <cellStyle name="Comma 5 4 10" xfId="4859" xr:uid="{1D48C26C-529B-472F-9FD3-5BF62F1AEC33}"/>
    <cellStyle name="Comma 5 4 10 2" xfId="14151" xr:uid="{E3D512D4-630F-41EE-A9BB-E6B82CC22B4C}"/>
    <cellStyle name="Comma 5 4 11" xfId="6604" xr:uid="{A57298B7-5099-4365-B724-03702B5CFDF7}"/>
    <cellStyle name="Comma 5 4 11 2" xfId="16984" xr:uid="{B493B554-1F48-4913-A55F-6DAE801F5DFA}"/>
    <cellStyle name="Comma 5 4 12" xfId="9437" xr:uid="{8F6A6276-7F5B-4793-A0A0-363AB0CF308E}"/>
    <cellStyle name="Comma 5 4 12 2" xfId="19817" xr:uid="{16298050-3149-4BAC-98F6-74F4689F4960}"/>
    <cellStyle name="Comma 5 4 13" xfId="24742" xr:uid="{BC77B1D8-AA73-45EC-B2D0-5CB99A3F84A7}"/>
    <cellStyle name="Comma 5 4 14" xfId="12445" xr:uid="{B6172012-8C99-44AE-8F12-79EBD00E31F0}"/>
    <cellStyle name="Comma 5 4 2" xfId="467" xr:uid="{00000000-0005-0000-0000-000005020000}"/>
    <cellStyle name="Comma 5 4 2 10" xfId="9438" xr:uid="{9179DD7C-FF76-4128-A4F8-FEC06C341DEF}"/>
    <cellStyle name="Comma 5 4 2 10 2" xfId="19818" xr:uid="{B10C79F5-1CE0-4412-B278-2A8BC4FAE3C2}"/>
    <cellStyle name="Comma 5 4 2 11" xfId="23091" xr:uid="{4FE24631-C7D7-4F33-BAC0-3B827083DC9F}"/>
    <cellStyle name="Comma 5 4 2 12" xfId="12505" xr:uid="{2952C624-78DA-4836-AC75-424E492B18E4}"/>
    <cellStyle name="Comma 5 4 2 2" xfId="468" xr:uid="{00000000-0005-0000-0000-000006020000}"/>
    <cellStyle name="Comma 5 4 2 2 10" xfId="13070" xr:uid="{F679514C-B4BA-43DC-83B3-A529B99A07B5}"/>
    <cellStyle name="Comma 5 4 2 2 2" xfId="1613" xr:uid="{00000000-0005-0000-0000-000007020000}"/>
    <cellStyle name="Comma 5 4 2 2 2 2" xfId="3024" xr:uid="{00000000-0005-0000-0000-0000AA010000}"/>
    <cellStyle name="Comma 5 4 2 2 2 2 2" xfId="8104" xr:uid="{EA20ED8E-EC4F-4A46-90AC-980EE3AE3BA5}"/>
    <cellStyle name="Comma 5 4 2 2 2 2 2 2" xfId="28786" xr:uid="{2BBE52B5-D896-4E59-847F-74A30D6B9169}"/>
    <cellStyle name="Comma 5 4 2 2 2 2 2 3" xfId="26231" xr:uid="{FB64F316-FCE4-479A-B3CF-2801908AE5FC}"/>
    <cellStyle name="Comma 5 4 2 2 2 2 2 4" xfId="18484" xr:uid="{F935C9F6-EC71-439E-84C9-0F96AEEE17E2}"/>
    <cellStyle name="Comma 5 4 2 2 2 2 3" xfId="10937" xr:uid="{FE22D365-3292-4297-961D-1F55EABBF6B9}"/>
    <cellStyle name="Comma 5 4 2 2 2 2 3 2" xfId="21317" xr:uid="{C7299ECD-40A9-45CF-9F05-3286C1E437F1}"/>
    <cellStyle name="Comma 5 4 2 2 2 2 4" xfId="25737" xr:uid="{82C15EC4-AA15-4183-B53D-1323C89E1F7D}"/>
    <cellStyle name="Comma 5 4 2 2 2 2 5" xfId="15651" xr:uid="{62961680-01A7-4209-8590-52B26877995D}"/>
    <cellStyle name="Comma 5 4 2 2 2 3" xfId="2042" xr:uid="{00000000-0005-0000-0000-000007020000}"/>
    <cellStyle name="Comma 5 4 2 2 2 4" xfId="5558" xr:uid="{9B0E2C47-CA6A-4D5E-AD71-7458A8ABD26C}"/>
    <cellStyle name="Comma 5 4 2 2 2 4 2" xfId="29938" xr:uid="{E77E4B37-1023-473D-B823-A966092B7334}"/>
    <cellStyle name="Comma 5 4 2 2 2 5" xfId="23453" xr:uid="{6CD4595C-6861-4235-BA54-68DDDAE0C84C}"/>
    <cellStyle name="Comma 5 4 2 2 2 6" xfId="13527" xr:uid="{D0D933B0-ECB4-4725-B67B-EFE6C27B71B3}"/>
    <cellStyle name="Comma 5 4 2 2 3" xfId="1614" xr:uid="{00000000-0005-0000-0000-000008020000}"/>
    <cellStyle name="Comma 5 4 2 2 3 2" xfId="4632" xr:uid="{029813EF-0C19-4030-B37D-0A57A3B96EDC}"/>
    <cellStyle name="Comma 5 4 2 2 3 2 2" xfId="9399" xr:uid="{83FFACF2-BD4E-4875-950A-D929986B00C4}"/>
    <cellStyle name="Comma 5 4 2 2 3 2 2 2" xfId="19779" xr:uid="{7082B909-59D5-4F20-A285-AEA2FBDD5040}"/>
    <cellStyle name="Comma 5 4 2 2 3 2 3" xfId="12232" xr:uid="{19779298-5525-44F8-A001-D7530121B6CB}"/>
    <cellStyle name="Comma 5 4 2 2 3 2 3 2" xfId="22612" xr:uid="{2262B76A-4056-4500-B9E7-4300D0C9C3F4}"/>
    <cellStyle name="Comma 5 4 2 2 3 2 4" xfId="27763" xr:uid="{E7C85F02-B2A7-4DB9-9E73-482C42434E54}"/>
    <cellStyle name="Comma 5 4 2 2 3 2 5" xfId="26257" xr:uid="{D5E448E2-BF3B-40D1-A378-066099C8B329}"/>
    <cellStyle name="Comma 5 4 2 2 3 2 6" xfId="16946" xr:uid="{B4372306-01C5-4D82-9FED-E99CCB459B53}"/>
    <cellStyle name="Comma 5 4 2 2 3 3" xfId="22703" xr:uid="{1D5236FC-9549-4EA0-81BD-CE1B9C468209}"/>
    <cellStyle name="Comma 5 4 2 2 3 3 2" xfId="29894" xr:uid="{F005C7EF-F97C-4135-81B0-7BB5D359B727}"/>
    <cellStyle name="Comma 5 4 2 2 3 4" xfId="30009" xr:uid="{BEF40FD6-867C-4F0E-B7D5-D2A9EEDAE25F}"/>
    <cellStyle name="Comma 5 4 2 2 4" xfId="1612" xr:uid="{00000000-0005-0000-0000-000009020000}"/>
    <cellStyle name="Comma 5 4 2 2 4 2" xfId="26902" xr:uid="{8B3A6ADC-228E-48ED-A885-CFF25D8A396D}"/>
    <cellStyle name="Comma 5 4 2 2 4 3" xfId="26322" xr:uid="{F4B2F6D5-A474-46A9-8F94-8D112600F312}"/>
    <cellStyle name="Comma 5 4 2 2 5" xfId="4254" xr:uid="{94E6B12B-8FC1-4DE0-B083-4FDCE28DDC27}"/>
    <cellStyle name="Comma 5 4 2 2 5 2" xfId="9026" xr:uid="{15CA4CCE-3BB0-40ED-8350-10E15D7F217D}"/>
    <cellStyle name="Comma 5 4 2 2 5 2 2" xfId="19406" xr:uid="{12ADC1E7-AA36-4E16-8615-6B7923E98D5B}"/>
    <cellStyle name="Comma 5 4 2 2 5 2 3" xfId="31030" xr:uid="{B6F58660-A39C-4763-8A43-9C253FD9994C}"/>
    <cellStyle name="Comma 5 4 2 2 5 2 4" xfId="30676" xr:uid="{3DD2E12D-D946-4D8E-BE9E-BC2E33A64C5A}"/>
    <cellStyle name="Comma 5 4 2 2 5 3" xfId="11859" xr:uid="{1E83BF6E-F781-4EA4-9237-AFFDA5387236}"/>
    <cellStyle name="Comma 5 4 2 2 5 3 2" xfId="22239" xr:uid="{92533BAA-0FD6-449E-9104-0CCCCCDB50AE}"/>
    <cellStyle name="Comma 5 4 2 2 5 4" xfId="26562" xr:uid="{C1BA1425-9E76-4A22-B3D6-4072D9002CB3}"/>
    <cellStyle name="Comma 5 4 2 2 5 5" xfId="28268" xr:uid="{388DF011-908B-4433-81A3-9DCA9F6C3536}"/>
    <cellStyle name="Comma 5 4 2 2 5 6" xfId="16573" xr:uid="{209BCF79-AF66-48F7-8274-BD45D9F2383A}"/>
    <cellStyle name="Comma 5 4 2 2 6" xfId="4861" xr:uid="{67D8F83A-0B26-4F7B-AAF7-0C8E2228640D}"/>
    <cellStyle name="Comma 5 4 2 2 6 2" xfId="26182" xr:uid="{A5EC4C71-2369-4370-9963-12B6E20FE564}"/>
    <cellStyle name="Comma 5 4 2 2 6 3" xfId="27951" xr:uid="{D5ADD2F5-6B62-496C-8D67-B4D8D8DC522E}"/>
    <cellStyle name="Comma 5 4 2 2 6 4" xfId="14153" xr:uid="{EFEF7F03-CF64-4C12-9D8E-B48412366F48}"/>
    <cellStyle name="Comma 5 4 2 2 7" xfId="6606" xr:uid="{C1715601-8BE8-41E4-ADDE-C4400BF2EB67}"/>
    <cellStyle name="Comma 5 4 2 2 7 2" xfId="16986" xr:uid="{1226F693-D9D5-4E31-A85E-7784024A14B2}"/>
    <cellStyle name="Comma 5 4 2 2 8" xfId="9439" xr:uid="{A1302C41-E495-4C14-A8F8-16B8C36D8361}"/>
    <cellStyle name="Comma 5 4 2 2 8 2" xfId="19819" xr:uid="{679229E6-8636-4656-A26D-59C01348E6E8}"/>
    <cellStyle name="Comma 5 4 2 2 9" xfId="23421" xr:uid="{0924F89F-6F52-491C-A22E-589ABCC42D44}"/>
    <cellStyle name="Comma 5 4 2 3" xfId="1615" xr:uid="{00000000-0005-0000-0000-00000A020000}"/>
    <cellStyle name="Comma 5 4 2 3 2" xfId="3025" xr:uid="{00000000-0005-0000-0000-0000AB010000}"/>
    <cellStyle name="Comma 5 4 2 3 2 2" xfId="8105" xr:uid="{EED70E13-BE7B-4678-A41B-45C9E7272B29}"/>
    <cellStyle name="Comma 5 4 2 3 2 2 2" xfId="28787" xr:uid="{AB6D42C7-2029-46F9-A52C-A3AD957F5CBD}"/>
    <cellStyle name="Comma 5 4 2 3 2 2 2 2" xfId="31216" xr:uid="{D2B06BC6-FAB0-4DD2-A415-01FA1A682016}"/>
    <cellStyle name="Comma 5 4 2 3 2 2 2 3" xfId="30678" xr:uid="{6F17634A-C656-4BDE-ABDE-631F7F98A05E}"/>
    <cellStyle name="Comma 5 4 2 3 2 2 3" xfId="26814" xr:uid="{E641B174-FC80-447B-982B-FA1085F2F6B7}"/>
    <cellStyle name="Comma 5 4 2 3 2 2 4" xfId="18485" xr:uid="{7F9BCBB4-471B-4EA5-ADB7-A80F22D43026}"/>
    <cellStyle name="Comma 5 4 2 3 2 3" xfId="10938" xr:uid="{236309D7-0030-4FCF-8B49-451F53A7D494}"/>
    <cellStyle name="Comma 5 4 2 3 2 3 2" xfId="21318" xr:uid="{B4F1412B-A567-476F-83CE-DB2ACE05D08D}"/>
    <cellStyle name="Comma 5 4 2 3 2 4" xfId="24431" xr:uid="{EA06F90E-5982-41EE-92F2-0499DA4964BE}"/>
    <cellStyle name="Comma 5 4 2 3 2 5" xfId="15652" xr:uid="{B71C47D4-217C-469B-96C3-F1EB6C84FF9D}"/>
    <cellStyle name="Comma 5 4 2 3 3" xfId="3551" xr:uid="{00000000-0005-0000-0000-00000A020000}"/>
    <cellStyle name="Comma 5 4 2 3 4" xfId="4395" xr:uid="{C0798F50-EF80-4A20-93E0-006CA9D829A0}"/>
    <cellStyle name="Comma 5 4 2 3 4 2" xfId="9167" xr:uid="{43042E25-CB5C-47C2-A2F4-011280BF9103}"/>
    <cellStyle name="Comma 5 4 2 3 4 2 2" xfId="19547" xr:uid="{7DFCC59E-0E17-4AAC-931C-0D01EF511EE0}"/>
    <cellStyle name="Comma 5 4 2 3 4 2 3" xfId="31061" xr:uid="{D3CF83B4-480B-415E-AF73-CCC5FA70C824}"/>
    <cellStyle name="Comma 5 4 2 3 4 2 4" xfId="30677" xr:uid="{10FA5DDB-8E66-4A39-BFBF-D09CDB0960E7}"/>
    <cellStyle name="Comma 5 4 2 3 4 3" xfId="12000" xr:uid="{EC3C3287-2360-484C-92DF-E17AF91AB05A}"/>
    <cellStyle name="Comma 5 4 2 3 4 3 2" xfId="22380" xr:uid="{299460AF-281C-432E-A179-83F2322EFBE0}"/>
    <cellStyle name="Comma 5 4 2 3 4 4" xfId="16714" xr:uid="{7045EF56-7D75-4AB4-8BBA-A5D1B01F2501}"/>
    <cellStyle name="Comma 5 4 2 3 5" xfId="5559" xr:uid="{97604BB0-D113-4C21-BD40-6821A10747B4}"/>
    <cellStyle name="Comma 5 4 2 3 5 2" xfId="29688" xr:uid="{9F3CE6F8-799E-4FBC-A9D4-FAF867C49683}"/>
    <cellStyle name="Comma 5 4 2 3 5 2 2" xfId="30960" xr:uid="{F99190AE-028F-4301-BB9F-1110E074192D}"/>
    <cellStyle name="Comma 5 4 2 3 6" xfId="25081" xr:uid="{760031E4-17F9-4F60-B100-A75C80B388CD}"/>
    <cellStyle name="Comma 5 4 2 3 7" xfId="13528" xr:uid="{8971C047-6B78-4A98-8661-AE1EE4AFAEC6}"/>
    <cellStyle name="Comma 5 4 2 4" xfId="1616" xr:uid="{00000000-0005-0000-0000-00000B020000}"/>
    <cellStyle name="Comma 5 4 2 4 2" xfId="3023" xr:uid="{00000000-0005-0000-0000-0000AC010000}"/>
    <cellStyle name="Comma 5 4 2 4 2 2" xfId="8103" xr:uid="{CD7F43E1-A195-453F-9428-67A5367ED0FC}"/>
    <cellStyle name="Comma 5 4 2 4 2 2 2" xfId="28785" xr:uid="{893EDE12-C789-440E-A5E6-D2E446A43108}"/>
    <cellStyle name="Comma 5 4 2 4 2 2 3" xfId="27937" xr:uid="{D41DA84E-62FD-4DDD-8FE1-59B1FC86080B}"/>
    <cellStyle name="Comma 5 4 2 4 2 2 4" xfId="18483" xr:uid="{969D78BF-FFA2-482B-BE51-E2B15457F2AC}"/>
    <cellStyle name="Comma 5 4 2 4 2 3" xfId="10936" xr:uid="{36D20D32-6922-4DAF-9FFF-D1128DCFE3B0}"/>
    <cellStyle name="Comma 5 4 2 4 2 3 2" xfId="21316" xr:uid="{E6D73F05-1AC7-4415-88AD-F7BFA622E7FD}"/>
    <cellStyle name="Comma 5 4 2 4 2 4" xfId="25401" xr:uid="{D6E0E10F-5AE4-4958-B643-36CC7186385B}"/>
    <cellStyle name="Comma 5 4 2 4 2 5" xfId="15650" xr:uid="{AAD24CF7-75F3-477B-BD9F-FD99901C31B7}"/>
    <cellStyle name="Comma 5 4 2 4 3" xfId="2090" xr:uid="{00000000-0005-0000-0000-00000B020000}"/>
    <cellStyle name="Comma 5 4 2 4 4" xfId="5560" xr:uid="{367EBB3B-9A5D-4E70-8502-526CC8EEFD64}"/>
    <cellStyle name="Comma 5 4 2 4 4 2" xfId="29937" xr:uid="{397CB543-DEA8-462F-98D6-8A7C5CBC8C95}"/>
    <cellStyle name="Comma 5 4 2 4 5" xfId="25451" xr:uid="{A78836C0-9C3F-4A71-9865-3E134F9F9869}"/>
    <cellStyle name="Comma 5 4 2 4 6" xfId="13526" xr:uid="{7C2D413A-7D28-492A-AC1F-190E04F2DCC2}"/>
    <cellStyle name="Comma 5 4 2 5" xfId="1611" xr:uid="{00000000-0005-0000-0000-00000C020000}"/>
    <cellStyle name="Comma 5 4 2 5 2" xfId="2519" xr:uid="{00000000-0005-0000-0000-0000AD010000}"/>
    <cellStyle name="Comma 5 4 2 5 2 2" xfId="7644" xr:uid="{2F7DA5C6-9586-4F5D-AE68-7CD82B7C8997}"/>
    <cellStyle name="Comma 5 4 2 5 2 2 2" xfId="18024" xr:uid="{85BFFD5B-E734-4F36-8344-980DFCA79E2D}"/>
    <cellStyle name="Comma 5 4 2 5 2 3" xfId="10477" xr:uid="{325C1CC2-FAB0-4500-84F1-A6DB5E96C059}"/>
    <cellStyle name="Comma 5 4 2 5 2 3 2" xfId="20857" xr:uid="{DD2A588C-0EB7-4B27-9178-0066A568C1F0}"/>
    <cellStyle name="Comma 5 4 2 5 2 4" xfId="26776" xr:uid="{1DAB286D-B9DE-4006-8FF6-49E8C689EBD6}"/>
    <cellStyle name="Comma 5 4 2 5 2 5" xfId="27373" xr:uid="{6D6C1A46-AAB2-46B8-8580-7B36634F4C63}"/>
    <cellStyle name="Comma 5 4 2 5 2 6" xfId="15191" xr:uid="{87CEDEDA-1153-4083-9E9D-A2B243471068}"/>
    <cellStyle name="Comma 5 4 2 5 3" xfId="2091" xr:uid="{00000000-0005-0000-0000-00000C020000}"/>
    <cellStyle name="Comma 5 4 2 5 4" xfId="5557" xr:uid="{4E922189-714E-4A1D-B143-1B1B37D4BEDB}"/>
    <cellStyle name="Comma 5 4 2 5 4 2" xfId="29873" xr:uid="{B8527FC9-A446-4C93-90A2-78F2ABD5D9FB}"/>
    <cellStyle name="Comma 5 4 2 5 5" xfId="24243" xr:uid="{B9D0E415-8F23-47CF-8A8C-815BC6E447D7}"/>
    <cellStyle name="Comma 5 4 2 5 6" xfId="12907" xr:uid="{04735AAE-C34A-4C98-A551-5D35C81D981F}"/>
    <cellStyle name="Comma 5 4 2 6" xfId="2273" xr:uid="{00000000-0005-0000-0000-0000A8010000}"/>
    <cellStyle name="Comma 5 4 2 6 2" xfId="7400" xr:uid="{C4D29E37-E937-4213-8011-53A649BF8387}"/>
    <cellStyle name="Comma 5 4 2 6 2 2" xfId="17780" xr:uid="{50535CE2-176B-44F6-8F53-18B08078F264}"/>
    <cellStyle name="Comma 5 4 2 6 3" xfId="10233" xr:uid="{C11CD73B-D665-4282-9909-7BEA0E03E343}"/>
    <cellStyle name="Comma 5 4 2 6 3 2" xfId="20613" xr:uid="{3C900819-92F0-4C29-86E1-A90B3F340B79}"/>
    <cellStyle name="Comma 5 4 2 6 4" xfId="23242" xr:uid="{9170021C-F572-4BFC-9E71-0C62EEF9F5A4}"/>
    <cellStyle name="Comma 5 4 2 6 5" xfId="26291" xr:uid="{16576467-156A-4AC5-AACD-FFB47F3651C2}"/>
    <cellStyle name="Comma 5 4 2 6 6" xfId="14947" xr:uid="{A6D5D595-F74E-4986-8614-649D99B447FE}"/>
    <cellStyle name="Comma 5 4 2 7" xfId="3812" xr:uid="{9D313B6A-787D-4B1D-96BC-FC7E8E9C69D9}"/>
    <cellStyle name="Comma 5 4 2 7 2" xfId="8646" xr:uid="{8D8FECC0-9209-4BF6-94DC-38891174D0A1}"/>
    <cellStyle name="Comma 5 4 2 7 2 2" xfId="19026" xr:uid="{FC6A1C3B-4011-4141-98E7-6E7225CF8182}"/>
    <cellStyle name="Comma 5 4 2 7 3" xfId="11479" xr:uid="{6C74612B-7684-473A-A5AD-0C7FDCFC6F51}"/>
    <cellStyle name="Comma 5 4 2 7 3 2" xfId="21859" xr:uid="{61FC8D87-FC3B-4683-A3A1-92B7C9DC0668}"/>
    <cellStyle name="Comma 5 4 2 7 4" xfId="27007" xr:uid="{E0519768-0706-49AF-82A6-D4EF53FEF956}"/>
    <cellStyle name="Comma 5 4 2 7 5" xfId="28336" xr:uid="{A01A049B-33F1-40CC-8F9A-4F140969FBB0}"/>
    <cellStyle name="Comma 5 4 2 7 6" xfId="16193" xr:uid="{5A771593-0D2F-4BAE-A121-4F586A9A6162}"/>
    <cellStyle name="Comma 5 4 2 8" xfId="4860" xr:uid="{07C3C6D5-8D9B-4F87-9BC9-439937FDDCDF}"/>
    <cellStyle name="Comma 5 4 2 8 2" xfId="14152" xr:uid="{A359451D-B9A3-423B-9FC3-F6153889FDAE}"/>
    <cellStyle name="Comma 5 4 2 9" xfId="6605" xr:uid="{A520841F-3B08-4596-BDA9-ED3368ED9B23}"/>
    <cellStyle name="Comma 5 4 2 9 2" xfId="16985" xr:uid="{4AF28F1A-B467-4C04-8415-C91949B57C06}"/>
    <cellStyle name="Comma 5 4 3" xfId="469" xr:uid="{00000000-0005-0000-0000-00000D020000}"/>
    <cellStyle name="Comma 5 4 3 10" xfId="23705" xr:uid="{A54C64E4-FDA8-4148-A401-937C1E7A73AF}"/>
    <cellStyle name="Comma 5 4 3 11" xfId="12663" xr:uid="{B661D04C-5254-4F42-8351-EECE14F478AC}"/>
    <cellStyle name="Comma 5 4 3 2" xfId="1618" xr:uid="{00000000-0005-0000-0000-00000E020000}"/>
    <cellStyle name="Comma 5 4 3 2 2" xfId="3027" xr:uid="{00000000-0005-0000-0000-0000B0010000}"/>
    <cellStyle name="Comma 5 4 3 2 2 2" xfId="6160" xr:uid="{007C8220-9E72-4BAC-B90C-B53B0AE74FAB}"/>
    <cellStyle name="Comma 5 4 3 2 2 2 2" xfId="25449" xr:uid="{97DB1598-8191-4E16-9586-822C9BC3758B}"/>
    <cellStyle name="Comma 5 4 3 2 2 2 2 2" xfId="26124" xr:uid="{DD2A8CEA-F24E-4480-B9E2-C8CD0FCEA4A9}"/>
    <cellStyle name="Comma 5 4 3 2 2 2 2 3" xfId="31158" xr:uid="{E403FF4C-B1E8-42E1-9ECF-5008D27D4796}"/>
    <cellStyle name="Comma 5 4 3 2 2 2 3" xfId="27119" xr:uid="{A67FDF58-D503-44D7-A6C8-5FE8BA41B622}"/>
    <cellStyle name="Comma 5 4 3 2 2 2 4" xfId="15654" xr:uid="{B034BDF8-FC69-46BC-90DE-D9403E18391A}"/>
    <cellStyle name="Comma 5 4 3 2 2 3" xfId="8107" xr:uid="{E598174F-287F-4572-B1A1-FA3FA63DC608}"/>
    <cellStyle name="Comma 5 4 3 2 2 3 2" xfId="28789" xr:uid="{2784C87B-4856-4C8C-A5B1-BD78685B3398}"/>
    <cellStyle name="Comma 5 4 3 2 2 3 3" xfId="26481" xr:uid="{7E6A0C62-E0F7-4E9F-886B-37B8DE9B1EFA}"/>
    <cellStyle name="Comma 5 4 3 2 2 3 4" xfId="18487" xr:uid="{4BAB502A-E8E4-46CC-BADE-EB1E9176D641}"/>
    <cellStyle name="Comma 5 4 3 2 2 4" xfId="10940" xr:uid="{79BECDAC-D215-4AFF-AA74-F202E53545ED}"/>
    <cellStyle name="Comma 5 4 3 2 2 4 2" xfId="21320" xr:uid="{BBF7FD93-6C7E-4339-B1B9-D64E62673328}"/>
    <cellStyle name="Comma 5 4 3 2 2 5" xfId="23994" xr:uid="{1BF88E1E-0E42-4AE9-8589-BC18D54148E2}"/>
    <cellStyle name="Comma 5 4 3 2 2 6" xfId="13530" xr:uid="{2B93960E-C652-4963-9F39-86A958088D1E}"/>
    <cellStyle name="Comma 5 4 3 2 3" xfId="2668" xr:uid="{00000000-0005-0000-0000-0000AF010000}"/>
    <cellStyle name="Comma 5 4 3 2 3 2" xfId="7792" xr:uid="{29C61830-5722-46D3-9DAB-D49707DA8E72}"/>
    <cellStyle name="Comma 5 4 3 2 3 2 2" xfId="26438" xr:uid="{45522648-ECBC-42E6-A492-F2D7056F4061}"/>
    <cellStyle name="Comma 5 4 3 2 3 2 3" xfId="27566" xr:uid="{EC6AD633-0590-464F-B742-4AAD568083A8}"/>
    <cellStyle name="Comma 5 4 3 2 3 2 4" xfId="18172" xr:uid="{94FF7FCC-CA04-44D3-A23D-1AE82DB8DFBD}"/>
    <cellStyle name="Comma 5 4 3 2 3 3" xfId="10625" xr:uid="{588F3232-50E6-4B31-86E2-69B6884A609E}"/>
    <cellStyle name="Comma 5 4 3 2 3 3 2" xfId="21005" xr:uid="{9CA785BF-A464-42FF-AA90-C95EAF49E234}"/>
    <cellStyle name="Comma 5 4 3 2 3 4" xfId="22862" xr:uid="{9D03AB9B-A8BC-4B40-9EB2-1933D4677D5E}"/>
    <cellStyle name="Comma 5 4 3 2 3 5" xfId="15339" xr:uid="{85C94FF9-25F6-4B97-9A38-A6E174A0AFB4}"/>
    <cellStyle name="Comma 5 4 3 2 4" xfId="3632" xr:uid="{00000000-0005-0000-0000-00000E020000}"/>
    <cellStyle name="Comma 5 4 3 2 5" xfId="4255" xr:uid="{7200444E-36DD-40CC-A077-CB29E63090CC}"/>
    <cellStyle name="Comma 5 4 3 2 5 2" xfId="9027" xr:uid="{B7DD77EA-D0F5-44BE-8B7C-41F10A4FB4CA}"/>
    <cellStyle name="Comma 5 4 3 2 5 2 2" xfId="19407" xr:uid="{9CD73D97-72A6-4940-9CEA-CA2ED02A124E}"/>
    <cellStyle name="Comma 5 4 3 2 5 2 3" xfId="31031" xr:uid="{DEF4EEB6-28AB-41BA-BFF2-7A7C61321EAB}"/>
    <cellStyle name="Comma 5 4 3 2 5 2 4" xfId="30680" xr:uid="{4EF6A5C3-375D-4403-9D1B-8D91B43C7AAA}"/>
    <cellStyle name="Comma 5 4 3 2 5 3" xfId="11860" xr:uid="{3BC6F72F-6810-4E85-B279-7CA58D925647}"/>
    <cellStyle name="Comma 5 4 3 2 5 3 2" xfId="22240" xr:uid="{51E916BA-CC2D-459A-B6A1-3506AFEBB662}"/>
    <cellStyle name="Comma 5 4 3 2 5 4" xfId="26037" xr:uid="{D6C4F451-91EA-470B-971B-25737311E52E}"/>
    <cellStyle name="Comma 5 4 3 2 5 5" xfId="26756" xr:uid="{07070A58-2038-4788-B080-E99E8AAB0DB7}"/>
    <cellStyle name="Comma 5 4 3 2 5 6" xfId="16574" xr:uid="{6AB58FED-965A-4A90-89E4-5B8C6C458E1B}"/>
    <cellStyle name="Comma 5 4 3 2 6" xfId="5562" xr:uid="{0FC98FF7-0826-4572-9CD4-63A4F734F6B2}"/>
    <cellStyle name="Comma 5 4 3 2 6 2" xfId="29719" xr:uid="{1A4A5A7C-7351-43D2-B3DF-864B1C97F00E}"/>
    <cellStyle name="Comma 5 4 3 2 6 2 2" xfId="30961" xr:uid="{4E9CD10B-1971-4E18-B1AD-EC7A5CB51431}"/>
    <cellStyle name="Comma 5 4 3 2 7" xfId="25242" xr:uid="{E65C12E8-DC8E-4F43-A6F1-ACB2A325DBD0}"/>
    <cellStyle name="Comma 5 4 3 2 8" xfId="13071" xr:uid="{F5F43466-C211-4776-AF9D-DDE52683B12C}"/>
    <cellStyle name="Comma 5 4 3 3" xfId="1619" xr:uid="{00000000-0005-0000-0000-00000F020000}"/>
    <cellStyle name="Comma 5 4 3 3 2" xfId="3028" xr:uid="{00000000-0005-0000-0000-0000B1010000}"/>
    <cellStyle name="Comma 5 4 3 3 2 2" xfId="8108" xr:uid="{21D221E8-5CDF-42B8-8726-C36E1D13454B}"/>
    <cellStyle name="Comma 5 4 3 3 2 2 2" xfId="28790" xr:uid="{25427AF7-1EF5-4BFD-9C61-49EDAE307D36}"/>
    <cellStyle name="Comma 5 4 3 3 2 2 3" xfId="28648" xr:uid="{25A91A5C-6912-44A7-B87D-0861BA1D38C7}"/>
    <cellStyle name="Comma 5 4 3 3 2 2 4" xfId="18488" xr:uid="{A7005E7D-2924-427E-90C8-632355687328}"/>
    <cellStyle name="Comma 5 4 3 3 2 3" xfId="10941" xr:uid="{12204D70-4E27-44E3-9AFD-18876A76CE59}"/>
    <cellStyle name="Comma 5 4 3 3 2 3 2" xfId="21321" xr:uid="{87642076-E9AC-4641-A3E6-16D8AD8A7BB8}"/>
    <cellStyle name="Comma 5 4 3 3 2 4" xfId="23700" xr:uid="{1033E001-F0E5-4315-B6E7-0A9A4BD607EE}"/>
    <cellStyle name="Comma 5 4 3 3 2 5" xfId="15655" xr:uid="{F1F47C60-F8BF-4361-8E85-E74D26093C21}"/>
    <cellStyle name="Comma 5 4 3 3 3" xfId="2043" xr:uid="{00000000-0005-0000-0000-00000F020000}"/>
    <cellStyle name="Comma 5 4 3 3 4" xfId="4396" xr:uid="{85D2CB15-88A6-4002-AA7C-5761F9B91E5C}"/>
    <cellStyle name="Comma 5 4 3 3 4 2" xfId="9168" xr:uid="{00E7C148-6EDA-4D34-893B-F6DEBC2073FF}"/>
    <cellStyle name="Comma 5 4 3 3 4 2 2" xfId="19548" xr:uid="{DAC92D93-F217-44AA-970E-561D4800668F}"/>
    <cellStyle name="Comma 5 4 3 3 4 2 3" xfId="31062" xr:uid="{4ECFCCE6-377C-43EB-B657-8F00BA251960}"/>
    <cellStyle name="Comma 5 4 3 3 4 2 4" xfId="30681" xr:uid="{3876AF0A-6E4D-4053-9A80-038F6DCD8EF8}"/>
    <cellStyle name="Comma 5 4 3 3 4 3" xfId="12001" xr:uid="{35C058BB-9759-431E-885F-7F98DC2A6C29}"/>
    <cellStyle name="Comma 5 4 3 3 4 3 2" xfId="22381" xr:uid="{E3443B56-0121-40BF-AE68-C899DD11A811}"/>
    <cellStyle name="Comma 5 4 3 3 4 4" xfId="16715" xr:uid="{EDE226BF-9D13-44AC-89AD-E4F29700CB0D}"/>
    <cellStyle name="Comma 5 4 3 3 5" xfId="5563" xr:uid="{CB1F3A00-B75F-4580-BEC4-2FB23FC80572}"/>
    <cellStyle name="Comma 5 4 3 3 5 2" xfId="29704" xr:uid="{B15CE909-C9C3-40A0-8455-FE5E12A46018}"/>
    <cellStyle name="Comma 5 4 3 3 6" xfId="25162" xr:uid="{79F7B079-FFD0-4DA0-8150-C726C678947B}"/>
    <cellStyle name="Comma 5 4 3 3 7" xfId="13531" xr:uid="{59996E9E-78E0-4B64-96DD-3AD884FD1666}"/>
    <cellStyle name="Comma 5 4 3 4" xfId="1617" xr:uid="{00000000-0005-0000-0000-000010020000}"/>
    <cellStyle name="Comma 5 4 3 4 2" xfId="3026" xr:uid="{00000000-0005-0000-0000-0000B2010000}"/>
    <cellStyle name="Comma 5 4 3 4 2 2" xfId="8106" xr:uid="{96D7AE74-E695-404F-81C4-4EA797556071}"/>
    <cellStyle name="Comma 5 4 3 4 2 2 2" xfId="28788" xr:uid="{5960A96B-0473-4B28-AEDC-C7BD3AB868CE}"/>
    <cellStyle name="Comma 5 4 3 4 2 2 3" xfId="26092" xr:uid="{78FA1F45-C57F-4D00-B91D-7A03815D502C}"/>
    <cellStyle name="Comma 5 4 3 4 2 2 4" xfId="18486" xr:uid="{A56470FA-94B7-417E-AEBF-173CE26C4E83}"/>
    <cellStyle name="Comma 5 4 3 4 2 3" xfId="10939" xr:uid="{32FB1CCB-8E0A-481E-B76F-2744A46249AF}"/>
    <cellStyle name="Comma 5 4 3 4 2 3 2" xfId="21319" xr:uid="{613AADE1-7FE2-42F5-8AA4-8D6735553A79}"/>
    <cellStyle name="Comma 5 4 3 4 2 4" xfId="24211" xr:uid="{63573AED-2580-472C-AD90-5EEF2F1FB914}"/>
    <cellStyle name="Comma 5 4 3 4 2 5" xfId="15653" xr:uid="{DC71AA64-C50E-4457-869F-B2627816983D}"/>
    <cellStyle name="Comma 5 4 3 4 3" xfId="3643" xr:uid="{00000000-0005-0000-0000-000010020000}"/>
    <cellStyle name="Comma 5 4 3 4 4" xfId="5561" xr:uid="{7C03D70E-5086-4C6D-89E3-E9DB53357221}"/>
    <cellStyle name="Comma 5 4 3 4 4 2" xfId="29939" xr:uid="{0A80C9F8-3AA4-40ED-9AE4-5B274546AA28}"/>
    <cellStyle name="Comma 5 4 3 4 5" xfId="22995" xr:uid="{109649F7-7F1A-41B7-87D5-89D403649DB1}"/>
    <cellStyle name="Comma 5 4 3 4 6" xfId="13529" xr:uid="{A6EA4EFA-D95C-4307-A04E-A185CBB3D0BA}"/>
    <cellStyle name="Comma 5 4 3 5" xfId="2622" xr:uid="{00000000-0005-0000-0000-0000B3010000}"/>
    <cellStyle name="Comma 5 4 3 5 2" xfId="5884" xr:uid="{1FD7A4FB-A677-461F-AAC8-CBCB299F47FC}"/>
    <cellStyle name="Comma 5 4 3 5 2 2" xfId="27232" xr:uid="{8A40900A-961D-405D-8C1D-225441C3E1AB}"/>
    <cellStyle name="Comma 5 4 3 5 2 3" xfId="28684" xr:uid="{E32526B3-B64F-4931-9F6F-616CDE538A9A}"/>
    <cellStyle name="Comma 5 4 3 5 2 4" xfId="15294" xr:uid="{18158932-8E28-46CD-8ECF-32D906D7477A}"/>
    <cellStyle name="Comma 5 4 3 5 3" xfId="7747" xr:uid="{0C8AE889-C234-4D69-AD0B-CE037DCEF8A3}"/>
    <cellStyle name="Comma 5 4 3 5 3 2" xfId="18127" xr:uid="{EEC08685-7170-4EC5-BA6B-A76101532903}"/>
    <cellStyle name="Comma 5 4 3 5 4" xfId="10580" xr:uid="{31059A43-759B-4EDA-9C5D-880D1C749B48}"/>
    <cellStyle name="Comma 5 4 3 5 4 2" xfId="20960" xr:uid="{9DCA322E-49D9-4DC6-81F2-37AE927F1A29}"/>
    <cellStyle name="Comma 5 4 3 5 5" xfId="23546" xr:uid="{A4636B19-FBD1-43FA-A18C-B4585C90E5FD}"/>
    <cellStyle name="Comma 5 4 3 5 6" xfId="13010" xr:uid="{A5BBE2FB-0D8F-46FA-B94B-EAE035E23A46}"/>
    <cellStyle name="Comma 5 4 3 6" xfId="4120" xr:uid="{B0917393-0791-4B08-93AB-D0505818BC45}"/>
    <cellStyle name="Comma 5 4 3 6 2" xfId="8892" xr:uid="{A913B0F0-37E6-44C2-9608-68BA783E94B4}"/>
    <cellStyle name="Comma 5 4 3 6 2 2" xfId="19272" xr:uid="{E8318EBE-72F5-494C-9577-C99C8D5324E2}"/>
    <cellStyle name="Comma 5 4 3 6 2 3" xfId="31006" xr:uid="{F0229DE4-DA70-4444-888D-FB38F150BD65}"/>
    <cellStyle name="Comma 5 4 3 6 2 4" xfId="30679" xr:uid="{B578D268-E4DF-43C5-9C96-327C24967103}"/>
    <cellStyle name="Comma 5 4 3 6 3" xfId="11725" xr:uid="{681068A9-FB73-4D20-9927-5713336CFBE7}"/>
    <cellStyle name="Comma 5 4 3 6 3 2" xfId="22105" xr:uid="{337B2FBA-E6AB-4444-B7CC-F3B78ED31589}"/>
    <cellStyle name="Comma 5 4 3 6 4" xfId="23914" xr:uid="{6ADD72EB-FF18-46E3-B04C-1BA026AD2C9B}"/>
    <cellStyle name="Comma 5 4 3 6 5" xfId="26614" xr:uid="{84350A5C-096B-4A1F-BA16-7CE280504E2D}"/>
    <cellStyle name="Comma 5 4 3 6 6" xfId="16439" xr:uid="{68110F5E-5FAD-434E-93FD-3B4A47E9ECF5}"/>
    <cellStyle name="Comma 5 4 3 7" xfId="4862" xr:uid="{A240C9B6-55E4-4374-B1DF-9A086F346D6E}"/>
    <cellStyle name="Comma 5 4 3 7 2" xfId="27088" xr:uid="{89D53217-DF21-40B2-AB82-FC0954B7D310}"/>
    <cellStyle name="Comma 5 4 3 7 3" xfId="27730" xr:uid="{86F77ADB-B0E9-422F-9F9A-5CB7BEEBC18E}"/>
    <cellStyle name="Comma 5 4 3 7 4" xfId="14154" xr:uid="{C4B0A41C-5947-45ED-8358-35CE0465EFEB}"/>
    <cellStyle name="Comma 5 4 3 8" xfId="6607" xr:uid="{FC7E9C22-45D7-4533-9861-B9F9C7C7FAFD}"/>
    <cellStyle name="Comma 5 4 3 8 2" xfId="16987" xr:uid="{4898B56F-4FA9-4A9A-89CF-EB1664D1B240}"/>
    <cellStyle name="Comma 5 4 3 9" xfId="9440" xr:uid="{C659FD1A-67C9-44C8-95C6-EFAC335E9A81}"/>
    <cellStyle name="Comma 5 4 3 9 2" xfId="19820" xr:uid="{1BA271D6-C8C5-4E3F-B9C1-5947FC94DD91}"/>
    <cellStyle name="Comma 5 4 4" xfId="470" xr:uid="{00000000-0005-0000-0000-000011020000}"/>
    <cellStyle name="Comma 5 4 4 10" xfId="13069" xr:uid="{EB520593-34BA-4E5E-94BA-C49A73C54C6F}"/>
    <cellStyle name="Comma 5 4 4 2" xfId="1621" xr:uid="{00000000-0005-0000-0000-000012020000}"/>
    <cellStyle name="Comma 5 4 4 2 2" xfId="3029" xr:uid="{00000000-0005-0000-0000-0000B5010000}"/>
    <cellStyle name="Comma 5 4 4 2 2 2" xfId="8109" xr:uid="{290FC8F3-15F3-4BEF-9B10-48879780ECA7}"/>
    <cellStyle name="Comma 5 4 4 2 2 2 2" xfId="28791" xr:uid="{0C03508E-AAB2-4125-B7C0-1A41F0DBF503}"/>
    <cellStyle name="Comma 5 4 4 2 2 2 3" xfId="26278" xr:uid="{19B9AA86-C3EF-40BA-BFBD-CFAE038525C9}"/>
    <cellStyle name="Comma 5 4 4 2 2 2 4" xfId="18489" xr:uid="{5284C830-663D-43D1-A0D0-AAAA32887826}"/>
    <cellStyle name="Comma 5 4 4 2 2 3" xfId="10942" xr:uid="{F9FA5684-0770-45A3-A466-745760E72C89}"/>
    <cellStyle name="Comma 5 4 4 2 2 3 2" xfId="21322" xr:uid="{779D5D81-E695-46AF-A985-5A313B01AFFE}"/>
    <cellStyle name="Comma 5 4 4 2 2 4" xfId="24806" xr:uid="{60A2FF48-03F1-48DD-A1A5-04965444BA76}"/>
    <cellStyle name="Comma 5 4 4 2 2 5" xfId="15656" xr:uid="{6716B62F-D1BA-41B9-BFE9-7657228B1592}"/>
    <cellStyle name="Comma 5 4 4 2 3" xfId="2060" xr:uid="{00000000-0005-0000-0000-000012020000}"/>
    <cellStyle name="Comma 5 4 4 2 4" xfId="5564" xr:uid="{D16A0D10-FBA3-4EA5-8CE1-1E4196985AAF}"/>
    <cellStyle name="Comma 5 4 4 2 4 2" xfId="29940" xr:uid="{F25E46E9-8558-4043-ADCB-9C9C47D7CEFB}"/>
    <cellStyle name="Comma 5 4 4 2 5" xfId="23000" xr:uid="{2BF63B1D-1E5E-43E0-9D3C-3640ADEC249D}"/>
    <cellStyle name="Comma 5 4 4 2 6" xfId="13532" xr:uid="{D8C0D2BF-AC83-44C3-A0AD-982213DAA7E5}"/>
    <cellStyle name="Comma 5 4 4 3" xfId="1622" xr:uid="{00000000-0005-0000-0000-000013020000}"/>
    <cellStyle name="Comma 5 4 4 3 2" xfId="4643" xr:uid="{AA605243-E9A8-42CE-AFF2-C3FB06670C65}"/>
    <cellStyle name="Comma 5 4 4 3 2 2" xfId="9401" xr:uid="{5F7BF688-ADB8-476E-A01C-0694B5EDBD1C}"/>
    <cellStyle name="Comma 5 4 4 3 2 2 2" xfId="19781" xr:uid="{593A7D09-AA36-489A-A4D5-203E0941D4F0}"/>
    <cellStyle name="Comma 5 4 4 3 2 3" xfId="12234" xr:uid="{E8AB7BAB-0100-426A-A9CD-5D95269558B2}"/>
    <cellStyle name="Comma 5 4 4 3 2 3 2" xfId="22614" xr:uid="{9E4CA505-3EE2-42CF-BC54-2A3EA58EBA52}"/>
    <cellStyle name="Comma 5 4 4 3 2 4" xfId="27284" xr:uid="{C261FBD2-0745-4F7C-88BD-83FB3946F1E3}"/>
    <cellStyle name="Comma 5 4 4 3 2 5" xfId="26695" xr:uid="{98D782FF-D647-48EA-89DB-175218B28C99}"/>
    <cellStyle name="Comma 5 4 4 3 2 6" xfId="16948" xr:uid="{0CC32059-AEF4-48E9-B9D7-C4C7B59AA66C}"/>
    <cellStyle name="Comma 5 4 4 3 3" xfId="24395" xr:uid="{383C249C-D118-473B-9C1E-889FE84F2D07}"/>
    <cellStyle name="Comma 5 4 4 3 3 2" xfId="29893" xr:uid="{8D77C375-FDEC-4907-A255-D0B6239AD792}"/>
    <cellStyle name="Comma 5 4 4 3 4" xfId="30008" xr:uid="{CDF06ABB-B7EB-4325-89E0-F9CB296CBBCC}"/>
    <cellStyle name="Comma 5 4 4 4" xfId="1620" xr:uid="{00000000-0005-0000-0000-000014020000}"/>
    <cellStyle name="Comma 5 4 4 5" xfId="4253" xr:uid="{20B90C1C-34CA-4215-8DD8-975AECD84294}"/>
    <cellStyle name="Comma 5 4 4 5 2" xfId="9025" xr:uid="{A812A268-AD3A-4FCD-83AB-6D1D8FE34016}"/>
    <cellStyle name="Comma 5 4 4 5 2 2" xfId="19405" xr:uid="{B2FF5CD4-C747-4981-9DF0-CA1385916856}"/>
    <cellStyle name="Comma 5 4 4 5 2 3" xfId="31029" xr:uid="{DAB37AB3-6C01-4DC1-9197-01E7A80416DE}"/>
    <cellStyle name="Comma 5 4 4 5 2 4" xfId="30682" xr:uid="{1F8F53D2-8B33-42D3-9E60-E867CD366200}"/>
    <cellStyle name="Comma 5 4 4 5 3" xfId="11858" xr:uid="{621705D9-DE19-48F4-82CF-C0A9E1616150}"/>
    <cellStyle name="Comma 5 4 4 5 3 2" xfId="22238" xr:uid="{1A7A7CFB-9B9C-4907-981F-39F7047E6056}"/>
    <cellStyle name="Comma 5 4 4 5 4" xfId="28371" xr:uid="{585164CC-9B2A-4316-925F-EF9B482CDB71}"/>
    <cellStyle name="Comma 5 4 4 5 5" xfId="26145" xr:uid="{307E018B-9018-4695-92A4-8DE0D898F420}"/>
    <cellStyle name="Comma 5 4 4 5 6" xfId="16572" xr:uid="{6CC63D45-A75B-423C-82A7-E72353DFE1E4}"/>
    <cellStyle name="Comma 5 4 4 6" xfId="4863" xr:uid="{40464597-81CF-4B3A-BDBE-A56B8D31FCF5}"/>
    <cellStyle name="Comma 5 4 4 6 2" xfId="14155" xr:uid="{ED84718F-BA5C-47DD-A8B0-7AAB56D3BC03}"/>
    <cellStyle name="Comma 5 4 4 7" xfId="6608" xr:uid="{CC1F996B-D609-457F-9A2E-D7DFA7F4B274}"/>
    <cellStyle name="Comma 5 4 4 7 2" xfId="16988" xr:uid="{718DC36B-78FF-4911-BA8F-30594FD38B51}"/>
    <cellStyle name="Comma 5 4 4 8" xfId="9441" xr:uid="{F9A7B80C-75B2-4BAC-B3C2-4574E940388C}"/>
    <cellStyle name="Comma 5 4 4 8 2" xfId="19821" xr:uid="{D37551E2-3897-4D74-8D80-3C488577C95B}"/>
    <cellStyle name="Comma 5 4 4 9" xfId="23362" xr:uid="{4C0AD912-540B-4296-94BC-BB12EC26B90D}"/>
    <cellStyle name="Comma 5 4 5" xfId="1623" xr:uid="{00000000-0005-0000-0000-000015020000}"/>
    <cellStyle name="Comma 5 4 5 2" xfId="3030" xr:uid="{00000000-0005-0000-0000-0000B6010000}"/>
    <cellStyle name="Comma 5 4 5 2 2" xfId="8110" xr:uid="{CA1995C3-89FB-4891-8F58-E90990A049DF}"/>
    <cellStyle name="Comma 5 4 5 2 2 2" xfId="28792" xr:uid="{C8A76B4C-5A93-4F7F-9EC3-80FE72D4677F}"/>
    <cellStyle name="Comma 5 4 5 2 2 2 2" xfId="31217" xr:uid="{F2BAD945-64C0-4B38-8C09-26DD496487BE}"/>
    <cellStyle name="Comma 5 4 5 2 2 2 3" xfId="30684" xr:uid="{A3310739-5307-4198-8F24-D15B491AA5A8}"/>
    <cellStyle name="Comma 5 4 5 2 2 3" xfId="27731" xr:uid="{A2C6750A-A58B-4E1E-A08F-98C689786567}"/>
    <cellStyle name="Comma 5 4 5 2 2 4" xfId="18490" xr:uid="{4170FDDD-D94A-4BBE-BF71-F250007E7FB9}"/>
    <cellStyle name="Comma 5 4 5 2 3" xfId="10943" xr:uid="{CDF1C62F-6B25-4CFF-982E-25A5F01676E6}"/>
    <cellStyle name="Comma 5 4 5 2 3 2" xfId="21323" xr:uid="{E326CDF0-D07C-4323-8623-BD92212513E8}"/>
    <cellStyle name="Comma 5 4 5 2 4" xfId="23267" xr:uid="{C379944C-8374-42A4-955A-6C718EA081D2}"/>
    <cellStyle name="Comma 5 4 5 2 5" xfId="15657" xr:uid="{50152E7A-E97E-470C-89FA-97C7B34C4030}"/>
    <cellStyle name="Comma 5 4 5 3" xfId="2081" xr:uid="{00000000-0005-0000-0000-000015020000}"/>
    <cellStyle name="Comma 5 4 5 4" xfId="4397" xr:uid="{B00051C5-3A2E-424F-9C46-B4DD74FD8567}"/>
    <cellStyle name="Comma 5 4 5 4 2" xfId="9169" xr:uid="{3351EA1B-65B1-4144-9B49-1360FCB0E530}"/>
    <cellStyle name="Comma 5 4 5 4 2 2" xfId="19549" xr:uid="{55CFBDE5-84A5-4D40-B8A8-6A85D07AD007}"/>
    <cellStyle name="Comma 5 4 5 4 2 3" xfId="31063" xr:uid="{3984102B-822A-450E-A43C-4246090CCDB8}"/>
    <cellStyle name="Comma 5 4 5 4 2 4" xfId="30683" xr:uid="{588785B0-3463-43A7-92E2-9D66925BECD9}"/>
    <cellStyle name="Comma 5 4 5 4 3" xfId="12002" xr:uid="{D9CDB029-0734-47C7-9758-9DB8F9DFEC28}"/>
    <cellStyle name="Comma 5 4 5 4 3 2" xfId="22382" xr:uid="{5F9F1B0A-C1AD-4056-8E63-28913330970F}"/>
    <cellStyle name="Comma 5 4 5 4 4" xfId="16716" xr:uid="{DCCB65D7-1687-4250-A4D9-2A157B3BE969}"/>
    <cellStyle name="Comma 5 4 5 5" xfId="5565" xr:uid="{A128631B-3428-414E-9F25-8FA6699F8D03}"/>
    <cellStyle name="Comma 5 4 5 5 2" xfId="29683" xr:uid="{4487DE43-472A-4A71-9B22-68844F54F5CF}"/>
    <cellStyle name="Comma 5 4 5 5 2 2" xfId="30962" xr:uid="{7EF5E265-F8DD-42D8-916E-4FE670324B78}"/>
    <cellStyle name="Comma 5 4 5 6" xfId="23184" xr:uid="{E54F51E7-4A6B-4E4B-A0BF-F9D227F9A808}"/>
    <cellStyle name="Comma 5 4 5 7" xfId="13533" xr:uid="{4A7D1C38-FFE0-4648-8561-028E3DBF36DB}"/>
    <cellStyle name="Comma 5 4 6" xfId="1624" xr:uid="{00000000-0005-0000-0000-000016020000}"/>
    <cellStyle name="Comma 5 4 6 2" xfId="2868" xr:uid="{00000000-0005-0000-0000-0000B7010000}"/>
    <cellStyle name="Comma 5 4 6 2 2" xfId="7985" xr:uid="{E435F86A-2CC6-49A9-AFBB-303D9970770D}"/>
    <cellStyle name="Comma 5 4 6 2 2 2" xfId="27332" xr:uid="{C14A4527-489D-49CA-8263-A009DCE0942E}"/>
    <cellStyle name="Comma 5 4 6 2 2 2 2" xfId="31189" xr:uid="{65375153-FF84-4309-A5AB-7211D688AF6C}"/>
    <cellStyle name="Comma 5 4 6 2 2 2 3" xfId="30685" xr:uid="{AA82D6A9-E423-4665-BA59-CD8573E965C4}"/>
    <cellStyle name="Comma 5 4 6 2 2 3" xfId="28489" xr:uid="{B7E8DAA1-3088-46D4-8D75-C4437F530D14}"/>
    <cellStyle name="Comma 5 4 6 2 2 4" xfId="18365" xr:uid="{6FCCB180-A23C-4F85-AEF6-C321E54E6834}"/>
    <cellStyle name="Comma 5 4 6 2 3" xfId="10818" xr:uid="{B7D4ED36-7A7D-4D50-9C34-32F1FCEEB96B}"/>
    <cellStyle name="Comma 5 4 6 2 3 2" xfId="21198" xr:uid="{62C2CE69-C784-46E2-914F-274D400EAFA3}"/>
    <cellStyle name="Comma 5 4 6 2 4" xfId="25065" xr:uid="{6BBF8F4F-1CD9-4076-B1A7-09911CA21A3E}"/>
    <cellStyle name="Comma 5 4 6 2 5" xfId="15532" xr:uid="{DE69EAE8-F98B-43F5-8716-641AF55870C8}"/>
    <cellStyle name="Comma 5 4 6 3" xfId="2860" xr:uid="{00000000-0005-0000-0000-000016020000}"/>
    <cellStyle name="Comma 5 4 6 4" xfId="5566" xr:uid="{69214C48-DCEC-47C1-B288-7DDCDBE36611}"/>
    <cellStyle name="Comma 5 4 6 4 2" xfId="29921" xr:uid="{DEBEC20E-7EF6-43C2-8010-087AFB98BA3B}"/>
    <cellStyle name="Comma 5 4 6 5" xfId="23949" xr:uid="{D763EBFC-6C85-47DB-BF46-3F62DBDA0A3A}"/>
    <cellStyle name="Comma 5 4 6 6" xfId="13361" xr:uid="{04BD029C-329B-4756-BEB3-2C4C6D3058CA}"/>
    <cellStyle name="Comma 5 4 7" xfId="1610" xr:uid="{00000000-0005-0000-0000-000017020000}"/>
    <cellStyle name="Comma 5 4 7 2" xfId="2459" xr:uid="{00000000-0005-0000-0000-0000B8010000}"/>
    <cellStyle name="Comma 5 4 7 2 2" xfId="7584" xr:uid="{AF3A6ABC-EA18-499E-8302-4132FA53E347}"/>
    <cellStyle name="Comma 5 4 7 2 2 2" xfId="17964" xr:uid="{5FB56155-C1E5-4258-89D8-7CC001110979}"/>
    <cellStyle name="Comma 5 4 7 2 3" xfId="10417" xr:uid="{DB0901B6-366E-4321-8D44-501B5AC115C6}"/>
    <cellStyle name="Comma 5 4 7 2 3 2" xfId="20797" xr:uid="{E77F0AC0-C7B3-4BBA-AAB4-8B4BB4CFC112}"/>
    <cellStyle name="Comma 5 4 7 2 4" xfId="26838" xr:uid="{CA8A0B08-9241-4228-9AAC-005A8275049B}"/>
    <cellStyle name="Comma 5 4 7 2 5" xfId="28623" xr:uid="{08CA900D-3108-40F0-A0BF-412B4D4CF914}"/>
    <cellStyle name="Comma 5 4 7 2 6" xfId="15131" xr:uid="{49423BB8-D6C1-46B5-96AA-110BAC1F6EA3}"/>
    <cellStyle name="Comma 5 4 7 3" xfId="3570" xr:uid="{00000000-0005-0000-0000-000017020000}"/>
    <cellStyle name="Comma 5 4 7 4" xfId="5556" xr:uid="{C75D7C05-F3B8-47BC-AC18-1C130F1A3B1B}"/>
    <cellStyle name="Comma 5 4 7 4 2" xfId="29861" xr:uid="{81821E37-88CD-41E0-A9C6-01CE1D5393AD}"/>
    <cellStyle name="Comma 5 4 7 5" xfId="24552" xr:uid="{71BFF522-A16F-49DA-837C-7E42E5B76A6E}"/>
    <cellStyle name="Comma 5 4 7 6" xfId="12847" xr:uid="{8E51FA3F-6D37-4105-BEBC-E890E8758154}"/>
    <cellStyle name="Comma 5 4 8" xfId="2213" xr:uid="{00000000-0005-0000-0000-0000A7010000}"/>
    <cellStyle name="Comma 5 4 8 2" xfId="7340" xr:uid="{1A171DF4-532B-47D3-98C5-03A480295C1B}"/>
    <cellStyle name="Comma 5 4 8 2 2" xfId="17720" xr:uid="{7308A606-410B-47CE-99C3-0436B50B8890}"/>
    <cellStyle name="Comma 5 4 8 2 2 2" xfId="31121" xr:uid="{5C2AB8B5-A73F-4FCC-AF90-57C166D98ABC}"/>
    <cellStyle name="Comma 5 4 8 2 2 3" xfId="30686" xr:uid="{E0BA424B-14C3-40B8-BACF-E009F7A5BEF5}"/>
    <cellStyle name="Comma 5 4 8 3" xfId="10173" xr:uid="{126C35F2-D091-47B6-B645-26AFB0694491}"/>
    <cellStyle name="Comma 5 4 8 3 2" xfId="20553" xr:uid="{3D4826B6-0EF4-4003-83B2-EDCF147287E8}"/>
    <cellStyle name="Comma 5 4 8 4" xfId="25149" xr:uid="{AEA9DE12-F05C-49F9-BCF2-0E58271C6F3E}"/>
    <cellStyle name="Comma 5 4 8 5" xfId="26621" xr:uid="{9B2279ED-8D13-41EF-B0F1-FE3DB7938777}"/>
    <cellStyle name="Comma 5 4 8 6" xfId="14887" xr:uid="{8B96C28A-B2B6-409E-9599-4F4859E521CC}"/>
    <cellStyle name="Comma 5 4 9" xfId="3860" xr:uid="{A30A1CB2-A210-4F10-856F-40B6121D2558}"/>
    <cellStyle name="Comma 5 4 9 2" xfId="8692" xr:uid="{1ED45EE7-2EA9-473D-86DE-E17D78E615AF}"/>
    <cellStyle name="Comma 5 4 9 2 2" xfId="19072" xr:uid="{278B5468-A8C2-4D77-B9D9-13FB01429D0E}"/>
    <cellStyle name="Comma 5 4 9 3" xfId="11525" xr:uid="{3D4477C4-5222-4F2D-8032-84C6717135D5}"/>
    <cellStyle name="Comma 5 4 9 3 2" xfId="21905" xr:uid="{81609EBF-B4EB-4152-B331-6F85F557B933}"/>
    <cellStyle name="Comma 5 4 9 4" xfId="27233" xr:uid="{60CC41BC-C2A6-4347-88DB-37769B7CA3D5}"/>
    <cellStyle name="Comma 5 4 9 5" xfId="26867" xr:uid="{DFF90D36-9659-4AAE-BA1B-59A41E577559}"/>
    <cellStyle name="Comma 5 4 9 6" xfId="16239" xr:uid="{F488F3F8-EB13-4588-8975-0230DAE4D758}"/>
    <cellStyle name="Comma 5 5" xfId="471" xr:uid="{00000000-0005-0000-0000-000018020000}"/>
    <cellStyle name="Comma 5 5 10" xfId="6609" xr:uid="{F68913B7-AB9A-423B-9BE1-EFB136CF76FE}"/>
    <cellStyle name="Comma 5 5 10 2" xfId="16989" xr:uid="{8FA09342-F31D-4E3E-9EDE-CFEFF2707D50}"/>
    <cellStyle name="Comma 5 5 11" xfId="9442" xr:uid="{3FF3BF7D-1FC3-4E33-960B-6813663D50E1}"/>
    <cellStyle name="Comma 5 5 11 2" xfId="19822" xr:uid="{C3E9E9FB-8587-4430-9E52-506174192954}"/>
    <cellStyle name="Comma 5 5 12" xfId="23559" xr:uid="{125990ED-B5A7-4AB8-9572-BF563C0E05B1}"/>
    <cellStyle name="Comma 5 5 13" xfId="12428" xr:uid="{022737FE-02B8-4339-8C4F-B93412874188}"/>
    <cellStyle name="Comma 5 5 2" xfId="472" xr:uid="{00000000-0005-0000-0000-000019020000}"/>
    <cellStyle name="Comma 5 5 2 10" xfId="9443" xr:uid="{925AA75C-30CF-4EA6-A444-1464D695D594}"/>
    <cellStyle name="Comma 5 5 2 10 2" xfId="19823" xr:uid="{C068C876-61E0-4591-85E9-E222158C415F}"/>
    <cellStyle name="Comma 5 5 2 11" xfId="23935" xr:uid="{FEA3F40E-8559-4999-954B-23BDB5010D03}"/>
    <cellStyle name="Comma 5 5 2 12" xfId="12506" xr:uid="{B305CE50-276F-4120-9C6D-6EE1DD38937B}"/>
    <cellStyle name="Comma 5 5 2 2" xfId="473" xr:uid="{00000000-0005-0000-0000-00001A020000}"/>
    <cellStyle name="Comma 5 5 2 2 10" xfId="13073" xr:uid="{35FF24D1-3374-49A1-94AB-48660EFC3E29}"/>
    <cellStyle name="Comma 5 5 2 2 2" xfId="1628" xr:uid="{00000000-0005-0000-0000-00001B020000}"/>
    <cellStyle name="Comma 5 5 2 2 2 2" xfId="3032" xr:uid="{00000000-0005-0000-0000-0000BC010000}"/>
    <cellStyle name="Comma 5 5 2 2 2 2 2" xfId="8112" xr:uid="{2AE85520-C8C8-457E-ACA9-529C269B9E3F}"/>
    <cellStyle name="Comma 5 5 2 2 2 2 2 2" xfId="28794" xr:uid="{D7A53197-3458-482B-840E-70A789FC1E24}"/>
    <cellStyle name="Comma 5 5 2 2 2 2 2 3" xfId="28239" xr:uid="{75899C5E-C4FB-419E-8A6B-99C3547D7C46}"/>
    <cellStyle name="Comma 5 5 2 2 2 2 2 4" xfId="18492" xr:uid="{36264E9A-D330-40AA-B391-E41E2315BC41}"/>
    <cellStyle name="Comma 5 5 2 2 2 2 3" xfId="10945" xr:uid="{BBEF4E85-2A45-41F4-AEDE-728924247D1F}"/>
    <cellStyle name="Comma 5 5 2 2 2 2 3 2" xfId="21325" xr:uid="{E9C5795C-00C5-4855-8AF9-5D6C25640AEC}"/>
    <cellStyle name="Comma 5 5 2 2 2 2 4" xfId="24161" xr:uid="{E433F28E-FBD0-461A-A44F-7B9039781C0F}"/>
    <cellStyle name="Comma 5 5 2 2 2 2 5" xfId="15659" xr:uid="{3F5497FD-51CD-4B7C-B9ED-AAA49343CBCE}"/>
    <cellStyle name="Comma 5 5 2 2 2 3" xfId="3546" xr:uid="{00000000-0005-0000-0000-00001B020000}"/>
    <cellStyle name="Comma 5 5 2 2 2 4" xfId="5568" xr:uid="{8149337E-E2F7-4BC3-B2AD-3A48DB4611B4}"/>
    <cellStyle name="Comma 5 5 2 2 2 4 2" xfId="29942" xr:uid="{0D010CB5-5F6A-4720-B93A-F2E76E3D3185}"/>
    <cellStyle name="Comma 5 5 2 2 2 5" xfId="23270" xr:uid="{324F7F2A-F9B4-427B-BAA0-884E742FA9CB}"/>
    <cellStyle name="Comma 5 5 2 2 2 6" xfId="13535" xr:uid="{FA17DD78-577E-4F4A-A4A3-79140DA28301}"/>
    <cellStyle name="Comma 5 5 2 2 3" xfId="1629" xr:uid="{00000000-0005-0000-0000-00001C020000}"/>
    <cellStyle name="Comma 5 5 2 2 3 2" xfId="4661" xr:uid="{B2F37315-6DCC-4AA8-91CB-5196813D8346}"/>
    <cellStyle name="Comma 5 5 2 2 3 2 2" xfId="9410" xr:uid="{E47A1DEC-3551-413C-B44C-FBAAD200C832}"/>
    <cellStyle name="Comma 5 5 2 2 3 2 2 2" xfId="19790" xr:uid="{AD92439A-7503-45C2-BAA6-A5D77D862B3A}"/>
    <cellStyle name="Comma 5 5 2 2 3 2 3" xfId="12243" xr:uid="{EC7FCFC4-452B-4FE3-BBC1-FCE6A21A9DDF}"/>
    <cellStyle name="Comma 5 5 2 2 3 2 3 2" xfId="22623" xr:uid="{62C16D63-B217-422C-A300-74BA0214C757}"/>
    <cellStyle name="Comma 5 5 2 2 3 2 4" xfId="26363" xr:uid="{C2C9F031-3AEA-4B32-94D5-A68C41FAC102}"/>
    <cellStyle name="Comma 5 5 2 2 3 2 5" xfId="25990" xr:uid="{B7C7B693-B722-4F40-ACDA-74BB51F20522}"/>
    <cellStyle name="Comma 5 5 2 2 3 2 6" xfId="16957" xr:uid="{4DE22B44-2151-4B51-9726-162B99792D9D}"/>
    <cellStyle name="Comma 5 5 2 2 3 3" xfId="22714" xr:uid="{92B2D0D1-AC90-443C-9981-82F2B0565022}"/>
    <cellStyle name="Comma 5 5 2 2 3 3 2" xfId="29896" xr:uid="{2E172FD6-8857-4391-B419-ABFDC80BB508}"/>
    <cellStyle name="Comma 5 5 2 2 3 4" xfId="30010" xr:uid="{90B5CBFA-773D-4DCA-9D81-2CAA54A6CBB0}"/>
    <cellStyle name="Comma 5 5 2 2 4" xfId="1627" xr:uid="{00000000-0005-0000-0000-00001D020000}"/>
    <cellStyle name="Comma 5 5 2 2 4 2" xfId="26905" xr:uid="{6F7A2ECF-25AB-4CBD-817C-55807B88D221}"/>
    <cellStyle name="Comma 5 5 2 2 4 3" xfId="26323" xr:uid="{947B228F-946F-4CAA-BA52-7D37CF416252}"/>
    <cellStyle name="Comma 5 5 2 2 5" xfId="4256" xr:uid="{F425CFC7-105B-4CC0-8870-3014D73014C3}"/>
    <cellStyle name="Comma 5 5 2 2 5 2" xfId="9028" xr:uid="{13C3FDE2-5559-4AEB-9363-A03CE57D7938}"/>
    <cellStyle name="Comma 5 5 2 2 5 2 2" xfId="19408" xr:uid="{E5AFDC7D-2E76-478B-A5FE-40C3176D389A}"/>
    <cellStyle name="Comma 5 5 2 2 5 2 3" xfId="31032" xr:uid="{4BA37740-99D8-4CB4-B471-35EA920B8290}"/>
    <cellStyle name="Comma 5 5 2 2 5 2 4" xfId="30687" xr:uid="{AC70B46C-F6DA-4750-B6ED-B64C9D0A9C69}"/>
    <cellStyle name="Comma 5 5 2 2 5 3" xfId="11861" xr:uid="{2A39EEE8-F51A-4BD9-908B-5D918AC6FF8E}"/>
    <cellStyle name="Comma 5 5 2 2 5 3 2" xfId="22241" xr:uid="{89075ACE-3FFD-40C2-9CDA-923A33AE603B}"/>
    <cellStyle name="Comma 5 5 2 2 5 4" xfId="28469" xr:uid="{B2944A0E-2792-4E36-A6CD-5BA38F961C86}"/>
    <cellStyle name="Comma 5 5 2 2 5 5" xfId="27172" xr:uid="{932979F3-F365-4C93-B50C-E510F37D9E15}"/>
    <cellStyle name="Comma 5 5 2 2 5 6" xfId="16575" xr:uid="{E20AC4C6-B379-465A-9BA2-31180D5B832E}"/>
    <cellStyle name="Comma 5 5 2 2 6" xfId="4866" xr:uid="{2C2AF93C-FB36-43A0-A025-409ECF6C1BDB}"/>
    <cellStyle name="Comma 5 5 2 2 6 2" xfId="28231" xr:uid="{9D1E46B6-8E75-4D25-932A-5044949B17DB}"/>
    <cellStyle name="Comma 5 5 2 2 6 3" xfId="27318" xr:uid="{6ECABCF4-B3A6-49C3-A88A-0474DCE8E380}"/>
    <cellStyle name="Comma 5 5 2 2 6 4" xfId="14158" xr:uid="{AE8ED646-516E-47B4-8B48-EF4F052525B9}"/>
    <cellStyle name="Comma 5 5 2 2 7" xfId="6611" xr:uid="{43DD63CF-7129-4C83-8E53-6FBBDEAA6ABB}"/>
    <cellStyle name="Comma 5 5 2 2 7 2" xfId="16991" xr:uid="{EBEC6825-98E7-4C94-BEFF-7A674D1AC88D}"/>
    <cellStyle name="Comma 5 5 2 2 8" xfId="9444" xr:uid="{35DFDB9E-357C-4E4D-BC65-96DC64BA8B9F}"/>
    <cellStyle name="Comma 5 5 2 2 8 2" xfId="19824" xr:uid="{63F93CB6-2331-402A-A896-3CC3EE713676}"/>
    <cellStyle name="Comma 5 5 2 2 9" xfId="24568" xr:uid="{E63E51D1-8FE3-41BB-B561-CB42C3286D6B}"/>
    <cellStyle name="Comma 5 5 2 3" xfId="1630" xr:uid="{00000000-0005-0000-0000-00001E020000}"/>
    <cellStyle name="Comma 5 5 2 3 2" xfId="3033" xr:uid="{00000000-0005-0000-0000-0000BD010000}"/>
    <cellStyle name="Comma 5 5 2 3 2 2" xfId="8113" xr:uid="{81A888E5-0B53-4D56-8867-69F92F7C8E25}"/>
    <cellStyle name="Comma 5 5 2 3 2 2 2" xfId="28795" xr:uid="{13DD1A7F-3F45-4FED-A2A0-862C422EBE30}"/>
    <cellStyle name="Comma 5 5 2 3 2 2 2 2" xfId="31218" xr:uid="{25CDBFA8-B5EF-4E3D-9F68-CCC9EBFB7FA2}"/>
    <cellStyle name="Comma 5 5 2 3 2 2 2 3" xfId="30689" xr:uid="{59C9BFCC-C44C-4B53-BDE8-EA9524F87295}"/>
    <cellStyle name="Comma 5 5 2 3 2 2 3" xfId="27583" xr:uid="{76712071-AC0C-4F27-A46D-F4350A722BE1}"/>
    <cellStyle name="Comma 5 5 2 3 2 2 4" xfId="18493" xr:uid="{F21898EA-35F5-4361-9A5F-73415AB73E23}"/>
    <cellStyle name="Comma 5 5 2 3 2 3" xfId="10946" xr:uid="{780B36F9-F617-4AC3-AAD9-1E6BB2051FF1}"/>
    <cellStyle name="Comma 5 5 2 3 2 3 2" xfId="21326" xr:uid="{840CEE2D-9C0C-4488-B440-5DD48AF1B74B}"/>
    <cellStyle name="Comma 5 5 2 3 2 4" xfId="23436" xr:uid="{0F501286-54E5-483D-ACF4-0264FCD9BB1E}"/>
    <cellStyle name="Comma 5 5 2 3 2 5" xfId="15660" xr:uid="{E9E1ABC4-1CE5-40E4-9EBF-F54843E28052}"/>
    <cellStyle name="Comma 5 5 2 3 3" xfId="3568" xr:uid="{00000000-0005-0000-0000-00001E020000}"/>
    <cellStyle name="Comma 5 5 2 3 4" xfId="4398" xr:uid="{EA2E7E2E-2E7D-462B-A6DA-299801D6D98F}"/>
    <cellStyle name="Comma 5 5 2 3 4 2" xfId="9170" xr:uid="{3A6F7C63-ECFF-4582-83D4-F800D01FB1DE}"/>
    <cellStyle name="Comma 5 5 2 3 4 2 2" xfId="19550" xr:uid="{5F2F7421-CB3C-4C0C-94E1-149CF08D1218}"/>
    <cellStyle name="Comma 5 5 2 3 4 2 3" xfId="31064" xr:uid="{5EB8706E-0031-40A6-9765-3B305E95095B}"/>
    <cellStyle name="Comma 5 5 2 3 4 2 4" xfId="30688" xr:uid="{033FE0DB-75AA-4554-B811-17A0F466E96D}"/>
    <cellStyle name="Comma 5 5 2 3 4 3" xfId="12003" xr:uid="{4E20C26B-F108-4724-AF70-22A9F8145129}"/>
    <cellStyle name="Comma 5 5 2 3 4 3 2" xfId="22383" xr:uid="{F2BB2F88-D0E0-46A0-B0FE-BE3E1067F817}"/>
    <cellStyle name="Comma 5 5 2 3 4 4" xfId="16717" xr:uid="{BBCC3D97-496B-477C-8300-8068167F31C0}"/>
    <cellStyle name="Comma 5 5 2 3 5" xfId="5569" xr:uid="{7CF632E3-4777-4439-BD13-C36956A9A848}"/>
    <cellStyle name="Comma 5 5 2 3 5 2" xfId="29701" xr:uid="{5D2D8791-0CFD-4C9F-850F-A68D1255BD93}"/>
    <cellStyle name="Comma 5 5 2 3 5 2 2" xfId="30963" xr:uid="{A2A588AE-3984-4379-8013-6E0918DDA01D}"/>
    <cellStyle name="Comma 5 5 2 3 6" xfId="24250" xr:uid="{7854BEE0-FF20-4F98-AC86-A079A6833A12}"/>
    <cellStyle name="Comma 5 5 2 3 7" xfId="13536" xr:uid="{A8C823ED-4DEA-421E-8373-07016424A5F0}"/>
    <cellStyle name="Comma 5 5 2 4" xfId="1631" xr:uid="{00000000-0005-0000-0000-00001F020000}"/>
    <cellStyle name="Comma 5 5 2 4 2" xfId="3031" xr:uid="{00000000-0005-0000-0000-0000BE010000}"/>
    <cellStyle name="Comma 5 5 2 4 2 2" xfId="8111" xr:uid="{8B105B21-38BE-4440-B53F-339A3295330A}"/>
    <cellStyle name="Comma 5 5 2 4 2 2 2" xfId="28793" xr:uid="{3E7456B3-67D8-4BF3-A48D-6285E2F25D2F}"/>
    <cellStyle name="Comma 5 5 2 4 2 2 3" xfId="25870" xr:uid="{1DF288C7-35BA-4D3C-A265-6D70B9DA86F9}"/>
    <cellStyle name="Comma 5 5 2 4 2 2 4" xfId="18491" xr:uid="{CE2976AD-3E7B-473B-965A-9DA68EBE92A3}"/>
    <cellStyle name="Comma 5 5 2 4 2 3" xfId="10944" xr:uid="{6E07D054-C5EB-4EAA-9513-8C4E2C0CF1DD}"/>
    <cellStyle name="Comma 5 5 2 4 2 3 2" xfId="21324" xr:uid="{31A1617B-2604-4938-AC05-828CCACCA05F}"/>
    <cellStyle name="Comma 5 5 2 4 2 4" xfId="23469" xr:uid="{7AF72A65-EEAA-4E38-92FE-48D0406D6851}"/>
    <cellStyle name="Comma 5 5 2 4 2 5" xfId="15658" xr:uid="{66C431FE-8B2F-4382-85F1-4C640BDEA1DA}"/>
    <cellStyle name="Comma 5 5 2 4 3" xfId="3638" xr:uid="{00000000-0005-0000-0000-00001F020000}"/>
    <cellStyle name="Comma 5 5 2 4 4" xfId="5570" xr:uid="{A7DC721F-42E5-4C1F-981A-40EAC95C2325}"/>
    <cellStyle name="Comma 5 5 2 4 4 2" xfId="29941" xr:uid="{31D45137-92A6-45CF-83E9-6D020EE1BB31}"/>
    <cellStyle name="Comma 5 5 2 4 5" xfId="23247" xr:uid="{B403172A-62E5-44D4-B009-CA7BFE2860E8}"/>
    <cellStyle name="Comma 5 5 2 4 6" xfId="13534" xr:uid="{6BF3DCE5-8388-4FEB-84E2-0D7EA09FD106}"/>
    <cellStyle name="Comma 5 5 2 5" xfId="1626" xr:uid="{00000000-0005-0000-0000-000020020000}"/>
    <cellStyle name="Comma 5 5 2 5 2" xfId="2605" xr:uid="{00000000-0005-0000-0000-0000BF010000}"/>
    <cellStyle name="Comma 5 5 2 5 2 2" xfId="7730" xr:uid="{56F37DDA-B19E-4AA9-A4F8-DE511DB10BE5}"/>
    <cellStyle name="Comma 5 5 2 5 2 2 2" xfId="18110" xr:uid="{D6606970-6866-4700-B917-902B70B2829F}"/>
    <cellStyle name="Comma 5 5 2 5 2 3" xfId="10563" xr:uid="{03D93D01-874D-4C7E-B6E8-6646DF361B5C}"/>
    <cellStyle name="Comma 5 5 2 5 2 3 2" xfId="20943" xr:uid="{E3A04422-6F5B-4D81-B99D-FEECA48FA414}"/>
    <cellStyle name="Comma 5 5 2 5 2 4" xfId="27996" xr:uid="{24F21F37-5917-4018-9E6C-C7641984E9BA}"/>
    <cellStyle name="Comma 5 5 2 5 2 5" xfId="26252" xr:uid="{80D89265-A39A-4A4D-AA40-3E6C2AF5F497}"/>
    <cellStyle name="Comma 5 5 2 5 2 6" xfId="15277" xr:uid="{63730937-422D-4A27-AD40-BFB4F5596BAE}"/>
    <cellStyle name="Comma 5 5 2 5 3" xfId="3549" xr:uid="{00000000-0005-0000-0000-000020020000}"/>
    <cellStyle name="Comma 5 5 2 5 4" xfId="5567" xr:uid="{EC7E76E4-1CD5-4119-9B58-FCAE4C6C9289}"/>
    <cellStyle name="Comma 5 5 2 5 4 2" xfId="29884" xr:uid="{9981A58F-D7D0-4204-A4F1-535CDEC7F29D}"/>
    <cellStyle name="Comma 5 5 2 5 5" xfId="22662" xr:uid="{F87EE0D8-7605-4BAC-B8D1-1FD6C5DA9D4A}"/>
    <cellStyle name="Comma 5 5 2 5 6" xfId="12993" xr:uid="{9588B1C1-B65E-4EBC-AB1D-043F75641582}"/>
    <cellStyle name="Comma 5 5 2 6" xfId="2274" xr:uid="{00000000-0005-0000-0000-0000BA010000}"/>
    <cellStyle name="Comma 5 5 2 6 2" xfId="7401" xr:uid="{BF98D419-FCB0-41D0-A353-A83259F5C528}"/>
    <cellStyle name="Comma 5 5 2 6 2 2" xfId="17781" xr:uid="{390025A4-9054-43F4-89A9-9036C01644E6}"/>
    <cellStyle name="Comma 5 5 2 6 3" xfId="10234" xr:uid="{FB622232-7D94-4CBB-9F81-C5A85FAA7DA9}"/>
    <cellStyle name="Comma 5 5 2 6 3 2" xfId="20614" xr:uid="{545544AA-0E46-4DF1-9D8F-C74045C244F0}"/>
    <cellStyle name="Comma 5 5 2 6 4" xfId="24118" xr:uid="{48234A69-540E-4466-AF7F-44BCDE98E2A4}"/>
    <cellStyle name="Comma 5 5 2 6 5" xfId="27404" xr:uid="{ABDC0F9F-59FE-4E0C-9BE7-F6D4523E26FE}"/>
    <cellStyle name="Comma 5 5 2 6 6" xfId="14948" xr:uid="{1DE065CC-4608-4C0C-8409-E1C6F2AC946A}"/>
    <cellStyle name="Comma 5 5 2 7" xfId="3813" xr:uid="{A67031BB-4D52-4448-AB9D-D3F77FED678A}"/>
    <cellStyle name="Comma 5 5 2 7 2" xfId="8647" xr:uid="{4D276026-51BE-40B5-8A76-89745AA2C8E2}"/>
    <cellStyle name="Comma 5 5 2 7 2 2" xfId="19027" xr:uid="{A57E13C3-EBCF-453E-AE03-2188BAE1E0FF}"/>
    <cellStyle name="Comma 5 5 2 7 3" xfId="11480" xr:uid="{AC1120BC-EF38-4262-B0D1-BB10C54203BF}"/>
    <cellStyle name="Comma 5 5 2 7 3 2" xfId="21860" xr:uid="{25F3E778-9F05-41FB-B597-A8827EBEAE67}"/>
    <cellStyle name="Comma 5 5 2 7 4" xfId="26801" xr:uid="{FE9D49E4-1E54-4FAA-9138-988B81FAB27A}"/>
    <cellStyle name="Comma 5 5 2 7 5" xfId="28255" xr:uid="{BF69C093-3389-4484-9625-540DA25850F9}"/>
    <cellStyle name="Comma 5 5 2 7 6" xfId="16194" xr:uid="{14093B26-44B4-4D8D-85EC-F686ACA6DA89}"/>
    <cellStyle name="Comma 5 5 2 8" xfId="4865" xr:uid="{3F5F929F-AD2B-4FC4-AE06-B544850F07D3}"/>
    <cellStyle name="Comma 5 5 2 8 2" xfId="14157" xr:uid="{90DC75DC-4445-4B30-87EE-A4B6763538F9}"/>
    <cellStyle name="Comma 5 5 2 9" xfId="6610" xr:uid="{144C1629-C8C1-4821-87C6-162C8052B7EA}"/>
    <cellStyle name="Comma 5 5 2 9 2" xfId="16990" xr:uid="{DC45AB9B-391D-443C-B724-97D3B0C0202B}"/>
    <cellStyle name="Comma 5 5 3" xfId="474" xr:uid="{00000000-0005-0000-0000-000021020000}"/>
    <cellStyle name="Comma 5 5 3 10" xfId="12664" xr:uid="{D68EB013-F254-4863-ACEC-DA60B3543A3D}"/>
    <cellStyle name="Comma 5 5 3 2" xfId="1633" xr:uid="{00000000-0005-0000-0000-000022020000}"/>
    <cellStyle name="Comma 5 5 3 2 2" xfId="3034" xr:uid="{00000000-0005-0000-0000-0000C1010000}"/>
    <cellStyle name="Comma 5 5 3 2 2 2" xfId="8114" xr:uid="{6E923544-D563-4AE9-AE26-D3443DC7A6E3}"/>
    <cellStyle name="Comma 5 5 3 2 2 2 2" xfId="28796" xr:uid="{A55DA19D-13DF-4F01-8DC7-CB9DD8A0BF5D}"/>
    <cellStyle name="Comma 5 5 3 2 2 2 3" xfId="25894" xr:uid="{8077C871-5A3E-4EEB-A4E9-B37044B9AE3E}"/>
    <cellStyle name="Comma 5 5 3 2 2 2 4" xfId="18494" xr:uid="{5E3D5AAD-60D9-4BCC-90B8-A77A41D99312}"/>
    <cellStyle name="Comma 5 5 3 2 2 3" xfId="10947" xr:uid="{BE9B532B-5792-47DA-985D-55AE26C1EA63}"/>
    <cellStyle name="Comma 5 5 3 2 2 3 2" xfId="21327" xr:uid="{41026603-F574-491F-BCF3-37117BEB63D1}"/>
    <cellStyle name="Comma 5 5 3 2 2 4" xfId="25690" xr:uid="{5FA3279B-2654-4CA2-BACD-F90F9D86C517}"/>
    <cellStyle name="Comma 5 5 3 2 2 5" xfId="15661" xr:uid="{EB3C57A3-4285-47DF-B10F-BAA31E0E0EA4}"/>
    <cellStyle name="Comma 5 5 3 2 3" xfId="2083" xr:uid="{00000000-0005-0000-0000-000022020000}"/>
    <cellStyle name="Comma 5 5 3 2 4" xfId="5571" xr:uid="{7F7B9B60-E209-4826-8772-73BB4FDBD1ED}"/>
    <cellStyle name="Comma 5 5 3 2 4 2" xfId="29943" xr:uid="{6B08990C-50CE-496C-AF55-F4679CB10C17}"/>
    <cellStyle name="Comma 5 5 3 2 5" xfId="24165" xr:uid="{E7FDD2E5-1D1F-4CAC-8B51-254CB0BA565F}"/>
    <cellStyle name="Comma 5 5 3 2 6" xfId="13537" xr:uid="{539FD750-BD35-44FD-B4C4-DE5B1C8545BD}"/>
    <cellStyle name="Comma 5 5 3 3" xfId="1634" xr:uid="{00000000-0005-0000-0000-000023020000}"/>
    <cellStyle name="Comma 5 5 3 3 2" xfId="2669" xr:uid="{00000000-0005-0000-0000-0000C2010000}"/>
    <cellStyle name="Comma 5 5 3 3 2 2" xfId="7793" xr:uid="{4A10F71E-744D-4E1A-A1FE-41BDC13EC78E}"/>
    <cellStyle name="Comma 5 5 3 3 2 2 2" xfId="18173" xr:uid="{F479C927-2FBF-456E-962F-2BB26B8B5E78}"/>
    <cellStyle name="Comma 5 5 3 3 2 3" xfId="10626" xr:uid="{614256B1-AE40-4025-9914-9B24BC6C1ECC}"/>
    <cellStyle name="Comma 5 5 3 3 2 3 2" xfId="21006" xr:uid="{02977913-50DA-4A6B-9B82-7FA563FE47D2}"/>
    <cellStyle name="Comma 5 5 3 3 2 4" xfId="15340" xr:uid="{85A9ECBF-14B8-44B5-B486-82C0EDA7446D}"/>
    <cellStyle name="Comma 5 5 3 3 2 5" xfId="30427" xr:uid="{DD045C8D-2616-4424-BD5E-1B33066A33C9}"/>
    <cellStyle name="Comma 5 5 3 3 3" xfId="3631" xr:uid="{00000000-0005-0000-0000-000023020000}"/>
    <cellStyle name="Comma 5 5 3 3 4" xfId="5572" xr:uid="{D0F45DDC-9CDB-4C3E-93A0-24657C4062B9}"/>
    <cellStyle name="Comma 5 5 3 3 4 2" xfId="29895" xr:uid="{531BF005-CF26-4DAC-B1C2-BD66BC46E9D9}"/>
    <cellStyle name="Comma 5 5 3 3 5" xfId="23177" xr:uid="{74BC34BA-9E64-4536-9EB6-4B30CE239A63}"/>
    <cellStyle name="Comma 5 5 3 3 6" xfId="13072" xr:uid="{0E9C5BEA-DDA4-49FE-9724-C62B2409A9EA}"/>
    <cellStyle name="Comma 5 5 3 4" xfId="1632" xr:uid="{00000000-0005-0000-0000-000024020000}"/>
    <cellStyle name="Comma 5 5 3 4 2" xfId="4677" xr:uid="{B9CA75EE-6848-4AA5-B3D9-A7A171A3E051}"/>
    <cellStyle name="Comma 5 5 3 4 2 2" xfId="9415" xr:uid="{087A5C71-72A9-4C8C-8DC8-0B8A6B8E408D}"/>
    <cellStyle name="Comma 5 5 3 4 2 2 2" xfId="19795" xr:uid="{9FFFEBDC-B576-4F5E-8F99-42E4A0658875}"/>
    <cellStyle name="Comma 5 5 3 4 2 3" xfId="12248" xr:uid="{85F2F8A1-E1FC-46CB-B89B-6890C3DA8F52}"/>
    <cellStyle name="Comma 5 5 3 4 2 3 2" xfId="22628" xr:uid="{80D3B82D-12B4-47BF-AF61-83494EAD79A3}"/>
    <cellStyle name="Comma 5 5 3 4 2 4" xfId="28748" xr:uid="{93D84A67-D8DB-4673-83D2-4A6F044EE3BD}"/>
    <cellStyle name="Comma 5 5 3 4 2 5" xfId="27881" xr:uid="{D4E4B022-58AA-4ECF-86C5-24D758213D37}"/>
    <cellStyle name="Comma 5 5 3 4 2 6" xfId="16962" xr:uid="{3D84CB5F-A64D-43EB-A36F-70360BC76100}"/>
    <cellStyle name="Comma 5 5 3 4 3" xfId="24911" xr:uid="{5AB78E44-B5D0-4CFE-B1B8-4AE603F2D5C7}"/>
    <cellStyle name="Comma 5 5 3 5" xfId="4121" xr:uid="{F9973A0F-8A84-4C8A-80C2-6CF63390BF41}"/>
    <cellStyle name="Comma 5 5 3 5 2" xfId="8893" xr:uid="{B4833EEF-FAF9-469A-BCFF-08E2012902FC}"/>
    <cellStyle name="Comma 5 5 3 5 2 2" xfId="29005" xr:uid="{32F70AF6-8302-4259-9DC0-5AD688E9A765}"/>
    <cellStyle name="Comma 5 5 3 5 2 3" xfId="26008" xr:uid="{16F9C4AC-6605-4138-A205-E6C3179E3361}"/>
    <cellStyle name="Comma 5 5 3 5 2 4" xfId="19273" xr:uid="{B1A78896-43A9-4257-9712-3F3BAB8CA8B2}"/>
    <cellStyle name="Comma 5 5 3 5 2 5" xfId="31007" xr:uid="{58E598E3-3590-49F1-B280-EAD888A0713F}"/>
    <cellStyle name="Comma 5 5 3 5 3" xfId="11726" xr:uid="{833A21B9-B28B-48B7-BD91-F8EC505AE039}"/>
    <cellStyle name="Comma 5 5 3 5 3 2" xfId="22106" xr:uid="{6156231B-96D6-4D21-87C3-5B1C08A493DB}"/>
    <cellStyle name="Comma 5 5 3 5 4" xfId="22813" xr:uid="{CD5E9768-2E2D-485A-86C2-AC5CCD484776}"/>
    <cellStyle name="Comma 5 5 3 5 5" xfId="16440" xr:uid="{0BE3CE96-FC58-4E66-9786-5D9089BF5F79}"/>
    <cellStyle name="Comma 5 5 3 6" xfId="4867" xr:uid="{6CDB7086-3F7E-4B8C-83B7-15AF5968925D}"/>
    <cellStyle name="Comma 5 5 3 6 2" xfId="26471" xr:uid="{40C01BE4-3B4B-422B-B13D-EBDE566684C9}"/>
    <cellStyle name="Comma 5 5 3 6 3" xfId="25839" xr:uid="{636C888B-6D95-4AA4-9C85-D683CEE26CB5}"/>
    <cellStyle name="Comma 5 5 3 6 4" xfId="14159" xr:uid="{7AA3EFD5-48D3-4C89-81A7-2C1BBA541F72}"/>
    <cellStyle name="Comma 5 5 3 7" xfId="6612" xr:uid="{0422C13C-3179-47EE-9788-B0849F0D399F}"/>
    <cellStyle name="Comma 5 5 3 7 2" xfId="27333" xr:uid="{BB97225F-869E-462C-90A4-0FE2082968C7}"/>
    <cellStyle name="Comma 5 5 3 7 3" xfId="28382" xr:uid="{3876D861-CFB1-4352-8288-3939E4C2C2C6}"/>
    <cellStyle name="Comma 5 5 3 7 4" xfId="16992" xr:uid="{FD311E95-5931-4C7E-A2D6-4460925E8CF1}"/>
    <cellStyle name="Comma 5 5 3 8" xfId="9445" xr:uid="{D9A5DF78-B22F-4F63-B7FD-1261471BEB62}"/>
    <cellStyle name="Comma 5 5 3 8 2" xfId="19825" xr:uid="{CAEEA5C0-94B0-4D14-97A6-13D067BE12C3}"/>
    <cellStyle name="Comma 5 5 3 9" xfId="24289" xr:uid="{434FB94B-F66A-4EC7-B85E-453360D49FFB}"/>
    <cellStyle name="Comma 5 5 4" xfId="475" xr:uid="{00000000-0005-0000-0000-000025020000}"/>
    <cellStyle name="Comma 5 5 4 10" xfId="13538" xr:uid="{52959F97-844D-4783-8588-821405EEC601}"/>
    <cellStyle name="Comma 5 5 4 2" xfId="1636" xr:uid="{00000000-0005-0000-0000-000026020000}"/>
    <cellStyle name="Comma 5 5 4 2 2" xfId="23667" xr:uid="{BE20CEF4-E54C-4E87-9F90-20E06B4A9C52}"/>
    <cellStyle name="Comma 5 5 4 2 2 2" xfId="29803" xr:uid="{75BDAE03-1549-48B9-83F3-375AF8EEC7A4}"/>
    <cellStyle name="Comma 5 5 4 2 2 2 2" xfId="30691" xr:uid="{AF1A20E1-C8F0-45DD-A69C-428A1597AB3F}"/>
    <cellStyle name="Comma 5 5 4 2 3" xfId="25590" xr:uid="{C5C79797-796D-481F-AAE7-1B994078CEAF}"/>
    <cellStyle name="Comma 5 5 4 2 4" xfId="30049" xr:uid="{4FD2E640-EF0A-4B6E-AE70-83AC36DAACDC}"/>
    <cellStyle name="Comma 5 5 4 3" xfId="1637" xr:uid="{00000000-0005-0000-0000-000027020000}"/>
    <cellStyle name="Comma 5 5 4 4" xfId="1635" xr:uid="{00000000-0005-0000-0000-000028020000}"/>
    <cellStyle name="Comma 5 5 4 5" xfId="4399" xr:uid="{4AD22D2F-7376-4F6D-A8EB-D20D9398390F}"/>
    <cellStyle name="Comma 5 5 4 5 2" xfId="9171" xr:uid="{9CE4E2A7-06F7-4802-860E-3DB1A4C80443}"/>
    <cellStyle name="Comma 5 5 4 5 2 2" xfId="19551" xr:uid="{B4626BF8-4DAE-43DD-97D7-40333803E923}"/>
    <cellStyle name="Comma 5 5 4 5 2 3" xfId="31065" xr:uid="{7DC98981-9C7C-4223-A8C3-16FADEBAB0FA}"/>
    <cellStyle name="Comma 5 5 4 5 2 4" xfId="30690" xr:uid="{20EB5551-7940-4282-AE60-DB9923A87B4E}"/>
    <cellStyle name="Comma 5 5 4 5 3" xfId="12004" xr:uid="{08672713-E368-4414-8B05-B6F4ECCB6DAE}"/>
    <cellStyle name="Comma 5 5 4 5 3 2" xfId="22384" xr:uid="{8ADE4E6C-E077-48DC-AA62-B39F989094CC}"/>
    <cellStyle name="Comma 5 5 4 5 4" xfId="16718" xr:uid="{6F6E83C0-7BA6-4A15-BCFE-388011EE79AD}"/>
    <cellStyle name="Comma 5 5 4 6" xfId="4868" xr:uid="{6E7E2566-A69B-4335-AA59-9A2F4590121A}"/>
    <cellStyle name="Comma 5 5 4 6 2" xfId="14160" xr:uid="{59928C80-8214-4158-8CD6-159958BAF16E}"/>
    <cellStyle name="Comma 5 5 4 7" xfId="6613" xr:uid="{A2CA9998-405C-4801-9A0E-B5BB04470654}"/>
    <cellStyle name="Comma 5 5 4 7 2" xfId="16993" xr:uid="{279A185E-3C1E-475E-8598-F1442AD8668E}"/>
    <cellStyle name="Comma 5 5 4 8" xfId="9446" xr:uid="{979640D8-5E91-465F-815A-815C85C850AB}"/>
    <cellStyle name="Comma 5 5 4 8 2" xfId="19826" xr:uid="{A9F6BBF3-22DA-4DDF-AD3E-974E90743E99}"/>
    <cellStyle name="Comma 5 5 4 9" xfId="24856" xr:uid="{7FB1EF52-225D-4725-95B0-54202D5468A1}"/>
    <cellStyle name="Comma 5 5 5" xfId="1638" xr:uid="{00000000-0005-0000-0000-000029020000}"/>
    <cellStyle name="Comma 5 5 5 2" xfId="2869" xr:uid="{00000000-0005-0000-0000-0000C4010000}"/>
    <cellStyle name="Comma 5 5 5 2 2" xfId="7986" xr:uid="{29A84986-E58A-40F7-9B87-AA807030AA62}"/>
    <cellStyle name="Comma 5 5 5 2 2 2" xfId="25985" xr:uid="{16F92FF8-15CB-49E9-8F0C-FB6B355921A2}"/>
    <cellStyle name="Comma 5 5 5 2 2 2 2" xfId="31169" xr:uid="{3DC96652-2A4E-41B6-B5B5-AF5C41938E4F}"/>
    <cellStyle name="Comma 5 5 5 2 2 2 3" xfId="30692" xr:uid="{727C6657-9979-41CA-8FB2-D04CBFA2548B}"/>
    <cellStyle name="Comma 5 5 5 2 2 3" xfId="27411" xr:uid="{7327C762-DEAA-4740-8A92-318B57A0103E}"/>
    <cellStyle name="Comma 5 5 5 2 2 4" xfId="18366" xr:uid="{B9DAF87E-9808-4299-8F2C-975A54FF0ED6}"/>
    <cellStyle name="Comma 5 5 5 2 3" xfId="10819" xr:uid="{113CAD9F-03B5-4D0F-A2E4-549095C74A3F}"/>
    <cellStyle name="Comma 5 5 5 2 3 2" xfId="21199" xr:uid="{E8ED0350-EDF4-449C-8119-28C3857B0170}"/>
    <cellStyle name="Comma 5 5 5 2 4" xfId="25465" xr:uid="{2EEC30B5-A9EF-42AB-ADED-C066D036447C}"/>
    <cellStyle name="Comma 5 5 5 2 5" xfId="15533" xr:uid="{475D9237-6398-4066-BFFA-E5234E9258FD}"/>
    <cellStyle name="Comma 5 5 5 3" xfId="3612" xr:uid="{00000000-0005-0000-0000-000029020000}"/>
    <cellStyle name="Comma 5 5 5 4" xfId="5573" xr:uid="{4F1CE6FF-AA71-481C-8BF2-B8FC09BA5009}"/>
    <cellStyle name="Comma 5 5 5 4 2" xfId="29840" xr:uid="{232E3991-FF0B-45E7-A910-79D7101065D5}"/>
    <cellStyle name="Comma 5 5 5 5" xfId="23623" xr:uid="{D0C5F40A-D787-4A26-B4CF-4EE64D5B9F34}"/>
    <cellStyle name="Comma 5 5 5 6" xfId="13362" xr:uid="{2E4F9569-2F0D-4B42-B37C-29F96F2C4216}"/>
    <cellStyle name="Comma 5 5 6" xfId="1639" xr:uid="{00000000-0005-0000-0000-00002A020000}"/>
    <cellStyle name="Comma 5 5 6 2" xfId="2442" xr:uid="{00000000-0005-0000-0000-0000C5010000}"/>
    <cellStyle name="Comma 5 5 6 2 2" xfId="7567" xr:uid="{0E384CDF-EC04-4AB2-B167-3E9A5731DB57}"/>
    <cellStyle name="Comma 5 5 6 2 2 2" xfId="17947" xr:uid="{71FA7491-3B38-4BA2-BADD-889276EC9B89}"/>
    <cellStyle name="Comma 5 5 6 2 3" xfId="10400" xr:uid="{AD6131B3-BBA5-46AB-B806-9320D29F340C}"/>
    <cellStyle name="Comma 5 5 6 2 3 2" xfId="20780" xr:uid="{B13600EA-D6DF-4EA7-B63A-BBA19B5A0581}"/>
    <cellStyle name="Comma 5 5 6 2 4" xfId="27107" xr:uid="{AB827138-78E5-4DAF-A0A0-D965DA151480}"/>
    <cellStyle name="Comma 5 5 6 2 5" xfId="26429" xr:uid="{F013FF34-42E7-41E6-B800-2B1CF255EDCF}"/>
    <cellStyle name="Comma 5 5 6 2 6" xfId="15114" xr:uid="{EA2A9E5A-F293-4AFA-AC72-7D67370376C1}"/>
    <cellStyle name="Comma 5 5 6 3" xfId="3693" xr:uid="{00000000-0005-0000-0000-00002A020000}"/>
    <cellStyle name="Comma 5 5 6 4" xfId="5574" xr:uid="{B5BA4AD0-DC02-456E-A640-580BDC9DB8DF}"/>
    <cellStyle name="Comma 5 5 6 4 2" xfId="29858" xr:uid="{57A21993-13B3-4F68-9E76-EAB12ABFCDAB}"/>
    <cellStyle name="Comma 5 5 6 5" xfId="23465" xr:uid="{3EB5FC1B-5E47-47CA-BC98-1616598D5F2B}"/>
    <cellStyle name="Comma 5 5 6 6" xfId="12830" xr:uid="{DA9C056C-3B55-42DB-89ED-804B52FCC034}"/>
    <cellStyle name="Comma 5 5 7" xfId="1625" xr:uid="{00000000-0005-0000-0000-00002B020000}"/>
    <cellStyle name="Comma 5 5 7 2" xfId="2196" xr:uid="{00000000-0005-0000-0000-0000B9010000}"/>
    <cellStyle name="Comma 5 5 7 2 2" xfId="7323" xr:uid="{60A9C9F5-0888-44FB-A61A-088452754AF8}"/>
    <cellStyle name="Comma 5 5 7 2 2 2" xfId="17703" xr:uid="{9DFAE71D-3CF0-41D5-A132-3F367A7B4522}"/>
    <cellStyle name="Comma 5 5 7 2 3" xfId="10156" xr:uid="{902EA43B-AA92-451D-9A23-84C0CFC3C463}"/>
    <cellStyle name="Comma 5 5 7 2 3 2" xfId="20536" xr:uid="{7BB306FB-53BD-4B76-A88C-2E46E6DAF0EF}"/>
    <cellStyle name="Comma 5 5 7 2 4" xfId="27267" xr:uid="{F9A93237-4771-4507-841A-E0028EFD4773}"/>
    <cellStyle name="Comma 5 5 7 2 5" xfId="27537" xr:uid="{A91A1F1E-F001-4F27-81D4-EA59774C3354}"/>
    <cellStyle name="Comma 5 5 7 2 6" xfId="14870" xr:uid="{5C1D607C-DE55-4E8C-BB31-6AE40BC46878}"/>
    <cellStyle name="Comma 5 5 7 3" xfId="2074" xr:uid="{00000000-0005-0000-0000-00002B020000}"/>
    <cellStyle name="Comma 5 5 7 4" xfId="24411" xr:uid="{36ED9414-6024-4C62-872F-AAB37126E048}"/>
    <cellStyle name="Comma 5 5 8" xfId="3861" xr:uid="{BB40D789-347F-4EEE-90F2-9CD69067EE82}"/>
    <cellStyle name="Comma 5 5 8 2" xfId="8693" xr:uid="{9AC2FF51-5884-4416-8AA7-99DEB4C93414}"/>
    <cellStyle name="Comma 5 5 8 2 2" xfId="19073" xr:uid="{D9087CDC-1BF9-44A7-942A-4E4300147E7C}"/>
    <cellStyle name="Comma 5 5 8 3" xfId="11526" xr:uid="{2226F7C8-E552-4431-83FD-43EEB0C89BE2}"/>
    <cellStyle name="Comma 5 5 8 3 2" xfId="21906" xr:uid="{E0D8DC67-387B-47A9-B90F-611BE4F644CB}"/>
    <cellStyle name="Comma 5 5 8 4" xfId="27256" xr:uid="{C3B1FE98-E167-4B42-A1A5-6B0CA8C6C9CC}"/>
    <cellStyle name="Comma 5 5 8 5" xfId="27527" xr:uid="{50DD4C2B-E28F-48EA-93F2-2D2DE77BD327}"/>
    <cellStyle name="Comma 5 5 8 6" xfId="16240" xr:uid="{AD88B16B-0A6C-452A-AD27-7870C55AC2FD}"/>
    <cellStyle name="Comma 5 5 9" xfId="4864" xr:uid="{B96B2491-42C5-4567-9EF8-BEC2D1E7545A}"/>
    <cellStyle name="Comma 5 5 9 2" xfId="26547" xr:uid="{134CF6A7-AB77-467B-8E41-7C60BAEA582B}"/>
    <cellStyle name="Comma 5 5 9 3" xfId="26082" xr:uid="{A12382A4-48B3-4796-98C1-5472E8FD67FF}"/>
    <cellStyle name="Comma 5 5 9 4" xfId="14156" xr:uid="{F3D6CAA8-4E24-4DDA-AA85-AB4D929CC559}"/>
    <cellStyle name="Comma 5 6" xfId="476" xr:uid="{00000000-0005-0000-0000-00002C020000}"/>
    <cellStyle name="Comma 5 6 10" xfId="6614" xr:uid="{4631C7B0-5C00-4CE0-8E11-16DD7869E95A}"/>
    <cellStyle name="Comma 5 6 10 2" xfId="16994" xr:uid="{7A6C54D8-02D6-429F-A42C-8E718AD5DFFE}"/>
    <cellStyle name="Comma 5 6 11" xfId="9447" xr:uid="{0817B479-15F8-4772-92B0-336A3AAC008A}"/>
    <cellStyle name="Comma 5 6 11 2" xfId="19827" xr:uid="{55B5DE64-A888-4BDD-8E24-20AF3620EF38}"/>
    <cellStyle name="Comma 5 6 12" xfId="23251" xr:uid="{5847251C-B219-4630-9A49-4180AEBB92B2}"/>
    <cellStyle name="Comma 5 6 13" xfId="12490" xr:uid="{EB278AF2-1EFC-48A1-BAA3-6917F0523B0C}"/>
    <cellStyle name="Comma 5 6 2" xfId="477" xr:uid="{00000000-0005-0000-0000-00002D020000}"/>
    <cellStyle name="Comma 5 6 2 10" xfId="9448" xr:uid="{E37CCC6A-49F8-4C59-90E3-E68DF5B33094}"/>
    <cellStyle name="Comma 5 6 2 10 2" xfId="19828" xr:uid="{361AB468-D565-4E6D-A09E-0B8E69EE5726}"/>
    <cellStyle name="Comma 5 6 2 11" xfId="24861" xr:uid="{4A5F0AD4-A439-4F36-82D8-67A6150E45A6}"/>
    <cellStyle name="Comma 5 6 2 12" xfId="12507" xr:uid="{1918E5B2-94C3-4D29-A3BC-9F3126EC19AA}"/>
    <cellStyle name="Comma 5 6 2 2" xfId="478" xr:uid="{00000000-0005-0000-0000-00002E020000}"/>
    <cellStyle name="Comma 5 6 2 2 10" xfId="13075" xr:uid="{7F6D88B7-EE84-4B56-87E6-68195EA61EE9}"/>
    <cellStyle name="Comma 5 6 2 2 2" xfId="1643" xr:uid="{00000000-0005-0000-0000-00002F020000}"/>
    <cellStyle name="Comma 5 6 2 2 2 2" xfId="3036" xr:uid="{00000000-0005-0000-0000-0000C9010000}"/>
    <cellStyle name="Comma 5 6 2 2 2 2 2" xfId="8116" xr:uid="{13C664D6-8F08-440D-A9C4-5CC6CDB949F4}"/>
    <cellStyle name="Comma 5 6 2 2 2 2 2 2" xfId="28798" xr:uid="{6BB8A824-ABEF-4125-8742-F9940CAA7413}"/>
    <cellStyle name="Comma 5 6 2 2 2 2 2 3" xfId="26172" xr:uid="{CE3052D4-B364-445E-AFF8-5FBD2024463F}"/>
    <cellStyle name="Comma 5 6 2 2 2 2 2 4" xfId="18496" xr:uid="{12F04B86-DCA1-4EB9-A5D4-F44D51920EFD}"/>
    <cellStyle name="Comma 5 6 2 2 2 2 3" xfId="10949" xr:uid="{0DFBAED6-CE41-4977-AC84-6FF4D775334E}"/>
    <cellStyle name="Comma 5 6 2 2 2 2 3 2" xfId="21329" xr:uid="{5BA0FFA3-55B2-4543-B4AB-6DE34D11799D}"/>
    <cellStyle name="Comma 5 6 2 2 2 2 4" xfId="25212" xr:uid="{39FEBC27-FB7B-46B5-AE79-C04E454412EC}"/>
    <cellStyle name="Comma 5 6 2 2 2 2 5" xfId="15663" xr:uid="{3B247BE5-DA95-4BFE-9265-B2B51170AFF7}"/>
    <cellStyle name="Comma 5 6 2 2 2 3" xfId="3630" xr:uid="{00000000-0005-0000-0000-00002F020000}"/>
    <cellStyle name="Comma 5 6 2 2 2 4" xfId="5576" xr:uid="{6D3BDC34-D827-46F7-88BE-922304634FC0}"/>
    <cellStyle name="Comma 5 6 2 2 2 4 2" xfId="29945" xr:uid="{5B635471-5052-46FB-B146-0AFDD2B36BB8}"/>
    <cellStyle name="Comma 5 6 2 2 2 5" xfId="23106" xr:uid="{9CFBFF4A-AACF-4C42-972E-6670CAEF7B56}"/>
    <cellStyle name="Comma 5 6 2 2 2 6" xfId="13540" xr:uid="{E9C2FC4A-4DB4-45EE-844D-58014A703BCA}"/>
    <cellStyle name="Comma 5 6 2 2 3" xfId="1644" xr:uid="{00000000-0005-0000-0000-000030020000}"/>
    <cellStyle name="Comma 5 6 2 2 3 2" xfId="3773" xr:uid="{52C0A8FE-1672-4A0B-98CC-065396CA1D15}"/>
    <cellStyle name="Comma 5 6 2 2 3 2 2" xfId="8615" xr:uid="{64BD4978-527D-4288-B2AB-FBF9C340B835}"/>
    <cellStyle name="Comma 5 6 2 2 3 2 2 2" xfId="18995" xr:uid="{BE87114A-A879-451A-904F-9B8394E04AD9}"/>
    <cellStyle name="Comma 5 6 2 2 3 2 3" xfId="11448" xr:uid="{484B0271-B7DE-48CC-BC39-BD671855720F}"/>
    <cellStyle name="Comma 5 6 2 2 3 2 3 2" xfId="21828" xr:uid="{A82818FE-8A85-4A83-9105-B98121CD5D49}"/>
    <cellStyle name="Comma 5 6 2 2 3 2 4" xfId="28040" xr:uid="{E8790A02-C6B4-4E08-B93B-1543C39976AC}"/>
    <cellStyle name="Comma 5 6 2 2 3 2 5" xfId="28353" xr:uid="{A5FDD8F2-E7A6-4DFB-92B1-23B2DA4ED5A9}"/>
    <cellStyle name="Comma 5 6 2 2 3 2 6" xfId="16162" xr:uid="{3F8CAF59-7B9A-4C41-A777-B69CB3B25928}"/>
    <cellStyle name="Comma 5 6 2 2 3 3" xfId="23466" xr:uid="{1555F18E-3585-42BA-B21C-3F5224485A58}"/>
    <cellStyle name="Comma 5 6 2 2 3 3 2" xfId="29898" xr:uid="{E6772AFF-F70E-4799-AD63-89E737EDB507}"/>
    <cellStyle name="Comma 5 6 2 2 3 4" xfId="30011" xr:uid="{D420D383-93D8-4BAC-8C64-58B618B5958B}"/>
    <cellStyle name="Comma 5 6 2 2 4" xfId="1642" xr:uid="{00000000-0005-0000-0000-000031020000}"/>
    <cellStyle name="Comma 5 6 2 2 4 2" xfId="26908" xr:uid="{666AAA86-1F0C-4D09-92AE-DEB1BB345679}"/>
    <cellStyle name="Comma 5 6 2 2 4 3" xfId="26325" xr:uid="{BEE176BE-0587-4DAF-B5D8-95DE1ABCEAEC}"/>
    <cellStyle name="Comma 5 6 2 2 5" xfId="4257" xr:uid="{C071F0C2-7FF9-419E-AB53-1A006D8F91B9}"/>
    <cellStyle name="Comma 5 6 2 2 5 2" xfId="9029" xr:uid="{285A04F3-6FB7-4F5B-8BC6-3FCCB88A082D}"/>
    <cellStyle name="Comma 5 6 2 2 5 2 2" xfId="19409" xr:uid="{1D6CE86A-4B28-4E17-B4CA-9401F4858BAC}"/>
    <cellStyle name="Comma 5 6 2 2 5 2 3" xfId="31033" xr:uid="{1EA9922A-E309-408C-BB74-3D1F5E1A14F2}"/>
    <cellStyle name="Comma 5 6 2 2 5 2 4" xfId="30693" xr:uid="{885FB70C-6BB5-4532-A96A-20D44FAFED30}"/>
    <cellStyle name="Comma 5 6 2 2 5 3" xfId="11862" xr:uid="{AA7B603D-CCF5-46C0-805C-CEDE698D7B9D}"/>
    <cellStyle name="Comma 5 6 2 2 5 3 2" xfId="22242" xr:uid="{AFB1E244-0332-4A88-A911-B4D13437BB6F}"/>
    <cellStyle name="Comma 5 6 2 2 5 4" xfId="28690" xr:uid="{0733BD59-3F00-421F-A046-E4A0EDF2EDAF}"/>
    <cellStyle name="Comma 5 6 2 2 5 5" xfId="26457" xr:uid="{3079EAE1-684B-4BD4-876B-9ECEB73EE7D2}"/>
    <cellStyle name="Comma 5 6 2 2 5 6" xfId="16576" xr:uid="{79B256E5-8985-4D8C-848D-75F1C654E724}"/>
    <cellStyle name="Comma 5 6 2 2 6" xfId="4871" xr:uid="{B5D55B10-0881-419C-B732-466306D768E8}"/>
    <cellStyle name="Comma 5 6 2 2 6 2" xfId="28495" xr:uid="{FD4128A6-B85A-433F-BEBA-57CCE7A19CA1}"/>
    <cellStyle name="Comma 5 6 2 2 6 3" xfId="27040" xr:uid="{C2FD6024-063C-4BB6-A319-41F4C7C9715C}"/>
    <cellStyle name="Comma 5 6 2 2 6 4" xfId="14163" xr:uid="{20DE546D-3E6E-442C-A8E9-AB799FE01011}"/>
    <cellStyle name="Comma 5 6 2 2 7" xfId="6616" xr:uid="{CE2FA26B-5BAF-4EA3-A162-02D41BDEF9B8}"/>
    <cellStyle name="Comma 5 6 2 2 7 2" xfId="16996" xr:uid="{8C122B7D-CDA4-4B20-8EE6-B2A18A27E27F}"/>
    <cellStyle name="Comma 5 6 2 2 8" xfId="9449" xr:uid="{493A5F72-E443-4750-8205-310134CA00FC}"/>
    <cellStyle name="Comma 5 6 2 2 8 2" xfId="19829" xr:uid="{FD82A86A-8BB1-4631-B78D-BB6CC76D7B97}"/>
    <cellStyle name="Comma 5 6 2 2 9" xfId="24442" xr:uid="{DBC2662B-0096-4825-97AB-0A53BE0D05F8}"/>
    <cellStyle name="Comma 5 6 2 3" xfId="1645" xr:uid="{00000000-0005-0000-0000-000032020000}"/>
    <cellStyle name="Comma 5 6 2 3 2" xfId="3037" xr:uid="{00000000-0005-0000-0000-0000CA010000}"/>
    <cellStyle name="Comma 5 6 2 3 2 2" xfId="8117" xr:uid="{23E0A0A0-0515-4440-8FC8-CE55588B6DD2}"/>
    <cellStyle name="Comma 5 6 2 3 2 2 2" xfId="28799" xr:uid="{671BDB14-243E-45CA-A23C-8F371B38EA75}"/>
    <cellStyle name="Comma 5 6 2 3 2 2 2 2" xfId="31219" xr:uid="{E754FD69-8023-47E5-8936-45EC17C01A95}"/>
    <cellStyle name="Comma 5 6 2 3 2 2 2 3" xfId="30695" xr:uid="{8B730094-61E6-4360-85C8-E6490B245982}"/>
    <cellStyle name="Comma 5 6 2 3 2 2 3" xfId="26239" xr:uid="{1C759D9A-2B57-4B81-B6D1-6564D25BFE66}"/>
    <cellStyle name="Comma 5 6 2 3 2 2 4" xfId="18497" xr:uid="{AA1167CE-168B-4A15-AC11-7ADE41422C75}"/>
    <cellStyle name="Comma 5 6 2 3 2 3" xfId="10950" xr:uid="{76F3881A-2D5E-4D63-B789-77D4C66CF866}"/>
    <cellStyle name="Comma 5 6 2 3 2 3 2" xfId="21330" xr:uid="{DD20E463-3FD4-42FE-B7B4-D5FC84C459A2}"/>
    <cellStyle name="Comma 5 6 2 3 2 4" xfId="25052" xr:uid="{745800EE-3017-450A-8B34-6DA470EE4EEE}"/>
    <cellStyle name="Comma 5 6 2 3 2 5" xfId="15664" xr:uid="{5090D05D-6DBC-4C7E-B89F-187F563DADDA}"/>
    <cellStyle name="Comma 5 6 2 3 3" xfId="3573" xr:uid="{00000000-0005-0000-0000-000032020000}"/>
    <cellStyle name="Comma 5 6 2 3 4" xfId="4400" xr:uid="{801E30CD-C57C-4AA0-AD44-E472084856B7}"/>
    <cellStyle name="Comma 5 6 2 3 4 2" xfId="9172" xr:uid="{A2245F6E-C818-462B-A577-BFD6A878F55E}"/>
    <cellStyle name="Comma 5 6 2 3 4 2 2" xfId="19552" xr:uid="{14D9B2EC-B766-4595-9CDC-448355EE4724}"/>
    <cellStyle name="Comma 5 6 2 3 4 2 3" xfId="31066" xr:uid="{0BCC3248-510F-4F80-AE31-2C20A5227116}"/>
    <cellStyle name="Comma 5 6 2 3 4 2 4" xfId="30694" xr:uid="{9A1704C5-92D3-4EC2-ABE4-64113981F989}"/>
    <cellStyle name="Comma 5 6 2 3 4 3" xfId="12005" xr:uid="{35882B78-1782-4B44-B952-8D8F152EFB59}"/>
    <cellStyle name="Comma 5 6 2 3 4 3 2" xfId="22385" xr:uid="{FDCEE5D9-8336-48C7-815D-C9B7E8AFD011}"/>
    <cellStyle name="Comma 5 6 2 3 4 4" xfId="16719" xr:uid="{56D238A3-EADF-4C6C-ABC2-259D1B9EC20B}"/>
    <cellStyle name="Comma 5 6 2 3 5" xfId="5577" xr:uid="{7DAFC742-BDFC-41FC-ABDD-C89BACF93A27}"/>
    <cellStyle name="Comma 5 6 2 3 5 2" xfId="29714" xr:uid="{4E272700-95C3-44A0-BF31-07E252DAB136}"/>
    <cellStyle name="Comma 5 6 2 3 5 2 2" xfId="30964" xr:uid="{AF3CA143-BBE9-44FB-93FF-A7145ECBFBE4}"/>
    <cellStyle name="Comma 5 6 2 3 6" xfId="22841" xr:uid="{3FBDAED5-388D-4D26-8D74-FFEB528015CE}"/>
    <cellStyle name="Comma 5 6 2 3 7" xfId="13541" xr:uid="{4651E5BC-44DB-49EC-9E1E-2E263F7FB541}"/>
    <cellStyle name="Comma 5 6 2 4" xfId="1646" xr:uid="{00000000-0005-0000-0000-000033020000}"/>
    <cellStyle name="Comma 5 6 2 4 2" xfId="3035" xr:uid="{00000000-0005-0000-0000-0000CB010000}"/>
    <cellStyle name="Comma 5 6 2 4 2 2" xfId="8115" xr:uid="{5EE1CF64-9D10-4519-BE5F-3CC0CCD2C426}"/>
    <cellStyle name="Comma 5 6 2 4 2 2 2" xfId="28797" xr:uid="{FC49F608-A2B9-4DAE-9F80-E69D118BB65C}"/>
    <cellStyle name="Comma 5 6 2 4 2 2 3" xfId="28250" xr:uid="{F93BFCD3-1F2B-43DD-96BE-336BBD34E889}"/>
    <cellStyle name="Comma 5 6 2 4 2 2 4" xfId="18495" xr:uid="{681A9550-561D-4D2B-8618-A8501797004F}"/>
    <cellStyle name="Comma 5 6 2 4 2 3" xfId="10948" xr:uid="{CE55CC3B-C858-449C-8599-4E031514088A}"/>
    <cellStyle name="Comma 5 6 2 4 2 3 2" xfId="21328" xr:uid="{33E04FD2-637C-43D6-9B1F-5240F7C246D5}"/>
    <cellStyle name="Comma 5 6 2 4 2 4" xfId="23232" xr:uid="{EBC3B05A-7A0A-438A-8E96-15B08D86831D}"/>
    <cellStyle name="Comma 5 6 2 4 2 5" xfId="15662" xr:uid="{9E52C520-ED29-4051-AAED-430610354ED6}"/>
    <cellStyle name="Comma 5 6 2 4 3" xfId="3688" xr:uid="{00000000-0005-0000-0000-000033020000}"/>
    <cellStyle name="Comma 5 6 2 4 4" xfId="5578" xr:uid="{71C6AC17-1809-4613-A9BC-C403E4D7EDC1}"/>
    <cellStyle name="Comma 5 6 2 4 4 2" xfId="29944" xr:uid="{9FB3FC22-56A3-44B5-87A0-EBCF4B7BBF43}"/>
    <cellStyle name="Comma 5 6 2 4 5" xfId="23077" xr:uid="{05CE79C8-0595-4073-995E-F515BE239074}"/>
    <cellStyle name="Comma 5 6 2 4 6" xfId="13539" xr:uid="{123920D6-4E19-4240-B326-B292C9E4F685}"/>
    <cellStyle name="Comma 5 6 2 5" xfId="1641" xr:uid="{00000000-0005-0000-0000-000034020000}"/>
    <cellStyle name="Comma 5 6 2 5 2" xfId="2653" xr:uid="{00000000-0005-0000-0000-0000CC010000}"/>
    <cellStyle name="Comma 5 6 2 5 2 2" xfId="7778" xr:uid="{760C978A-BC3A-4099-B272-60CBCFE1F49B}"/>
    <cellStyle name="Comma 5 6 2 5 2 2 2" xfId="18158" xr:uid="{2B4F0818-04F1-4A3E-90AA-FE9F67CABD12}"/>
    <cellStyle name="Comma 5 6 2 5 2 3" xfId="10611" xr:uid="{7AA3840D-60B5-4811-AB3A-C2D763B540B5}"/>
    <cellStyle name="Comma 5 6 2 5 2 3 2" xfId="20991" xr:uid="{C3848658-C243-4766-91B7-F43B4247BE32}"/>
    <cellStyle name="Comma 5 6 2 5 2 4" xfId="27022" xr:uid="{14B37001-6DB6-47D9-8135-F7341B2B6043}"/>
    <cellStyle name="Comma 5 6 2 5 2 5" xfId="28048" xr:uid="{FC30BF35-A10F-4B9E-A7FB-BF166BA75823}"/>
    <cellStyle name="Comma 5 6 2 5 2 6" xfId="15325" xr:uid="{8D630E77-B1F3-4F87-9EBE-468BD74161CE}"/>
    <cellStyle name="Comma 5 6 2 5 3" xfId="3569" xr:uid="{00000000-0005-0000-0000-000034020000}"/>
    <cellStyle name="Comma 5 6 2 5 4" xfId="5575" xr:uid="{15CA7CF0-8774-44B8-89C4-66779EB5AB03}"/>
    <cellStyle name="Comma 5 6 2 5 4 2" xfId="29888" xr:uid="{BA1CDCF9-FD46-4D60-8CA7-A7079119BBF5}"/>
    <cellStyle name="Comma 5 6 2 5 5" xfId="23182" xr:uid="{B695C334-6D1D-4BA0-B65E-4327AA00C741}"/>
    <cellStyle name="Comma 5 6 2 5 6" xfId="13055" xr:uid="{3F962ED6-CBA7-4F78-907C-74062DC5C426}"/>
    <cellStyle name="Comma 5 6 2 6" xfId="2275" xr:uid="{00000000-0005-0000-0000-0000C7010000}"/>
    <cellStyle name="Comma 5 6 2 6 2" xfId="7402" xr:uid="{55AA8196-864E-4FAA-8F38-8D933D4F67BF}"/>
    <cellStyle name="Comma 5 6 2 6 2 2" xfId="17782" xr:uid="{C063C035-9AC4-4188-9411-57900EC33309}"/>
    <cellStyle name="Comma 5 6 2 6 3" xfId="10235" xr:uid="{E5CAEABC-95FB-49C6-B95D-77795AB6341F}"/>
    <cellStyle name="Comma 5 6 2 6 3 2" xfId="20615" xr:uid="{B66BB9E8-0F84-4162-915D-02AB7DEBA8AA}"/>
    <cellStyle name="Comma 5 6 2 6 4" xfId="22975" xr:uid="{703D8A09-5AB2-4384-B084-DFBDDF5134A9}"/>
    <cellStyle name="Comma 5 6 2 6 5" xfId="26450" xr:uid="{33747A0D-B40C-45E9-9527-F5B33B70402A}"/>
    <cellStyle name="Comma 5 6 2 6 6" xfId="14949" xr:uid="{1F7EDEBB-CF6F-429D-A222-FF76750F2126}"/>
    <cellStyle name="Comma 5 6 2 7" xfId="3816" xr:uid="{B4AAABA5-2912-46C4-A8A7-5D7C242BB3E0}"/>
    <cellStyle name="Comma 5 6 2 7 2" xfId="8650" xr:uid="{505361DD-BC03-414D-B75F-B325FF6A087B}"/>
    <cellStyle name="Comma 5 6 2 7 2 2" xfId="19030" xr:uid="{B5825790-102F-4786-BFC8-CA5B7795FBB2}"/>
    <cellStyle name="Comma 5 6 2 7 3" xfId="11483" xr:uid="{291CBEEB-96E2-4CE2-92F5-992FFCAAB487}"/>
    <cellStyle name="Comma 5 6 2 7 3 2" xfId="21863" xr:uid="{2ADB1291-B0DB-4F88-9875-C60D450EDD3C}"/>
    <cellStyle name="Comma 5 6 2 7 4" xfId="26445" xr:uid="{A599851F-1443-4C53-AD67-76E79E60D3E9}"/>
    <cellStyle name="Comma 5 6 2 7 5" xfId="26373" xr:uid="{1A9D8B69-476D-44F6-966C-060DEC326322}"/>
    <cellStyle name="Comma 5 6 2 7 6" xfId="16197" xr:uid="{0561A9D7-E3C0-4658-9A12-427315DCB20E}"/>
    <cellStyle name="Comma 5 6 2 8" xfId="4870" xr:uid="{3E8F4A8B-934A-488E-B0D8-9CDBF3BAF43D}"/>
    <cellStyle name="Comma 5 6 2 8 2" xfId="14162" xr:uid="{6135CAAB-BC69-4100-9762-167B1382FD8C}"/>
    <cellStyle name="Comma 5 6 2 9" xfId="6615" xr:uid="{F76A3232-5316-48AB-B1C1-521032568CB1}"/>
    <cellStyle name="Comma 5 6 2 9 2" xfId="16995" xr:uid="{8E3E216E-86EF-454F-91CB-3A0F6E6FCD17}"/>
    <cellStyle name="Comma 5 6 3" xfId="479" xr:uid="{00000000-0005-0000-0000-000035020000}"/>
    <cellStyle name="Comma 5 6 3 10" xfId="12665" xr:uid="{9A4BCD8E-F5B8-42BC-A351-057634D261C4}"/>
    <cellStyle name="Comma 5 6 3 2" xfId="1648" xr:uid="{00000000-0005-0000-0000-000036020000}"/>
    <cellStyle name="Comma 5 6 3 2 2" xfId="3038" xr:uid="{00000000-0005-0000-0000-0000CE010000}"/>
    <cellStyle name="Comma 5 6 3 2 2 2" xfId="8118" xr:uid="{2988140F-C9BB-4F35-BE88-8B632235552C}"/>
    <cellStyle name="Comma 5 6 3 2 2 2 2" xfId="28800" xr:uid="{15CF8EA8-D872-4A1A-BBD9-2FBA5C11DD5A}"/>
    <cellStyle name="Comma 5 6 3 2 2 2 3" xfId="26472" xr:uid="{514830B1-160E-4F8B-9AB5-3550D757909B}"/>
    <cellStyle name="Comma 5 6 3 2 2 2 4" xfId="18498" xr:uid="{AAC7EE76-4F4E-4C78-BEAC-B2E459246B53}"/>
    <cellStyle name="Comma 5 6 3 2 2 3" xfId="10951" xr:uid="{6651C9F7-8EE7-4D75-AC11-54ED3950982A}"/>
    <cellStyle name="Comma 5 6 3 2 2 3 2" xfId="21331" xr:uid="{6EE81B4D-AED8-464B-BF44-6E2802D87D53}"/>
    <cellStyle name="Comma 5 6 3 2 2 4" xfId="25810" xr:uid="{56264640-B7B6-4259-88CF-94ABC0784962}"/>
    <cellStyle name="Comma 5 6 3 2 2 5" xfId="15665" xr:uid="{51AFB86B-CB9C-4C17-A951-DCC2815DA1FB}"/>
    <cellStyle name="Comma 5 6 3 2 3" xfId="3537" xr:uid="{00000000-0005-0000-0000-000036020000}"/>
    <cellStyle name="Comma 5 6 3 2 4" xfId="5579" xr:uid="{8D6F4F08-AEE7-4E1C-9695-7E8F22B5E68C}"/>
    <cellStyle name="Comma 5 6 3 2 4 2" xfId="29946" xr:uid="{8B1B28A8-133C-4516-A9F3-7FE36BF04379}"/>
    <cellStyle name="Comma 5 6 3 2 5" xfId="24535" xr:uid="{3605F36D-2DA4-4E1E-B5B2-7275CC3D770B}"/>
    <cellStyle name="Comma 5 6 3 2 6" xfId="13542" xr:uid="{10618A8C-FF4F-43A9-8C44-8968BE992A4F}"/>
    <cellStyle name="Comma 5 6 3 3" xfId="1649" xr:uid="{00000000-0005-0000-0000-000037020000}"/>
    <cellStyle name="Comma 5 6 3 3 2" xfId="2670" xr:uid="{00000000-0005-0000-0000-0000CF010000}"/>
    <cellStyle name="Comma 5 6 3 3 2 2" xfId="7794" xr:uid="{FC4E818E-86CA-4871-A53F-6AE683E00537}"/>
    <cellStyle name="Comma 5 6 3 3 2 2 2" xfId="18174" xr:uid="{A6F7B1FA-D58C-4E72-B7F5-1DA4608A0506}"/>
    <cellStyle name="Comma 5 6 3 3 2 3" xfId="10627" xr:uid="{466915EA-A5DE-480D-873A-773BC4A7C5B4}"/>
    <cellStyle name="Comma 5 6 3 3 2 3 2" xfId="21007" xr:uid="{58DD9EC1-7FAE-451B-B84B-7FF34BA949B1}"/>
    <cellStyle name="Comma 5 6 3 3 2 4" xfId="15341" xr:uid="{CBFC83F7-B5FD-47E9-9402-9883DBB0922C}"/>
    <cellStyle name="Comma 5 6 3 3 2 5" xfId="30428" xr:uid="{ED4880D0-7E90-4301-AA4F-4731D701629B}"/>
    <cellStyle name="Comma 5 6 3 3 3" xfId="3539" xr:uid="{00000000-0005-0000-0000-000037020000}"/>
    <cellStyle name="Comma 5 6 3 3 4" xfId="5580" xr:uid="{761EBF54-5B24-4AA9-86E2-6BDAAF962FA7}"/>
    <cellStyle name="Comma 5 6 3 3 4 2" xfId="29897" xr:uid="{AB4FD6CD-0861-47AC-BFF8-0942381BE83B}"/>
    <cellStyle name="Comma 5 6 3 3 5" xfId="22820" xr:uid="{414F5BD6-9601-4501-97FD-1B91957F007A}"/>
    <cellStyle name="Comma 5 6 3 3 6" xfId="13074" xr:uid="{EFA9F08E-5102-40A7-B488-32F84DE311D1}"/>
    <cellStyle name="Comma 5 6 3 4" xfId="1647" xr:uid="{00000000-0005-0000-0000-000038020000}"/>
    <cellStyle name="Comma 5 6 3 4 2" xfId="4655" xr:uid="{96B839EE-44EA-4FBB-9175-77FE529D3877}"/>
    <cellStyle name="Comma 5 6 3 4 2 2" xfId="9407" xr:uid="{630F016D-D656-47E0-9F46-225F3907DBA3}"/>
    <cellStyle name="Comma 5 6 3 4 2 2 2" xfId="19787" xr:uid="{96E2F542-CA8D-4ECC-9D80-96C38592BB84}"/>
    <cellStyle name="Comma 5 6 3 4 2 3" xfId="12240" xr:uid="{F19B67DB-29E6-4352-AFB8-B111561F27E7}"/>
    <cellStyle name="Comma 5 6 3 4 2 3 2" xfId="22620" xr:uid="{1F87520B-F67C-418A-B875-7FAAFF828D33}"/>
    <cellStyle name="Comma 5 6 3 4 2 4" xfId="28277" xr:uid="{21A54E6A-310D-4239-8B26-446127D07DBF}"/>
    <cellStyle name="Comma 5 6 3 4 2 5" xfId="26647" xr:uid="{1B152A18-1C82-4286-836C-A679DC640C6A}"/>
    <cellStyle name="Comma 5 6 3 4 2 6" xfId="16954" xr:uid="{0487E457-D63A-4098-84BA-4D4BC076AA8F}"/>
    <cellStyle name="Comma 5 6 3 4 3" xfId="24252" xr:uid="{605FDD89-0425-4367-8C3B-784B5D425380}"/>
    <cellStyle name="Comma 5 6 3 5" xfId="4122" xr:uid="{DF63986C-EEEC-420A-A145-91C5AAECDE50}"/>
    <cellStyle name="Comma 5 6 3 5 2" xfId="8894" xr:uid="{5901397A-C167-4D60-9058-B5323971A03C}"/>
    <cellStyle name="Comma 5 6 3 5 2 2" xfId="29006" xr:uid="{E9821182-F511-459C-8200-A6ACE1605CCE}"/>
    <cellStyle name="Comma 5 6 3 5 2 3" xfId="27074" xr:uid="{AA58A71E-A9E2-47FF-A519-0B5400D31F1E}"/>
    <cellStyle name="Comma 5 6 3 5 2 4" xfId="19274" xr:uid="{537EFCF4-5CA5-4F86-8653-BC297AE15835}"/>
    <cellStyle name="Comma 5 6 3 5 2 5" xfId="31008" xr:uid="{B8E6B64A-486D-4071-8DC3-AA330959E8E0}"/>
    <cellStyle name="Comma 5 6 3 5 3" xfId="11727" xr:uid="{31C10FCD-B77E-4316-A776-403BF58FAB36}"/>
    <cellStyle name="Comma 5 6 3 5 3 2" xfId="22107" xr:uid="{E8D6B2DA-D8E8-4FC4-BBC5-E6A7E0071C73}"/>
    <cellStyle name="Comma 5 6 3 5 4" xfId="25651" xr:uid="{978D8406-2F72-4AD1-90F1-6B8A28C381C1}"/>
    <cellStyle name="Comma 5 6 3 5 5" xfId="16441" xr:uid="{C75A4B7E-E15F-49D1-A402-7902E8917AC0}"/>
    <cellStyle name="Comma 5 6 3 6" xfId="4872" xr:uid="{62C1F978-25D8-4CC1-9BA5-9A9C3B52A758}"/>
    <cellStyle name="Comma 5 6 3 6 2" xfId="28688" xr:uid="{7979634E-E2D5-43B6-BABA-61DBAA353967}"/>
    <cellStyle name="Comma 5 6 3 6 3" xfId="26007" xr:uid="{9332BC9F-0C97-4623-974D-D0703A9F521C}"/>
    <cellStyle name="Comma 5 6 3 6 4" xfId="14164" xr:uid="{C4FD2E18-8907-418E-BEFD-599F2FBB4D80}"/>
    <cellStyle name="Comma 5 6 3 7" xfId="6617" xr:uid="{7B8BE26E-8EB7-40A6-8C1F-A5C8F82DD8AB}"/>
    <cellStyle name="Comma 5 6 3 7 2" xfId="26274" xr:uid="{47A7EEA5-49CD-448B-AF24-B40E545AFC4C}"/>
    <cellStyle name="Comma 5 6 3 7 3" xfId="27405" xr:uid="{CC90C86D-535E-4CD2-9515-9AFB75C393D7}"/>
    <cellStyle name="Comma 5 6 3 7 4" xfId="16997" xr:uid="{B82D5362-48A2-4270-B9FB-2ACCDDD72ED1}"/>
    <cellStyle name="Comma 5 6 3 8" xfId="9450" xr:uid="{1A55361D-A709-4349-9372-B9ADC2352EFB}"/>
    <cellStyle name="Comma 5 6 3 8 2" xfId="19830" xr:uid="{918C8C6A-4561-4334-BA22-26C3070BF72F}"/>
    <cellStyle name="Comma 5 6 3 9" xfId="24349" xr:uid="{725B2A9C-E526-44FB-94FB-67F2A605326F}"/>
    <cellStyle name="Comma 5 6 4" xfId="480" xr:uid="{00000000-0005-0000-0000-000039020000}"/>
    <cellStyle name="Comma 5 6 4 10" xfId="13543" xr:uid="{69DFF61A-3937-4D61-A1C6-BCFA084C7E61}"/>
    <cellStyle name="Comma 5 6 4 2" xfId="1651" xr:uid="{00000000-0005-0000-0000-00003A020000}"/>
    <cellStyle name="Comma 5 6 4 2 2" xfId="23231" xr:uid="{631D18D8-9F14-4EF0-8240-8FC074BE2970}"/>
    <cellStyle name="Comma 5 6 4 2 2 2" xfId="29832" xr:uid="{ACAEC5BD-7D04-4A07-8311-C37FECBDA470}"/>
    <cellStyle name="Comma 5 6 4 2 2 2 2" xfId="30697" xr:uid="{6FD28594-8527-46A9-81FF-53A5969F8A03}"/>
    <cellStyle name="Comma 5 6 4 2 3" xfId="23616" xr:uid="{EB20E96A-ABBE-4405-A83A-0C56D225D782}"/>
    <cellStyle name="Comma 5 6 4 2 4" xfId="30050" xr:uid="{55CA51AD-2F4D-46A7-8227-ED4BBA99702B}"/>
    <cellStyle name="Comma 5 6 4 3" xfId="1652" xr:uid="{00000000-0005-0000-0000-00003B020000}"/>
    <cellStyle name="Comma 5 6 4 4" xfId="1650" xr:uid="{00000000-0005-0000-0000-00003C020000}"/>
    <cellStyle name="Comma 5 6 4 5" xfId="4401" xr:uid="{DCD7CC65-2C6B-43C4-8785-9E881C1BCA13}"/>
    <cellStyle name="Comma 5 6 4 5 2" xfId="9173" xr:uid="{29D46A5B-5EF4-4D5F-A22D-461AEE36AEE4}"/>
    <cellStyle name="Comma 5 6 4 5 2 2" xfId="19553" xr:uid="{915B69A5-F130-476E-A455-3362F3718E7A}"/>
    <cellStyle name="Comma 5 6 4 5 2 3" xfId="31067" xr:uid="{F2786672-7DFE-4FB0-BA25-C00762325A99}"/>
    <cellStyle name="Comma 5 6 4 5 2 4" xfId="30696" xr:uid="{4B424C80-EECD-4381-B558-D0681B8D1102}"/>
    <cellStyle name="Comma 5 6 4 5 3" xfId="12006" xr:uid="{F056B21E-8EEC-42D1-A5EC-AC363C419105}"/>
    <cellStyle name="Comma 5 6 4 5 3 2" xfId="22386" xr:uid="{6193C099-469F-4BED-9B2E-5342B05049AB}"/>
    <cellStyle name="Comma 5 6 4 5 4" xfId="16720" xr:uid="{101AE1AE-F90A-41ED-876F-AC99EDFE262D}"/>
    <cellStyle name="Comma 5 6 4 6" xfId="4873" xr:uid="{606B6403-7A80-4C7A-AB8E-023D16F4F682}"/>
    <cellStyle name="Comma 5 6 4 6 2" xfId="14165" xr:uid="{AAE9E0B8-5207-490D-B683-5B8B2029A3E9}"/>
    <cellStyle name="Comma 5 6 4 7" xfId="6618" xr:uid="{D8BDED57-485A-4A5D-A931-A9573409E00D}"/>
    <cellStyle name="Comma 5 6 4 7 2" xfId="16998" xr:uid="{4FDFD70E-F66A-4013-9215-3448C2947268}"/>
    <cellStyle name="Comma 5 6 4 8" xfId="9451" xr:uid="{7331E9E2-6F0D-46C8-9F00-16E1BAED187C}"/>
    <cellStyle name="Comma 5 6 4 8 2" xfId="19831" xr:uid="{982F0F29-74E0-425B-826B-D189FCA037A6}"/>
    <cellStyle name="Comma 5 6 4 9" xfId="24590" xr:uid="{E92AF8D2-F737-4F3F-8E21-3899B629C4BC}"/>
    <cellStyle name="Comma 5 6 5" xfId="1653" xr:uid="{00000000-0005-0000-0000-00003D020000}"/>
    <cellStyle name="Comma 5 6 5 2" xfId="2870" xr:uid="{00000000-0005-0000-0000-0000D1010000}"/>
    <cellStyle name="Comma 5 6 5 2 2" xfId="7987" xr:uid="{A4168C2C-017A-4E86-848B-D43FC33D9E71}"/>
    <cellStyle name="Comma 5 6 5 2 2 2" xfId="28257" xr:uid="{5F5CF18B-E883-4239-80F4-25A57F9ABFF8}"/>
    <cellStyle name="Comma 5 6 5 2 2 2 2" xfId="31204" xr:uid="{7D4C9951-2CC3-4A50-BBC9-67EE0E29863D}"/>
    <cellStyle name="Comma 5 6 5 2 2 2 3" xfId="30698" xr:uid="{776FC7D4-7BCD-4D98-A3F7-74BEEC5CD323}"/>
    <cellStyle name="Comma 5 6 5 2 2 3" xfId="27866" xr:uid="{C54C1D54-1B79-487A-9CB9-DFE7AE2A9CD6}"/>
    <cellStyle name="Comma 5 6 5 2 2 4" xfId="18367" xr:uid="{58248E8F-2F5A-4FBC-BA63-B8901727DC47}"/>
    <cellStyle name="Comma 5 6 5 2 3" xfId="10820" xr:uid="{78AA1DAD-4757-4283-9FE6-DE180516122E}"/>
    <cellStyle name="Comma 5 6 5 2 3 2" xfId="21200" xr:uid="{0F318335-83CE-4969-9344-703F784264E8}"/>
    <cellStyle name="Comma 5 6 5 2 4" xfId="24842" xr:uid="{58FE6BB2-A654-4842-9D03-347B90CB102C}"/>
    <cellStyle name="Comma 5 6 5 2 5" xfId="15534" xr:uid="{90E983AF-E2A7-47E2-8A74-579B8D03F159}"/>
    <cellStyle name="Comma 5 6 5 3" xfId="3540" xr:uid="{00000000-0005-0000-0000-00003D020000}"/>
    <cellStyle name="Comma 5 6 5 4" xfId="5581" xr:uid="{F71FC95D-44D7-4567-A472-4307DC68F426}"/>
    <cellStyle name="Comma 5 6 5 4 2" xfId="29841" xr:uid="{C378B11F-FE1B-4D48-8F76-B07AE9EB0C13}"/>
    <cellStyle name="Comma 5 6 5 5" xfId="22674" xr:uid="{55490A9E-01D7-460C-A9F7-9F91E148E222}"/>
    <cellStyle name="Comma 5 6 5 6" xfId="13363" xr:uid="{EA787D51-6E05-4DA2-BB3C-931FD37A02C3}"/>
    <cellStyle name="Comma 5 6 6" xfId="1654" xr:uid="{00000000-0005-0000-0000-00003E020000}"/>
    <cellStyle name="Comma 5 6 6 2" xfId="2502" xr:uid="{00000000-0005-0000-0000-0000D2010000}"/>
    <cellStyle name="Comma 5 6 6 2 2" xfId="7627" xr:uid="{1BEB08BA-662C-4878-B2D9-0F34C8877877}"/>
    <cellStyle name="Comma 5 6 6 2 2 2" xfId="18007" xr:uid="{BD27081A-33EF-4C77-96E7-2C5D52AB2CB3}"/>
    <cellStyle name="Comma 5 6 6 2 3" xfId="10460" xr:uid="{B1DF0B21-DA5F-41AD-B192-AC41182AEEC6}"/>
    <cellStyle name="Comma 5 6 6 2 3 2" xfId="20840" xr:uid="{BF5CE5FE-3EF1-4520-BDE5-A886A7DBD274}"/>
    <cellStyle name="Comma 5 6 6 2 4" xfId="27699" xr:uid="{ABFDF23C-0423-457C-83B1-A087B20ABBEA}"/>
    <cellStyle name="Comma 5 6 6 2 5" xfId="27362" xr:uid="{F19CC4E9-508D-499B-8F9E-0BA9B4616EF6}"/>
    <cellStyle name="Comma 5 6 6 2 6" xfId="15174" xr:uid="{7FD278A5-F30B-4C06-B250-225256092BE0}"/>
    <cellStyle name="Comma 5 6 6 3" xfId="3542" xr:uid="{00000000-0005-0000-0000-00003E020000}"/>
    <cellStyle name="Comma 5 6 6 4" xfId="5582" xr:uid="{C299B670-1E97-4C26-B434-264A76914A49}"/>
    <cellStyle name="Comma 5 6 6 4 2" xfId="29870" xr:uid="{C06840A9-7BF7-48E8-BD43-5AA0864EF63B}"/>
    <cellStyle name="Comma 5 6 6 5" xfId="23725" xr:uid="{5713D575-9C81-4804-B1A8-F5DE5B0FFABF}"/>
    <cellStyle name="Comma 5 6 6 6" xfId="12890" xr:uid="{FB173E75-DA18-4987-8EEB-D3CA7E70D2C0}"/>
    <cellStyle name="Comma 5 6 7" xfId="1640" xr:uid="{00000000-0005-0000-0000-00003F020000}"/>
    <cellStyle name="Comma 5 6 7 2" xfId="2258" xr:uid="{00000000-0005-0000-0000-0000C6010000}"/>
    <cellStyle name="Comma 5 6 7 2 2" xfId="7385" xr:uid="{B1ADE0B4-0841-4EA0-8361-A573FE98E495}"/>
    <cellStyle name="Comma 5 6 7 2 2 2" xfId="17765" xr:uid="{35FCECEC-1608-4E78-8E5B-E19FCE3F68EB}"/>
    <cellStyle name="Comma 5 6 7 2 3" xfId="10218" xr:uid="{5D91E43A-ED10-41E3-9D74-036AA5B5FE1B}"/>
    <cellStyle name="Comma 5 6 7 2 3 2" xfId="20598" xr:uid="{B2E5C644-A4CF-49A9-AA57-CA35A1AF6478}"/>
    <cellStyle name="Comma 5 6 7 2 4" xfId="28490" xr:uid="{9A66F825-2F8B-4320-A260-883602AAA4D7}"/>
    <cellStyle name="Comma 5 6 7 2 5" xfId="25898" xr:uid="{3DDE40A2-D002-44C3-BB89-D8C7AFCBCEAB}"/>
    <cellStyle name="Comma 5 6 7 2 6" xfId="14932" xr:uid="{9070B726-4E0F-4A72-B935-ED3611F82692}"/>
    <cellStyle name="Comma 5 6 7 3" xfId="3681" xr:uid="{00000000-0005-0000-0000-00003F020000}"/>
    <cellStyle name="Comma 5 6 7 4" xfId="23676" xr:uid="{98C2CE82-9E9A-455F-9994-C8EBEE219C54}"/>
    <cellStyle name="Comma 5 6 8" xfId="3862" xr:uid="{75645FB4-205D-4E97-ABC5-C721ABB9F46B}"/>
    <cellStyle name="Comma 5 6 8 2" xfId="8694" xr:uid="{9C4DAFBF-0377-441E-B8E5-C883A9095C2E}"/>
    <cellStyle name="Comma 5 6 8 2 2" xfId="19074" xr:uid="{B509ABE0-D8C4-4066-83AA-AE80A9FA47F9}"/>
    <cellStyle name="Comma 5 6 8 3" xfId="11527" xr:uid="{8BBD3814-0477-4211-98F9-083CA8A425D3}"/>
    <cellStyle name="Comma 5 6 8 3 2" xfId="21907" xr:uid="{41DAC589-E123-4832-BCB0-093350FF3653}"/>
    <cellStyle name="Comma 5 6 8 4" xfId="26490" xr:uid="{5A3E59E1-46B3-4497-B3B1-54407837B839}"/>
    <cellStyle name="Comma 5 6 8 5" xfId="27286" xr:uid="{C2C9EF68-7E4B-49EF-B522-A266D5396DCF}"/>
    <cellStyle name="Comma 5 6 8 6" xfId="16241" xr:uid="{9E8CB0D6-6B8E-4477-B094-490FBDC1FBC1}"/>
    <cellStyle name="Comma 5 6 9" xfId="4869" xr:uid="{C6A25E47-8C83-4DB5-8384-5642D1F451D1}"/>
    <cellStyle name="Comma 5 6 9 2" xfId="28492" xr:uid="{17BF5DBF-6F50-48C0-B849-55785DDD8055}"/>
    <cellStyle name="Comma 5 6 9 3" xfId="26491" xr:uid="{C62C78BA-C0F0-45C9-8AE1-A73B68B1AD84}"/>
    <cellStyle name="Comma 5 6 9 4" xfId="14161" xr:uid="{B80FD583-A4D1-422C-8EF7-CDF096FE6F6F}"/>
    <cellStyle name="Comma 5 7" xfId="481" xr:uid="{00000000-0005-0000-0000-000040020000}"/>
    <cellStyle name="Comma 5 7 10" xfId="6619" xr:uid="{14EE97B8-3107-4485-AD21-11E6538925C2}"/>
    <cellStyle name="Comma 5 7 10 2" xfId="16999" xr:uid="{5CBD8036-72DA-473D-8A8A-0E93E593676C}"/>
    <cellStyle name="Comma 5 7 11" xfId="9452" xr:uid="{CBC3D018-F339-48CA-809A-9BD129D1579D}"/>
    <cellStyle name="Comma 5 7 11 2" xfId="19832" xr:uid="{6D1C1702-DB26-4213-A813-D47E860EB7BE}"/>
    <cellStyle name="Comma 5 7 12" xfId="24089" xr:uid="{730B1F54-6836-4D9C-81FE-2FB8C980C0BD}"/>
    <cellStyle name="Comma 5 7 13" xfId="12508" xr:uid="{66F9A521-1AD4-4187-BA8A-DB446B7A9868}"/>
    <cellStyle name="Comma 5 7 2" xfId="482" xr:uid="{00000000-0005-0000-0000-000041020000}"/>
    <cellStyle name="Comma 5 7 2 10" xfId="24573" xr:uid="{4F2F782D-5870-4461-A2CB-636E40F9A215}"/>
    <cellStyle name="Comma 5 7 2 11" xfId="12666" xr:uid="{8E6FD8F7-43D2-4EB7-8A0D-38A637E02AD2}"/>
    <cellStyle name="Comma 5 7 2 2" xfId="483" xr:uid="{00000000-0005-0000-0000-000042020000}"/>
    <cellStyle name="Comma 5 7 2 2 2" xfId="1658" xr:uid="{00000000-0005-0000-0000-000043020000}"/>
    <cellStyle name="Comma 5 7 2 2 2 2" xfId="23366" xr:uid="{1634567F-8A14-4929-8EE8-848E60E811A4}"/>
    <cellStyle name="Comma 5 7 2 2 2 2 2" xfId="29734" xr:uid="{FE2222D0-7793-40F0-A436-798F90E6F940}"/>
    <cellStyle name="Comma 5 7 2 2 2 2 2 2" xfId="30700" xr:uid="{9BD97334-2881-445B-A34E-42326F312AE5}"/>
    <cellStyle name="Comma 5 7 2 2 2 3" xfId="25602" xr:uid="{2E4144DF-BA35-444A-B073-CD4ECDA4E41B}"/>
    <cellStyle name="Comma 5 7 2 2 2 4" xfId="30051" xr:uid="{9E34B2C9-B31D-4C5D-8B66-EEB757494DBF}"/>
    <cellStyle name="Comma 5 7 2 2 3" xfId="1659" xr:uid="{00000000-0005-0000-0000-000044020000}"/>
    <cellStyle name="Comma 5 7 2 2 3 2" xfId="26635" xr:uid="{5556106A-FC6B-4A1F-BCE2-D4D23FB55ECF}"/>
    <cellStyle name="Comma 5 7 2 2 3 3" xfId="26990" xr:uid="{79683DFE-2E88-4A76-9341-AE0DCE02312A}"/>
    <cellStyle name="Comma 5 7 2 2 4" xfId="1657" xr:uid="{00000000-0005-0000-0000-000045020000}"/>
    <cellStyle name="Comma 5 7 2 2 5" xfId="4876" xr:uid="{662677CF-EED7-4EE9-A1F4-218A4809BCE7}"/>
    <cellStyle name="Comma 5 7 2 2 5 2" xfId="26536" xr:uid="{2AA00ACA-3F70-4143-882E-9AB90CBCFDA9}"/>
    <cellStyle name="Comma 5 7 2 2 5 2 2" xfId="31178" xr:uid="{0FF2F87E-EA1D-4F08-B923-8F0B3224573A}"/>
    <cellStyle name="Comma 5 7 2 2 5 2 3" xfId="30699" xr:uid="{A84E266A-6C4D-48FB-B0F5-7AE41F9D8B5F}"/>
    <cellStyle name="Comma 5 7 2 2 5 3" xfId="26332" xr:uid="{DC4C886B-FA07-433C-8E3D-E3869D9D293F}"/>
    <cellStyle name="Comma 5 7 2 2 5 4" xfId="14168" xr:uid="{11D3F6A0-2075-4D5B-886A-9165B7D14B04}"/>
    <cellStyle name="Comma 5 7 2 2 6" xfId="6621" xr:uid="{1663967D-20F1-45F3-ACE2-E60A145759CC}"/>
    <cellStyle name="Comma 5 7 2 2 6 2" xfId="17001" xr:uid="{40A5B1FA-4FD8-4C4C-9CCE-C8EF4F188AD0}"/>
    <cellStyle name="Comma 5 7 2 2 7" xfId="9454" xr:uid="{97B3FDC4-0CBD-4885-BFCD-715739C8CD60}"/>
    <cellStyle name="Comma 5 7 2 2 7 2" xfId="19834" xr:uid="{1C7A9CF3-0EA0-4CBB-AB63-A14EBACE1599}"/>
    <cellStyle name="Comma 5 7 2 2 8" xfId="24471" xr:uid="{F8F1E486-2341-40EC-80C1-2B7172C7D86B}"/>
    <cellStyle name="Comma 5 7 2 2 9" xfId="13544" xr:uid="{305B0BF6-F862-44A4-BF42-178CF9A94E26}"/>
    <cellStyle name="Comma 5 7 2 3" xfId="1660" xr:uid="{00000000-0005-0000-0000-000046020000}"/>
    <cellStyle name="Comma 5 7 2 3 2" xfId="2671" xr:uid="{00000000-0005-0000-0000-0000D6010000}"/>
    <cellStyle name="Comma 5 7 2 3 2 2" xfId="7795" xr:uid="{13AA3425-DA08-49E7-8A0E-AF84A7626225}"/>
    <cellStyle name="Comma 5 7 2 3 2 2 2" xfId="18175" xr:uid="{846E0AB7-6954-4E03-AD74-1E9D6DC8BA7D}"/>
    <cellStyle name="Comma 5 7 2 3 2 3" xfId="10628" xr:uid="{BB9D0CC4-E015-488B-9CCE-E31DBCA3579D}"/>
    <cellStyle name="Comma 5 7 2 3 2 3 2" xfId="21008" xr:uid="{68F76178-87A8-4557-8677-E967A2D7086C}"/>
    <cellStyle name="Comma 5 7 2 3 2 4" xfId="15342" xr:uid="{190957A6-4825-4713-AF5A-F13B9F2FAB46}"/>
    <cellStyle name="Comma 5 7 2 3 2 5" xfId="30429" xr:uid="{73CA2C10-218A-4D2A-81E4-A47A78477738}"/>
    <cellStyle name="Comma 5 7 2 3 3" xfId="3541" xr:uid="{00000000-0005-0000-0000-000046020000}"/>
    <cellStyle name="Comma 5 7 2 3 4" xfId="5583" xr:uid="{F1C4E9C9-E7C5-4999-9F4B-6A3BEE167DF3}"/>
    <cellStyle name="Comma 5 7 2 3 4 2" xfId="29750" xr:uid="{9A070076-FD0C-4E69-84C5-AB1037CE374D}"/>
    <cellStyle name="Comma 5 7 2 3 5" xfId="25179" xr:uid="{5683F0CD-3BA8-4FCE-9083-BEF5A0F955FE}"/>
    <cellStyle name="Comma 5 7 2 3 6" xfId="13076" xr:uid="{20152E85-0F02-4F68-B0EF-188D729F7246}"/>
    <cellStyle name="Comma 5 7 2 4" xfId="1661" xr:uid="{00000000-0005-0000-0000-000047020000}"/>
    <cellStyle name="Comma 5 7 2 4 2" xfId="4681" xr:uid="{8FBE2D01-7106-47CC-A850-387B386B4D74}"/>
    <cellStyle name="Comma 5 7 2 4 2 2" xfId="9416" xr:uid="{B2026E21-6175-42C0-A65E-87647A35362B}"/>
    <cellStyle name="Comma 5 7 2 4 2 2 2" xfId="19796" xr:uid="{F0303F0C-183A-45C1-9195-D7000C274528}"/>
    <cellStyle name="Comma 5 7 2 4 2 2 3" xfId="31110" xr:uid="{F57B2301-3A0F-4B61-985A-7206CFD1129C}"/>
    <cellStyle name="Comma 5 7 2 4 2 2 4" xfId="30701" xr:uid="{A568AC5A-EBC6-4C11-987C-AB2234DC4239}"/>
    <cellStyle name="Comma 5 7 2 4 2 3" xfId="12249" xr:uid="{23FBDDE2-9ADE-4BC0-9007-49DEC224EDA3}"/>
    <cellStyle name="Comma 5 7 2 4 2 3 2" xfId="22629" xr:uid="{F0FD67B3-C129-4D8C-9442-46DA1BB55B29}"/>
    <cellStyle name="Comma 5 7 2 4 2 4" xfId="26492" xr:uid="{981C4E56-484D-4484-8BE4-DD13E3CB5DF3}"/>
    <cellStyle name="Comma 5 7 2 4 2 5" xfId="28340" xr:uid="{2FB2A506-78EB-4959-BCD8-892F75D1E3C7}"/>
    <cellStyle name="Comma 5 7 2 4 2 6" xfId="16963" xr:uid="{009B3A7B-75F5-4FB4-ABD6-939E56B02676}"/>
    <cellStyle name="Comma 5 7 2 4 3" xfId="23507" xr:uid="{85B2F1AA-03A0-41BE-B69E-339100CEA82F}"/>
    <cellStyle name="Comma 5 7 2 4 3 2" xfId="29899" xr:uid="{9C01E95A-74BC-47F7-B7A5-8BC1061F59A5}"/>
    <cellStyle name="Comma 5 7 2 4 4" xfId="30012" xr:uid="{106398AA-ED2F-4348-890B-9FBF05EF801E}"/>
    <cellStyle name="Comma 5 7 2 5" xfId="1656" xr:uid="{00000000-0005-0000-0000-000048020000}"/>
    <cellStyle name="Comma 5 7 2 5 2" xfId="25609" xr:uid="{B6E4083F-4A15-4CCF-B5C9-4526FACB1C2F}"/>
    <cellStyle name="Comma 5 7 2 5 3" xfId="25776" xr:uid="{FEC3CEA1-CCC7-4BCE-9945-F426DD63FDF4}"/>
    <cellStyle name="Comma 5 7 2 6" xfId="4123" xr:uid="{8B4C8D43-E0E5-4AA4-896D-89B582FFE9A0}"/>
    <cellStyle name="Comma 5 7 2 6 2" xfId="8895" xr:uid="{62414F10-5354-497E-9F35-D71FE3175349}"/>
    <cellStyle name="Comma 5 7 2 6 2 2" xfId="19275" xr:uid="{7239C4D9-0548-4ECD-A092-E1DF8E4C4DB6}"/>
    <cellStyle name="Comma 5 7 2 6 3" xfId="11728" xr:uid="{49F6E218-397A-4FC8-9A8F-49C9BA16B765}"/>
    <cellStyle name="Comma 5 7 2 6 3 2" xfId="22108" xr:uid="{3E9E1955-D564-42C6-A7B8-8DC94F3EFD2C}"/>
    <cellStyle name="Comma 5 7 2 6 4" xfId="27452" xr:uid="{B4576E0B-D014-4B36-B0DD-0BDA3C01EE80}"/>
    <cellStyle name="Comma 5 7 2 6 5" xfId="26754" xr:uid="{005A14DE-8FA2-49BA-AE9F-6B3B044914EF}"/>
    <cellStyle name="Comma 5 7 2 6 6" xfId="16442" xr:uid="{E0CC5760-C206-4DC8-959C-1204DE4D6DE6}"/>
    <cellStyle name="Comma 5 7 2 7" xfId="4875" xr:uid="{26FF34ED-32CA-4593-8F59-D08580833D08}"/>
    <cellStyle name="Comma 5 7 2 7 2" xfId="28446" xr:uid="{E4551655-4C6A-4234-9FB2-AA0A4072A4B6}"/>
    <cellStyle name="Comma 5 7 2 7 3" xfId="26474" xr:uid="{57B3AF28-A89F-4CFC-8F6D-F0E5AA0A664B}"/>
    <cellStyle name="Comma 5 7 2 7 4" xfId="14167" xr:uid="{5169EB45-ED88-4614-9E7A-6738ED91774B}"/>
    <cellStyle name="Comma 5 7 2 8" xfId="6620" xr:uid="{E2A93D07-4B32-4972-B959-0EF776D3F38D}"/>
    <cellStyle name="Comma 5 7 2 8 2" xfId="17000" xr:uid="{C7C32092-0198-4FBA-8CC3-16465F53900E}"/>
    <cellStyle name="Comma 5 7 2 9" xfId="9453" xr:uid="{78968388-FF15-4048-A1C5-0A2045233C55}"/>
    <cellStyle name="Comma 5 7 2 9 2" xfId="19833" xr:uid="{319B5FCB-59F1-49DD-985E-DEAA88C6C8A2}"/>
    <cellStyle name="Comma 5 7 3" xfId="484" xr:uid="{00000000-0005-0000-0000-000049020000}"/>
    <cellStyle name="Comma 5 7 3 10" xfId="13545" xr:uid="{D15422AB-BBBC-4DF0-9758-B4A5EE187C6E}"/>
    <cellStyle name="Comma 5 7 3 2" xfId="1663" xr:uid="{00000000-0005-0000-0000-00004A020000}"/>
    <cellStyle name="Comma 5 7 3 2 2" xfId="24168" xr:uid="{7614F62F-C149-4F7B-BB0D-0F5F3513A3E3}"/>
    <cellStyle name="Comma 5 7 3 2 2 2" xfId="29676" xr:uid="{2D743BA9-5D74-41FF-8A56-E6FF48540754}"/>
    <cellStyle name="Comma 5 7 3 2 2 2 2" xfId="30703" xr:uid="{F8B265D7-D215-4C1F-B255-1B417890B3FC}"/>
    <cellStyle name="Comma 5 7 3 2 3" xfId="24035" xr:uid="{A956536C-0D0C-4B64-AB6C-3D32B84691CB}"/>
    <cellStyle name="Comma 5 7 3 2 3 2" xfId="27245" xr:uid="{2D391E2F-17BF-40F3-AC9B-F935480D75C5}"/>
    <cellStyle name="Comma 5 7 3 2 4" xfId="30052" xr:uid="{7D739D2D-6EFB-4DC1-9CEE-49DF4959E175}"/>
    <cellStyle name="Comma 5 7 3 3" xfId="1664" xr:uid="{00000000-0005-0000-0000-00004B020000}"/>
    <cellStyle name="Comma 5 7 3 4" xfId="1662" xr:uid="{00000000-0005-0000-0000-00004C020000}"/>
    <cellStyle name="Comma 5 7 3 4 2" xfId="27492" xr:uid="{255A2A1F-FD39-4D43-951D-12CE0A0F4BA0}"/>
    <cellStyle name="Comma 5 7 3 4 3" xfId="27821" xr:uid="{27574CA1-AC0A-41F4-AA4C-8BF3E9895FE7}"/>
    <cellStyle name="Comma 5 7 3 5" xfId="4402" xr:uid="{4DD17AB7-B1D9-46CC-BF1C-EB5BCE74B406}"/>
    <cellStyle name="Comma 5 7 3 5 2" xfId="9174" xr:uid="{4D4C7758-87C3-4B4E-8E9C-C9B199390E7A}"/>
    <cellStyle name="Comma 5 7 3 5 2 2" xfId="19554" xr:uid="{3B6289B8-4D36-4925-82A9-3737B8F64823}"/>
    <cellStyle name="Comma 5 7 3 5 2 3" xfId="31068" xr:uid="{4F35AD9B-147C-403E-AC2A-4005FB889638}"/>
    <cellStyle name="Comma 5 7 3 5 2 4" xfId="30702" xr:uid="{2CF44F40-820F-4CCA-B82A-E11E5C240E31}"/>
    <cellStyle name="Comma 5 7 3 5 3" xfId="12007" xr:uid="{559DC158-2D14-4ABB-AC79-7AAA8E5548A3}"/>
    <cellStyle name="Comma 5 7 3 5 3 2" xfId="22387" xr:uid="{3F42002C-0E4F-47D5-BBD6-1EEC7BAE73C5}"/>
    <cellStyle name="Comma 5 7 3 5 4" xfId="28129" xr:uid="{D1033E38-680C-4A2B-B69A-7E4E343DB956}"/>
    <cellStyle name="Comma 5 7 3 5 5" xfId="26097" xr:uid="{6849C713-679B-445F-AF71-4C1F1D6E6B36}"/>
    <cellStyle name="Comma 5 7 3 5 6" xfId="16721" xr:uid="{410E88C8-AC3B-421E-A629-73B44050E3B6}"/>
    <cellStyle name="Comma 5 7 3 6" xfId="4877" xr:uid="{1876B2D4-FC16-4C19-AC17-48842C3BA5C3}"/>
    <cellStyle name="Comma 5 7 3 6 2" xfId="26356" xr:uid="{0C0228FA-0A20-403D-B2B7-730C2183EAD4}"/>
    <cellStyle name="Comma 5 7 3 6 3" xfId="27312" xr:uid="{E5C09990-3CDE-48AF-8C5B-2501A3A2AF89}"/>
    <cellStyle name="Comma 5 7 3 6 4" xfId="14169" xr:uid="{B41F4920-B677-4008-8D4D-4C97D33518E5}"/>
    <cellStyle name="Comma 5 7 3 7" xfId="6622" xr:uid="{2238A681-9B22-49F9-A64A-5EA4AB96A8CD}"/>
    <cellStyle name="Comma 5 7 3 7 2" xfId="17002" xr:uid="{345BFF67-6D65-4053-B41A-B181030CAC76}"/>
    <cellStyle name="Comma 5 7 3 8" xfId="9455" xr:uid="{B1DC7DC7-1B68-4A50-AC4D-163FEEDE3729}"/>
    <cellStyle name="Comma 5 7 3 8 2" xfId="19835" xr:uid="{75625703-E2A7-4A13-8668-CA64BE646442}"/>
    <cellStyle name="Comma 5 7 3 9" xfId="23406" xr:uid="{900D5B1C-1589-4E23-9FE1-E88EEF3CCA25}"/>
    <cellStyle name="Comma 5 7 4" xfId="485" xr:uid="{00000000-0005-0000-0000-00004D020000}"/>
    <cellStyle name="Comma 5 7 4 2" xfId="1666" xr:uid="{00000000-0005-0000-0000-00004E020000}"/>
    <cellStyle name="Comma 5 7 4 2 2" xfId="23872" xr:uid="{318CB862-A3EC-47AD-A897-C9FDF3F8389C}"/>
    <cellStyle name="Comma 5 7 4 2 2 2" xfId="29829" xr:uid="{F7CD230F-B65A-4593-9417-9FB6AD98AA28}"/>
    <cellStyle name="Comma 5 7 4 2 2 2 2" xfId="30705" xr:uid="{8D9CD661-7477-4CA4-A153-5E6471FBB6CB}"/>
    <cellStyle name="Comma 5 7 4 2 3" xfId="23288" xr:uid="{D45419FA-DEA1-4FF5-944A-3804F3B313AF}"/>
    <cellStyle name="Comma 5 7 4 2 4" xfId="30034" xr:uid="{AC32E726-9F55-4195-96E0-7352BD474D9D}"/>
    <cellStyle name="Comma 5 7 4 3" xfId="1667" xr:uid="{00000000-0005-0000-0000-00004F020000}"/>
    <cellStyle name="Comma 5 7 4 4" xfId="1665" xr:uid="{00000000-0005-0000-0000-000050020000}"/>
    <cellStyle name="Comma 5 7 4 5" xfId="4878" xr:uid="{3D09B3A8-38B2-40D7-B78F-B863AAC63FA9}"/>
    <cellStyle name="Comma 5 7 4 5 2" xfId="14170" xr:uid="{AD591B44-9CC8-430F-9198-2C6296802480}"/>
    <cellStyle name="Comma 5 7 4 5 2 2" xfId="31113" xr:uid="{FF2EE620-52C5-4E38-901B-D8EC7D6F936B}"/>
    <cellStyle name="Comma 5 7 4 5 2 3" xfId="30704" xr:uid="{1BAA88F6-1BCE-4EA7-8A2A-713DC40B742F}"/>
    <cellStyle name="Comma 5 7 4 6" xfId="6623" xr:uid="{894ABF0A-6BA8-48AA-8DFF-AC94D6126965}"/>
    <cellStyle name="Comma 5 7 4 6 2" xfId="17003" xr:uid="{6A00D9E2-AA70-4FB1-84BE-F4DDC6A9E149}"/>
    <cellStyle name="Comma 5 7 4 7" xfId="9456" xr:uid="{B2F99BCC-99DB-48BC-B179-3BE0EBE58D9C}"/>
    <cellStyle name="Comma 5 7 4 7 2" xfId="19836" xr:uid="{DADE28A0-C82D-46F6-9BA7-9602FC15CA84}"/>
    <cellStyle name="Comma 5 7 4 8" xfId="25327" xr:uid="{BF51AFBA-C3EF-4A49-AF89-92329EABBD92}"/>
    <cellStyle name="Comma 5 7 4 9" xfId="13364" xr:uid="{48C609D4-FB79-4C2B-8D6D-7E9A662F329E}"/>
    <cellStyle name="Comma 5 7 5" xfId="1668" xr:uid="{00000000-0005-0000-0000-000051020000}"/>
    <cellStyle name="Comma 5 7 5 2" xfId="2562" xr:uid="{00000000-0005-0000-0000-0000D9010000}"/>
    <cellStyle name="Comma 5 7 5 2 2" xfId="7687" xr:uid="{81DA16CF-D215-46C7-B658-9ECDB619D97F}"/>
    <cellStyle name="Comma 5 7 5 2 2 2" xfId="18067" xr:uid="{2726BB12-E6AC-481B-9208-5B10A5F45B41}"/>
    <cellStyle name="Comma 5 7 5 2 3" xfId="10520" xr:uid="{DABF3BF7-D668-403B-A2AE-D3063CA6539E}"/>
    <cellStyle name="Comma 5 7 5 2 3 2" xfId="20900" xr:uid="{E5785C61-46FE-4A81-9423-D6AB3976B8C6}"/>
    <cellStyle name="Comma 5 7 5 2 4" xfId="15234" xr:uid="{FC16F968-3DF9-4BFB-B7B1-D95C3D6F7201}"/>
    <cellStyle name="Comma 5 7 5 2 5" xfId="30430" xr:uid="{0C859140-1E98-42C7-9ADC-47E8A5D1F2C8}"/>
    <cellStyle name="Comma 5 7 5 3" xfId="3707" xr:uid="{00000000-0005-0000-0000-000051020000}"/>
    <cellStyle name="Comma 5 7 5 4" xfId="5584" xr:uid="{445FBE4B-D100-4012-9843-6726F1C23419}"/>
    <cellStyle name="Comma 5 7 5 4 2" xfId="29842" xr:uid="{04BAC53C-0E86-4839-945D-6630D920F403}"/>
    <cellStyle name="Comma 5 7 5 5" xfId="23018" xr:uid="{36FEE959-41F0-4AD2-ACE4-7B3C0AB91829}"/>
    <cellStyle name="Comma 5 7 5 6" xfId="12950" xr:uid="{AD226341-77D4-472E-947F-DD3D504A66EE}"/>
    <cellStyle name="Comma 5 7 6" xfId="1669" xr:uid="{00000000-0005-0000-0000-000052020000}"/>
    <cellStyle name="Comma 5 7 6 2" xfId="2276" xr:uid="{00000000-0005-0000-0000-0000D3010000}"/>
    <cellStyle name="Comma 5 7 6 2 2" xfId="7403" xr:uid="{3226EB56-C19C-4DBE-9045-9998AD6D10C3}"/>
    <cellStyle name="Comma 5 7 6 2 2 2" xfId="17783" xr:uid="{7675AAEB-FC53-4CB7-B026-3B64B3F06C49}"/>
    <cellStyle name="Comma 5 7 6 2 3" xfId="10236" xr:uid="{92857883-0D6F-453D-9F27-EA6BC1F109FE}"/>
    <cellStyle name="Comma 5 7 6 2 3 2" xfId="20616" xr:uid="{F6F49F5D-3C06-4B15-8741-620B84013F91}"/>
    <cellStyle name="Comma 5 7 6 2 4" xfId="28557" xr:uid="{11E3C67F-D49E-4BF1-9903-523A4EE179B5}"/>
    <cellStyle name="Comma 5 7 6 2 5" xfId="28426" xr:uid="{28E3BD14-F77D-4EF8-8E21-6A639D6701CD}"/>
    <cellStyle name="Comma 5 7 6 2 6" xfId="14950" xr:uid="{0A31539B-6983-42F9-B3F7-A5F5AC1A26E7}"/>
    <cellStyle name="Comma 5 7 6 3" xfId="2064" xr:uid="{00000000-0005-0000-0000-000052020000}"/>
    <cellStyle name="Comma 5 7 6 4" xfId="23609" xr:uid="{D63C9F0C-4833-4AA3-880E-89DB790C2360}"/>
    <cellStyle name="Comma 5 7 6 4 2" xfId="29881" xr:uid="{46A80738-32FD-4F61-83A7-D4444073205A}"/>
    <cellStyle name="Comma 5 7 6 5" xfId="30003" xr:uid="{9E45B833-AA3E-4C42-86BA-FF11565FD327}"/>
    <cellStyle name="Comma 5 7 7" xfId="1655" xr:uid="{00000000-0005-0000-0000-000053020000}"/>
    <cellStyle name="Comma 5 7 7 2" xfId="27466" xr:uid="{F7E8B45B-C5F3-45F3-8652-1B25E60F4742}"/>
    <cellStyle name="Comma 5 7 7 3" xfId="28400" xr:uid="{94908BF2-0398-46D6-996F-F460030C3D64}"/>
    <cellStyle name="Comma 5 7 8" xfId="3863" xr:uid="{4D8E6C94-8977-4B3D-8541-5736DE38FB0C}"/>
    <cellStyle name="Comma 5 7 8 2" xfId="8695" xr:uid="{40566834-5CF1-4919-ABA6-CD259060D39C}"/>
    <cellStyle name="Comma 5 7 8 2 2" xfId="19075" xr:uid="{7FBF4413-9D43-4675-86AB-DC0EECC16F3B}"/>
    <cellStyle name="Comma 5 7 8 3" xfId="11528" xr:uid="{6BA6E460-B37A-4259-936B-5A7951C58242}"/>
    <cellStyle name="Comma 5 7 8 3 2" xfId="21908" xr:uid="{4E395C52-F27A-4799-8125-21C56070155B}"/>
    <cellStyle name="Comma 5 7 8 4" xfId="27981" xr:uid="{A1830401-4BE9-4047-8037-B582661AD80D}"/>
    <cellStyle name="Comma 5 7 8 5" xfId="27392" xr:uid="{A15B847E-0BCF-49BD-8467-CBB5224689F1}"/>
    <cellStyle name="Comma 5 7 8 6" xfId="16242" xr:uid="{FEEF5453-E726-4908-8A0B-7BD9DE73FA2F}"/>
    <cellStyle name="Comma 5 7 9" xfId="4874" xr:uid="{03CC9048-C24C-410E-B772-7E39F372F37F}"/>
    <cellStyle name="Comma 5 7 9 2" xfId="25914" xr:uid="{AD33B97C-D782-4AFC-9027-B6A080A83C9D}"/>
    <cellStyle name="Comma 5 7 9 3" xfId="27495" xr:uid="{82106660-3FC9-438C-BE38-76FC4CF091A9}"/>
    <cellStyle name="Comma 5 7 9 4" xfId="14166" xr:uid="{EF4ABBE1-E4DF-499A-A6CF-1C49A7ED091F}"/>
    <cellStyle name="Comma 5 8" xfId="486" xr:uid="{00000000-0005-0000-0000-000054020000}"/>
    <cellStyle name="Comma 5 8 10" xfId="9457" xr:uid="{3C0A6B10-AD79-48DD-AD99-93B446F10170}"/>
    <cellStyle name="Comma 5 8 10 2" xfId="19837" xr:uid="{F1C8E9F7-1193-43B8-8AB8-F02488840E21}"/>
    <cellStyle name="Comma 5 8 11" xfId="25155" xr:uid="{75EAFF25-E7F3-4723-A770-3674B2E75CAB}"/>
    <cellStyle name="Comma 5 8 12" xfId="12509" xr:uid="{A942E7ED-6000-4D8F-BC51-BE1BC90B00D9}"/>
    <cellStyle name="Comma 5 8 2" xfId="487" xr:uid="{00000000-0005-0000-0000-000055020000}"/>
    <cellStyle name="Comma 5 8 2 10" xfId="12667" xr:uid="{2D2060DC-65AE-4C74-A3D9-8EB52DE8C408}"/>
    <cellStyle name="Comma 5 8 2 2" xfId="1672" xr:uid="{00000000-0005-0000-0000-000056020000}"/>
    <cellStyle name="Comma 5 8 2 2 2" xfId="3039" xr:uid="{00000000-0005-0000-0000-0000DC010000}"/>
    <cellStyle name="Comma 5 8 2 2 2 2" xfId="8119" xr:uid="{2FF0FD7F-E2DD-4DD8-9A96-350194FBC0BA}"/>
    <cellStyle name="Comma 5 8 2 2 2 2 2" xfId="18499" xr:uid="{6CBA26F6-B2A4-410D-8EE9-DD2208A3DA39}"/>
    <cellStyle name="Comma 5 8 2 2 2 2 2 2" xfId="31142" xr:uid="{45C30206-3A93-4FA0-9F4F-E970C6555ABA}"/>
    <cellStyle name="Comma 5 8 2 2 2 2 2 3" xfId="30706" xr:uid="{40931A3F-EFB0-4B78-8C96-34DE658927E1}"/>
    <cellStyle name="Comma 5 8 2 2 2 3" xfId="10952" xr:uid="{B67D79DF-839B-42F2-A78D-28B2A1C986A8}"/>
    <cellStyle name="Comma 5 8 2 2 2 3 2" xfId="21332" xr:uid="{3AB97040-58F8-431F-9EC8-19760859A498}"/>
    <cellStyle name="Comma 5 8 2 2 2 4" xfId="27338" xr:uid="{D41D5792-1986-4C04-A298-742DBF272AAF}"/>
    <cellStyle name="Comma 5 8 2 2 2 5" xfId="26730" xr:uid="{27B648EF-2FFF-427C-A176-666178209CC9}"/>
    <cellStyle name="Comma 5 8 2 2 2 6" xfId="15666" xr:uid="{2608C0D8-305F-419E-951B-D34D60039A78}"/>
    <cellStyle name="Comma 5 8 2 2 3" xfId="2079" xr:uid="{00000000-0005-0000-0000-000056020000}"/>
    <cellStyle name="Comma 5 8 2 2 4" xfId="5585" xr:uid="{D7CC4C04-6A8E-45ED-B093-5C53AC1FD03A}"/>
    <cellStyle name="Comma 5 8 2 2 4 2" xfId="29775" xr:uid="{06F5E240-6626-40DD-94FD-891798718C4E}"/>
    <cellStyle name="Comma 5 8 2 2 5" xfId="24965" xr:uid="{48F91E01-18C6-4DBA-9EA4-A83AD4E1DC50}"/>
    <cellStyle name="Comma 5 8 2 2 6" xfId="13546" xr:uid="{108AFC75-5EEA-45DD-B81D-0BD1DFE89DC5}"/>
    <cellStyle name="Comma 5 8 2 3" xfId="1673" xr:uid="{00000000-0005-0000-0000-000057020000}"/>
    <cellStyle name="Comma 5 8 2 3 2" xfId="24076" xr:uid="{3CCF6D1F-E1E6-4134-8808-CE7380243E72}"/>
    <cellStyle name="Comma 5 8 2 3 2 2" xfId="30707" xr:uid="{33BA462E-2DD6-45C4-9B64-D122CEE1605E}"/>
    <cellStyle name="Comma 5 8 2 3 2 3" xfId="30551" xr:uid="{B6513C23-9EE7-4413-9D8F-CAD62F9FD3DE}"/>
    <cellStyle name="Comma 5 8 2 3 3" xfId="23016" xr:uid="{DB6EE825-2DCD-429A-9F59-4AC7F43A2769}"/>
    <cellStyle name="Comma 5 8 2 3 4" xfId="30053" xr:uid="{978411B6-56DD-4C90-89F4-2121420A39C1}"/>
    <cellStyle name="Comma 5 8 2 3 5" xfId="29659" xr:uid="{A80A5DC5-EADA-408A-9E37-AA5872793871}"/>
    <cellStyle name="Comma 5 8 2 4" xfId="1671" xr:uid="{00000000-0005-0000-0000-000058020000}"/>
    <cellStyle name="Comma 5 8 2 4 2" xfId="28518" xr:uid="{DB5287D2-A3BC-4D9D-A5AD-D97C9934A7A4}"/>
    <cellStyle name="Comma 5 8 2 4 2 2" xfId="30708" xr:uid="{A3272CAB-83C9-416E-A5D9-D0B05295D51B}"/>
    <cellStyle name="Comma 5 8 2 4 2 3" xfId="30583" xr:uid="{E0F084EF-22C3-46D5-95E2-A0541AFFE25C}"/>
    <cellStyle name="Comma 5 8 2 4 3" xfId="26171" xr:uid="{7E618281-1C5F-460A-94D7-A8DF3AFFB69C}"/>
    <cellStyle name="Comma 5 8 2 5" xfId="4124" xr:uid="{1C3F77AF-A7C8-4533-B6B1-C8D28CB13A7B}"/>
    <cellStyle name="Comma 5 8 2 5 2" xfId="8896" xr:uid="{C3FF4CD3-EA9C-4318-B21E-3EA018511DCC}"/>
    <cellStyle name="Comma 5 8 2 5 2 2" xfId="19276" xr:uid="{3E624E4B-E89E-4968-9CC0-EAE8815D9589}"/>
    <cellStyle name="Comma 5 8 2 5 3" xfId="11729" xr:uid="{8895AA23-CF82-461B-8E31-DD794132AE9D}"/>
    <cellStyle name="Comma 5 8 2 5 3 2" xfId="22109" xr:uid="{B7E67C1F-B7FD-434C-9B87-E2B23FFE9A5A}"/>
    <cellStyle name="Comma 5 8 2 5 4" xfId="28139" xr:uid="{0F13D4FA-A56D-4B66-9D52-CC35EC6B2EEF}"/>
    <cellStyle name="Comma 5 8 2 5 5" xfId="28677" xr:uid="{D048A341-189D-403E-9C40-F13CE9BE81D0}"/>
    <cellStyle name="Comma 5 8 2 5 6" xfId="16443" xr:uid="{33935AFE-4F51-43AC-A6CB-9FDF190C92D7}"/>
    <cellStyle name="Comma 5 8 2 6" xfId="4880" xr:uid="{21AB6E75-CF3F-4863-AC61-3207B7577E91}"/>
    <cellStyle name="Comma 5 8 2 6 2" xfId="27388" xr:uid="{098BB1CA-BEA7-42F8-BF5F-85FEFB2D0AC9}"/>
    <cellStyle name="Comma 5 8 2 6 3" xfId="26883" xr:uid="{9E4D90C0-1C17-4307-ACEB-2359B2B61208}"/>
    <cellStyle name="Comma 5 8 2 6 4" xfId="14172" xr:uid="{C4778CE6-4BAC-44F1-9E41-1C8635F87209}"/>
    <cellStyle name="Comma 5 8 2 7" xfId="6625" xr:uid="{D3EAA14D-1E0B-4538-8E65-683FE1BE0297}"/>
    <cellStyle name="Comma 5 8 2 7 2" xfId="17005" xr:uid="{93B3EE8D-DDDC-4809-8B2B-5B5C7070BE70}"/>
    <cellStyle name="Comma 5 8 2 8" xfId="9458" xr:uid="{808E7EFB-896F-4927-AB71-638EC05A045F}"/>
    <cellStyle name="Comma 5 8 2 8 2" xfId="19838" xr:uid="{1A77B867-59F3-4355-915F-8AB538248483}"/>
    <cellStyle name="Comma 5 8 2 9" xfId="23447" xr:uid="{18C3C4C3-B3EA-4314-BF62-9AB647559B8D}"/>
    <cellStyle name="Comma 5 8 3" xfId="488" xr:uid="{00000000-0005-0000-0000-000059020000}"/>
    <cellStyle name="Comma 5 8 3 2" xfId="1675" xr:uid="{00000000-0005-0000-0000-00005A020000}"/>
    <cellStyle name="Comma 5 8 3 2 2" xfId="25617" xr:uid="{53D484A8-05DA-4B3D-8DBA-5F4A6B0638B9}"/>
    <cellStyle name="Comma 5 8 3 2 2 2" xfId="29807" xr:uid="{A16796A0-C536-46DB-8E0E-8CC66009832A}"/>
    <cellStyle name="Comma 5 8 3 2 2 2 2" xfId="30710" xr:uid="{F658FE12-6F3E-4B0A-B54E-A7FF09FDADE0}"/>
    <cellStyle name="Comma 5 8 3 2 3" xfId="25443" xr:uid="{8F83E9BD-D752-4670-83D0-42D787B89054}"/>
    <cellStyle name="Comma 5 8 3 2 3 2" xfId="27840" xr:uid="{3EDC9502-0DFD-4975-83D4-00C65AD487AD}"/>
    <cellStyle name="Comma 5 8 3 2 4" xfId="30035" xr:uid="{D3FD3568-0D74-4E96-85CC-D3A48B10523B}"/>
    <cellStyle name="Comma 5 8 3 3" xfId="1676" xr:uid="{00000000-0005-0000-0000-00005B020000}"/>
    <cellStyle name="Comma 5 8 3 4" xfId="1674" xr:uid="{00000000-0005-0000-0000-00005C020000}"/>
    <cellStyle name="Comma 5 8 3 4 2" xfId="28744" xr:uid="{CF49AA05-3FBE-48B3-9169-779FBD244A47}"/>
    <cellStyle name="Comma 5 8 3 4 3" xfId="26130" xr:uid="{29D4BED2-56B6-46AE-9E4F-1972B40BC537}"/>
    <cellStyle name="Comma 5 8 3 5" xfId="4881" xr:uid="{E6C69C7E-ECF0-471C-B3AB-6AF66D256BD8}"/>
    <cellStyle name="Comma 5 8 3 5 2" xfId="26283" xr:uid="{F9068B74-A36E-44C0-939A-8D82B5973B25}"/>
    <cellStyle name="Comma 5 8 3 5 2 2" xfId="31171" xr:uid="{842693BC-CC20-404C-8856-79558A6CD263}"/>
    <cellStyle name="Comma 5 8 3 5 2 3" xfId="30709" xr:uid="{813779E3-886C-4293-B28F-F0E9872B5AA5}"/>
    <cellStyle name="Comma 5 8 3 5 3" xfId="26317" xr:uid="{1F5EA9DF-30F0-424B-AA92-67EE89D7FD61}"/>
    <cellStyle name="Comma 5 8 3 5 4" xfId="14173" xr:uid="{053831D1-E6B8-4D4A-B53A-F0EA227B0C6B}"/>
    <cellStyle name="Comma 5 8 3 6" xfId="6626" xr:uid="{302D9AAF-4033-4F4A-9333-B2DAF1AC72E0}"/>
    <cellStyle name="Comma 5 8 3 6 2" xfId="26391" xr:uid="{EA4E0055-C778-4480-AF6D-C956F19B9F0C}"/>
    <cellStyle name="Comma 5 8 3 6 3" xfId="28167" xr:uid="{D160F3C5-B249-4A1B-8E65-E9A7B655F03E}"/>
    <cellStyle name="Comma 5 8 3 6 4" xfId="17006" xr:uid="{5B3EE229-9EF7-412C-9A14-4B62794194FD}"/>
    <cellStyle name="Comma 5 8 3 7" xfId="9459" xr:uid="{0F73EF67-2D55-4AA3-878F-7FA988FAA07A}"/>
    <cellStyle name="Comma 5 8 3 7 2" xfId="19839" xr:uid="{E87BF8B2-8F07-4B67-9777-D74549380BEF}"/>
    <cellStyle name="Comma 5 8 3 8" xfId="24642" xr:uid="{90466407-5C59-4679-A0DF-9465241FFE2E}"/>
    <cellStyle name="Comma 5 8 3 9" xfId="13365" xr:uid="{68C72232-8F8D-4BCD-95DB-452386CA181A}"/>
    <cellStyle name="Comma 5 8 4" xfId="1677" xr:uid="{00000000-0005-0000-0000-00005D020000}"/>
    <cellStyle name="Comma 5 8 4 2" xfId="2672" xr:uid="{00000000-0005-0000-0000-0000DE010000}"/>
    <cellStyle name="Comma 5 8 4 2 2" xfId="7796" xr:uid="{F638EECE-0E71-4D65-AB7A-5EC3D2DA2DE2}"/>
    <cellStyle name="Comma 5 8 4 2 2 2" xfId="18176" xr:uid="{29AD6800-71EF-4AC6-A5C0-235188E8DC06}"/>
    <cellStyle name="Comma 5 8 4 2 2 2 2" xfId="31134" xr:uid="{62D238FC-6347-4192-97CE-39DC26771B37}"/>
    <cellStyle name="Comma 5 8 4 2 2 2 3" xfId="30711" xr:uid="{CA877F40-44FB-4FD0-BE13-08310BD6406D}"/>
    <cellStyle name="Comma 5 8 4 2 3" xfId="10629" xr:uid="{A662D3E5-5529-433E-9F38-0E72E24892E7}"/>
    <cellStyle name="Comma 5 8 4 2 3 2" xfId="21009" xr:uid="{156F5CEB-62E7-4B15-BA2E-009B2D4A8D0C}"/>
    <cellStyle name="Comma 5 8 4 2 4" xfId="26593" xr:uid="{A98F3AEB-51B2-45FA-8234-BBC221C42CF9}"/>
    <cellStyle name="Comma 5 8 4 2 5" xfId="27638" xr:uid="{73969B14-80A1-422D-9678-64C5F63C541B}"/>
    <cellStyle name="Comma 5 8 4 2 6" xfId="15343" xr:uid="{1793C24A-20F7-42CB-8755-0ECC50167B23}"/>
    <cellStyle name="Comma 5 8 4 3" xfId="3591" xr:uid="{00000000-0005-0000-0000-00005D020000}"/>
    <cellStyle name="Comma 5 8 4 4" xfId="5586" xr:uid="{61B5B5BD-8CAB-4FD9-954C-4983326E849B}"/>
    <cellStyle name="Comma 5 8 4 4 2" xfId="29751" xr:uid="{B23374D4-9EA4-47D3-8221-B7DC4E11F6B5}"/>
    <cellStyle name="Comma 5 8 4 5" xfId="24622" xr:uid="{96C61288-71E4-410D-9E9C-8A084F7F738F}"/>
    <cellStyle name="Comma 5 8 4 6" xfId="13077" xr:uid="{93829F7F-8524-4FFE-ACB1-9DD87786DFD4}"/>
    <cellStyle name="Comma 5 8 5" xfId="1678" xr:uid="{00000000-0005-0000-0000-00005E020000}"/>
    <cellStyle name="Comma 5 8 5 2" xfId="2277" xr:uid="{00000000-0005-0000-0000-0000DA010000}"/>
    <cellStyle name="Comma 5 8 5 2 2" xfId="7404" xr:uid="{4CC94E42-2A69-4288-91E6-0A0CDB39740A}"/>
    <cellStyle name="Comma 5 8 5 2 2 2" xfId="17784" xr:uid="{EA5B116C-180F-42F3-A88C-9CF1C6EA4E88}"/>
    <cellStyle name="Comma 5 8 5 2 3" xfId="10237" xr:uid="{F37603B7-020C-4446-94E9-26E402843D14}"/>
    <cellStyle name="Comma 5 8 5 2 3 2" xfId="20617" xr:uid="{60368DDF-8376-4547-8F84-A1CE8660B8E2}"/>
    <cellStyle name="Comma 5 8 5 2 4" xfId="14951" xr:uid="{FE4C11F4-8B91-4C78-8892-97B10F08CBF2}"/>
    <cellStyle name="Comma 5 8 5 2 5" xfId="30431" xr:uid="{3EAE95C7-3CF1-49BF-B334-23DF8958441E}"/>
    <cellStyle name="Comma 5 8 5 3" xfId="2085" xr:uid="{00000000-0005-0000-0000-00005E020000}"/>
    <cellStyle name="Comma 5 8 5 4" xfId="24920" xr:uid="{73CD0007-7AA6-4C23-BE0B-E3F5295A5FA9}"/>
    <cellStyle name="Comma 5 8 5 4 2" xfId="29900" xr:uid="{5F75C6C7-0D1C-4F31-BA20-114360A40F9E}"/>
    <cellStyle name="Comma 5 8 5 5" xfId="30013" xr:uid="{C09199D8-A0F8-4F00-B4B1-D5B29F949D0F}"/>
    <cellStyle name="Comma 5 8 6" xfId="1670" xr:uid="{00000000-0005-0000-0000-00005F020000}"/>
    <cellStyle name="Comma 5 8 6 2" xfId="26585" xr:uid="{422903AC-287E-4EC3-BB8E-0A504F69CB1D}"/>
    <cellStyle name="Comma 5 8 6 2 2" xfId="30712" xr:uid="{3462D339-733B-4AEB-9A0A-A3A3A15B2E2A}"/>
    <cellStyle name="Comma 5 8 6 2 3" xfId="30582" xr:uid="{646BD82D-6032-48CF-BAD3-144F8987CF64}"/>
    <cellStyle name="Comma 5 8 6 3" xfId="27533" xr:uid="{6FB8E0C2-84CE-424A-9E5E-DE1608CF9682}"/>
    <cellStyle name="Comma 5 8 7" xfId="3864" xr:uid="{4309ED3C-13B3-40DD-AFCB-1964E1D79399}"/>
    <cellStyle name="Comma 5 8 7 2" xfId="8696" xr:uid="{6D792B25-135D-4B16-8980-F3F2F50FD3A9}"/>
    <cellStyle name="Comma 5 8 7 2 2" xfId="28963" xr:uid="{12EFBB26-22AB-4525-8B73-9E6EE6188A84}"/>
    <cellStyle name="Comma 5 8 7 2 3" xfId="28214" xr:uid="{BDEFF1D8-EA45-4FD4-AD6E-90DC9E7A8A92}"/>
    <cellStyle name="Comma 5 8 7 2 4" xfId="19076" xr:uid="{F4A6846B-B33F-431E-B946-D5A1090DE87E}"/>
    <cellStyle name="Comma 5 8 7 3" xfId="11529" xr:uid="{70E5CEA8-78E3-404C-87F4-D8594ADBD2E1}"/>
    <cellStyle name="Comma 5 8 7 3 2" xfId="21909" xr:uid="{03ABB417-6320-4C4B-B47B-E5281074FC3B}"/>
    <cellStyle name="Comma 5 8 7 4" xfId="27712" xr:uid="{43C01292-8563-4C2D-9596-CA4514F06ED5}"/>
    <cellStyle name="Comma 5 8 7 5" xfId="16243" xr:uid="{027DC86C-6CC5-41FE-B7A8-5ECB900FB562}"/>
    <cellStyle name="Comma 5 8 8" xfId="4879" xr:uid="{3975A4B3-1503-41FB-ABCA-1D4006BBF9BA}"/>
    <cellStyle name="Comma 5 8 8 2" xfId="28465" xr:uid="{B669142D-2D0E-4CC0-AC1B-4C10E42362FA}"/>
    <cellStyle name="Comma 5 8 8 3" xfId="26046" xr:uid="{E58D5665-27FE-4987-AD95-0A055250DE0C}"/>
    <cellStyle name="Comma 5 8 8 4" xfId="14171" xr:uid="{CAF53E0B-9FD1-474B-8289-846C9B226674}"/>
    <cellStyle name="Comma 5 8 9" xfId="6624" xr:uid="{3050AF58-F09A-4D88-B8F2-C44941E3F062}"/>
    <cellStyle name="Comma 5 8 9 2" xfId="28475" xr:uid="{52B97D21-9AEC-4805-8592-FA8E249EE80F}"/>
    <cellStyle name="Comma 5 8 9 3" xfId="26200" xr:uid="{F48E14F4-8D95-44D5-907B-4EE1B8C5C414}"/>
    <cellStyle name="Comma 5 8 9 4" xfId="17004" xr:uid="{4C160034-B13B-49E5-B4D1-8B6F80BB1E65}"/>
    <cellStyle name="Comma 5 9" xfId="489" xr:uid="{00000000-0005-0000-0000-000060020000}"/>
    <cellStyle name="Comma 5 9 10" xfId="9460" xr:uid="{577F916E-DE24-46FE-A2E8-3876BCD7E17C}"/>
    <cellStyle name="Comma 5 9 10 2" xfId="19840" xr:uid="{3787D89A-519B-42FB-85C6-20D76F758C0F}"/>
    <cellStyle name="Comma 5 9 11" xfId="22709" xr:uid="{921E912D-4404-49CE-A58D-AFF85BABD250}"/>
    <cellStyle name="Comma 5 9 12" xfId="12510" xr:uid="{CE530E1C-0287-4676-9926-5BA63910A349}"/>
    <cellStyle name="Comma 5 9 2" xfId="490" xr:uid="{00000000-0005-0000-0000-000061020000}"/>
    <cellStyle name="Comma 5 9 2 2" xfId="1681" xr:uid="{00000000-0005-0000-0000-000062020000}"/>
    <cellStyle name="Comma 5 9 2 2 2" xfId="2871" xr:uid="{00000000-0005-0000-0000-0000E1010000}"/>
    <cellStyle name="Comma 5 9 2 2 2 2" xfId="7988" xr:uid="{DD600399-F264-4A5C-A259-2FD82D633A78}"/>
    <cellStyle name="Comma 5 9 2 2 2 2 2" xfId="18368" xr:uid="{293B0666-BA43-442C-A608-F87E97D4D469}"/>
    <cellStyle name="Comma 5 9 2 2 2 2 2 2" xfId="31135" xr:uid="{6BE75A01-8681-4A86-852E-5CA96578CD07}"/>
    <cellStyle name="Comma 5 9 2 2 2 2 2 3" xfId="30713" xr:uid="{4CB97A7A-50B9-47D4-B501-400C9AC937B3}"/>
    <cellStyle name="Comma 5 9 2 2 2 3" xfId="10821" xr:uid="{3DDC180D-A0D2-4408-B3F8-BD3A718A8D50}"/>
    <cellStyle name="Comma 5 9 2 2 2 3 2" xfId="21201" xr:uid="{BA03261A-B2A9-4611-A71A-6EC3BE0B938E}"/>
    <cellStyle name="Comma 5 9 2 2 2 4" xfId="26495" xr:uid="{1A82B4E7-142C-46F5-BEB3-F201FD231155}"/>
    <cellStyle name="Comma 5 9 2 2 2 5" xfId="26784" xr:uid="{35D6FCB8-6D81-4D29-8AAF-EA0F5D40EC9C}"/>
    <cellStyle name="Comma 5 9 2 2 2 6" xfId="15535" xr:uid="{7EA2C2D2-2C27-4270-9D44-D926BB025009}"/>
    <cellStyle name="Comma 5 9 2 2 3" xfId="3687" xr:uid="{00000000-0005-0000-0000-000062020000}"/>
    <cellStyle name="Comma 5 9 2 2 4" xfId="5587" xr:uid="{5DEDC809-A58D-4915-8292-CB2064C3F8DA}"/>
    <cellStyle name="Comma 5 9 2 2 4 2" xfId="29763" xr:uid="{5A5A3821-4E20-4ABC-8E69-75E4640375B8}"/>
    <cellStyle name="Comma 5 9 2 2 5" xfId="23353" xr:uid="{2FD97EFD-1F02-49AF-B9C5-4ADE3EC81F0C}"/>
    <cellStyle name="Comma 5 9 2 2 6" xfId="13366" xr:uid="{C41E76B2-0C39-41CB-BB65-50AA0681065C}"/>
    <cellStyle name="Comma 5 9 2 3" xfId="1682" xr:uid="{00000000-0005-0000-0000-000063020000}"/>
    <cellStyle name="Comma 5 9 2 3 2" xfId="24902" xr:uid="{F6A819E7-49AD-4347-96EC-10C8648C30A8}"/>
    <cellStyle name="Comma 5 9 2 3 2 2" xfId="30714" xr:uid="{47DB5FD4-96FA-4173-8E53-6DA4234BEA2D}"/>
    <cellStyle name="Comma 5 9 2 3 2 3" xfId="30552" xr:uid="{F5088134-8CE5-4A2C-9753-895A284CAC6E}"/>
    <cellStyle name="Comma 5 9 2 3 3" xfId="22955" xr:uid="{1221D88C-6031-4EEF-9013-D90C6923BB63}"/>
    <cellStyle name="Comma 5 9 2 3 4" xfId="30036" xr:uid="{8E6C886B-4461-492D-A2D3-77A7DD14FA89}"/>
    <cellStyle name="Comma 5 9 2 3 5" xfId="29660" xr:uid="{5C83A64C-738C-4B76-A536-451C4CDAEBDA}"/>
    <cellStyle name="Comma 5 9 2 4" xfId="1680" xr:uid="{00000000-0005-0000-0000-000064020000}"/>
    <cellStyle name="Comma 5 9 2 4 2" xfId="26143" xr:uid="{11F3DDB7-F030-4752-8665-FF4829009ADA}"/>
    <cellStyle name="Comma 5 9 2 4 2 2" xfId="30715" xr:uid="{BD8F26DD-5947-436A-8E4A-F7C8D3342C18}"/>
    <cellStyle name="Comma 5 9 2 4 2 3" xfId="30585" xr:uid="{A1610AE6-DFB3-4902-854F-8CE0CA56D516}"/>
    <cellStyle name="Comma 5 9 2 4 3" xfId="28645" xr:uid="{83F077EA-14EA-49D6-9313-1E9410A6F85D}"/>
    <cellStyle name="Comma 5 9 2 5" xfId="4883" xr:uid="{EB3A30E8-3647-49C2-A1DA-99DCDC29C0ED}"/>
    <cellStyle name="Comma 5 9 2 5 2" xfId="26684" xr:uid="{0EA01B93-8071-4C3D-B4C1-26E4128E262C}"/>
    <cellStyle name="Comma 5 9 2 5 3" xfId="28233" xr:uid="{AB8BE62E-19B6-423D-8338-0BEE8D7165AA}"/>
    <cellStyle name="Comma 5 9 2 5 4" xfId="14175" xr:uid="{5E14F82E-952A-47F6-A880-3BF07391B1FC}"/>
    <cellStyle name="Comma 5 9 2 5 5" xfId="30616" xr:uid="{06850C7D-2AAC-4475-AD05-17DE7A9F5617}"/>
    <cellStyle name="Comma 5 9 2 6" xfId="6628" xr:uid="{36AC8BC2-135C-4F0E-B9F4-4BE70C750E75}"/>
    <cellStyle name="Comma 5 9 2 6 2" xfId="27701" xr:uid="{AFECA7B3-832F-448B-8E3C-E62DF09C48C7}"/>
    <cellStyle name="Comma 5 9 2 6 3" xfId="26780" xr:uid="{0F87FA41-FC1E-4FCF-BDF8-53C40C3C032A}"/>
    <cellStyle name="Comma 5 9 2 6 4" xfId="17008" xr:uid="{B4200961-E2C0-4BC1-94EE-3A85E626AA74}"/>
    <cellStyle name="Comma 5 9 2 7" xfId="9461" xr:uid="{6886AE68-520F-4832-BF74-5FAF0008B37D}"/>
    <cellStyle name="Comma 5 9 2 7 2" xfId="19841" xr:uid="{1C8C4465-DEA0-4CB4-A309-8A836052CF50}"/>
    <cellStyle name="Comma 5 9 2 8" xfId="23185" xr:uid="{158B3261-B414-4969-87FD-E8CE88BB4099}"/>
    <cellStyle name="Comma 5 9 2 9" xfId="12668" xr:uid="{CB2B0EDD-44CF-4098-A63F-95E232219291}"/>
    <cellStyle name="Comma 5 9 3" xfId="491" xr:uid="{00000000-0005-0000-0000-000065020000}"/>
    <cellStyle name="Comma 5 9 3 2" xfId="1684" xr:uid="{00000000-0005-0000-0000-000066020000}"/>
    <cellStyle name="Comma 5 9 3 2 2" xfId="28581" xr:uid="{24970741-0E29-4246-A189-27E01992A00F}"/>
    <cellStyle name="Comma 5 9 3 2 2 2" xfId="30717" xr:uid="{B0C70532-9092-4845-BAD0-1BA2E82A1E86}"/>
    <cellStyle name="Comma 5 9 3 2 2 3" xfId="30600" xr:uid="{431458AB-C9BA-4E59-BFC7-8AC4B17F7501}"/>
    <cellStyle name="Comma 5 9 3 2 3" xfId="27019" xr:uid="{E598149C-FE07-4DC5-86B7-E13C07F268AF}"/>
    <cellStyle name="Comma 5 9 3 3" xfId="1685" xr:uid="{00000000-0005-0000-0000-000067020000}"/>
    <cellStyle name="Comma 5 9 3 4" xfId="1683" xr:uid="{00000000-0005-0000-0000-000068020000}"/>
    <cellStyle name="Comma 5 9 3 5" xfId="4884" xr:uid="{672D1938-E8B9-4EE4-A404-E4869E3DF097}"/>
    <cellStyle name="Comma 5 9 3 5 2" xfId="27915" xr:uid="{2CCA1919-C0E3-437A-AEA4-A7FE9B7E2006}"/>
    <cellStyle name="Comma 5 9 3 5 2 2" xfId="31197" xr:uid="{0301959F-F531-44B8-B593-826B6FD4315E}"/>
    <cellStyle name="Comma 5 9 3 5 2 3" xfId="30716" xr:uid="{84D65F06-96BE-4435-B794-A50A7ACD6ECD}"/>
    <cellStyle name="Comma 5 9 3 5 3" xfId="25881" xr:uid="{246E0EAC-A073-4023-BCDF-D485F4AAD117}"/>
    <cellStyle name="Comma 5 9 3 5 4" xfId="14176" xr:uid="{A3B19FAE-253A-4C9F-A824-7995242F9A40}"/>
    <cellStyle name="Comma 5 9 3 6" xfId="6629" xr:uid="{BCFE293F-552A-4FD1-843B-79E4089F5F29}"/>
    <cellStyle name="Comma 5 9 3 6 2" xfId="17009" xr:uid="{998E47F5-BD2A-4263-B6E7-BA0F6615FD09}"/>
    <cellStyle name="Comma 5 9 3 7" xfId="9462" xr:uid="{93F546B0-E630-48A1-A3A2-E60736345D88}"/>
    <cellStyle name="Comma 5 9 3 7 2" xfId="19842" xr:uid="{D384727D-B11B-4ACD-80DE-E21FB1AA851B}"/>
    <cellStyle name="Comma 5 9 3 8" xfId="23364" xr:uid="{A42F84E4-61A4-4AB1-B8D4-24F3C88470B4}"/>
    <cellStyle name="Comma 5 9 3 9" xfId="13078" xr:uid="{58B4F309-4F73-4AC0-9E82-9AB850A0C1EB}"/>
    <cellStyle name="Comma 5 9 4" xfId="1686" xr:uid="{00000000-0005-0000-0000-000069020000}"/>
    <cellStyle name="Comma 5 9 4 2" xfId="2278" xr:uid="{00000000-0005-0000-0000-0000DF010000}"/>
    <cellStyle name="Comma 5 9 4 2 2" xfId="7405" xr:uid="{1E1556D7-8993-43B8-B4DC-ADC5347F2892}"/>
    <cellStyle name="Comma 5 9 4 2 2 2" xfId="17785" xr:uid="{FC874948-C6B9-476A-9918-1FD3D1FDA1DC}"/>
    <cellStyle name="Comma 5 9 4 2 2 2 2" xfId="31125" xr:uid="{0B51279B-2A5B-4395-ADC6-689D69249167}"/>
    <cellStyle name="Comma 5 9 4 2 2 2 3" xfId="30718" xr:uid="{2B2AC912-036D-468D-8CF3-4AA2B8F5290D}"/>
    <cellStyle name="Comma 5 9 4 2 3" xfId="10238" xr:uid="{9E45737F-46A4-4824-9796-8F7DC6D1045A}"/>
    <cellStyle name="Comma 5 9 4 2 3 2" xfId="20618" xr:uid="{553028C3-EAAC-4756-93F3-35A270C1AD70}"/>
    <cellStyle name="Comma 5 9 4 2 4" xfId="28235" xr:uid="{A4F5614C-A5DF-4D87-88B0-071B9BC4EA7E}"/>
    <cellStyle name="Comma 5 9 4 2 5" xfId="26399" xr:uid="{9FE368F8-BEEE-4267-9DC6-5222CA95E77A}"/>
    <cellStyle name="Comma 5 9 4 2 6" xfId="14952" xr:uid="{A57EE24B-4604-4638-8EF3-39D2D495CEA9}"/>
    <cellStyle name="Comma 5 9 4 3" xfId="2057" xr:uid="{00000000-0005-0000-0000-000069020000}"/>
    <cellStyle name="Comma 5 9 4 4" xfId="22688" xr:uid="{10E129FC-ED19-4FA8-991C-0D82ED6B82C1}"/>
    <cellStyle name="Comma 5 9 4 4 2" xfId="29736" xr:uid="{23982877-3765-4743-AD98-45F4A9C681B2}"/>
    <cellStyle name="Comma 5 9 4 5" xfId="29843" xr:uid="{45E3FC05-22F4-4882-A2EE-6AE2BB9EB86D}"/>
    <cellStyle name="Comma 5 9 4 6" xfId="29988" xr:uid="{6B05C73D-E431-4BD3-A0E9-D68B75A751E3}"/>
    <cellStyle name="Comma 5 9 5" xfId="1687" xr:uid="{00000000-0005-0000-0000-00006A020000}"/>
    <cellStyle name="Comma 5 9 5 2" xfId="24214" xr:uid="{4EF621CF-F50D-4230-AF83-2E870655BDA3}"/>
    <cellStyle name="Comma 5 9 5 2 2" xfId="29797" xr:uid="{AC7AD2D9-EE19-437C-B1CB-74F8FC52A265}"/>
    <cellStyle name="Comma 5 9 5 2 2 2" xfId="30719" xr:uid="{B026E2CA-F479-4414-B3BC-598E63AD2D30}"/>
    <cellStyle name="Comma 5 9 5 3" xfId="24966" xr:uid="{569BA925-3A3B-4717-B1B9-3D852F1BB19D}"/>
    <cellStyle name="Comma 5 9 5 4" xfId="30014" xr:uid="{0A634316-065C-4E51-B319-E58017A9EF5E}"/>
    <cellStyle name="Comma 5 9 6" xfId="1679" xr:uid="{00000000-0005-0000-0000-00006B020000}"/>
    <cellStyle name="Comma 5 9 6 2" xfId="27177" xr:uid="{14EF25F5-D9BE-45D5-9005-4E60957A0203}"/>
    <cellStyle name="Comma 5 9 6 2 2" xfId="30720" xr:uid="{FDE5ECE4-C2F4-4D3A-A86F-4B131C787202}"/>
    <cellStyle name="Comma 5 9 6 2 3" xfId="30584" xr:uid="{A40CFB98-27E5-4F51-8348-E9CA033F2552}"/>
    <cellStyle name="Comma 5 9 6 3" xfId="26359" xr:uid="{33843480-E46E-46E8-A098-789A42CAEACB}"/>
    <cellStyle name="Comma 5 9 7" xfId="3865" xr:uid="{B9DE1D30-4F88-4738-9237-DC4A3CFC8DA9}"/>
    <cellStyle name="Comma 5 9 7 2" xfId="8697" xr:uid="{217EDCE2-9B0E-4A25-BC3B-8C29294786F7}"/>
    <cellStyle name="Comma 5 9 7 2 2" xfId="28964" xr:uid="{40DF6CCF-C7EB-4E2F-8943-4010C4F20435}"/>
    <cellStyle name="Comma 5 9 7 2 3" xfId="27298" xr:uid="{F77F18D5-5BCA-4F28-938A-BCE11258A9A2}"/>
    <cellStyle name="Comma 5 9 7 2 4" xfId="19077" xr:uid="{96203E88-F519-4C89-86D3-CA0BFFC30A7C}"/>
    <cellStyle name="Comma 5 9 7 3" xfId="11530" xr:uid="{29D5A212-8ECB-4895-AE43-EE1FA4977D49}"/>
    <cellStyle name="Comma 5 9 7 3 2" xfId="21910" xr:uid="{4E2A553C-24C0-40AA-A554-9E1ED5799483}"/>
    <cellStyle name="Comma 5 9 7 4" xfId="26983" xr:uid="{3E732908-041F-46A5-A79F-0CF9D6D2313D}"/>
    <cellStyle name="Comma 5 9 7 5" xfId="16244" xr:uid="{5D36E793-C1E0-440E-8E25-0EACBB5C7075}"/>
    <cellStyle name="Comma 5 9 8" xfId="4882" xr:uid="{19062C3A-3DA8-4519-BE2C-EB4890D3976C}"/>
    <cellStyle name="Comma 5 9 8 2" xfId="28601" xr:uid="{43816189-9755-4F5B-9F31-479975E420E6}"/>
    <cellStyle name="Comma 5 9 8 3" xfId="26587" xr:uid="{8B938DC1-312A-41D7-8860-4BA13CAE14F7}"/>
    <cellStyle name="Comma 5 9 8 4" xfId="14174" xr:uid="{6230BFD7-AEE5-43EB-8885-BB2F9158B86E}"/>
    <cellStyle name="Comma 5 9 9" xfId="6627" xr:uid="{E289BBFE-C525-4650-8B0E-5AD183962837}"/>
    <cellStyle name="Comma 5 9 9 2" xfId="28563" xr:uid="{F1666656-BD91-4BFD-8C97-C71A38433776}"/>
    <cellStyle name="Comma 5 9 9 3" xfId="28024" xr:uid="{DB2661FD-D525-4319-94EB-088EB495F608}"/>
    <cellStyle name="Comma 5 9 9 4" xfId="17007" xr:uid="{162481D7-E839-4A30-AA59-A36CDC6481BA}"/>
    <cellStyle name="Comma 6" xfId="492" xr:uid="{00000000-0005-0000-0000-00006C020000}"/>
    <cellStyle name="Comma 6 2" xfId="493" xr:uid="{00000000-0005-0000-0000-00006D020000}"/>
    <cellStyle name="Comma 6 3" xfId="494" xr:uid="{00000000-0005-0000-0000-00006E020000}"/>
    <cellStyle name="Comma 6 3 2" xfId="1689" xr:uid="{00000000-0005-0000-0000-00006F020000}"/>
    <cellStyle name="Comma 6 3 2 2" xfId="25264" xr:uid="{8A7DAFD7-2CA3-48AB-8998-82D5CBA4FD5D}"/>
    <cellStyle name="Comma 6 3 2 2 2" xfId="29823" xr:uid="{993FD6BC-13E5-4F0C-A1CB-0B9266626B05}"/>
    <cellStyle name="Comma 6 3 2 3" xfId="24575" xr:uid="{A28E2AF0-11DC-454F-8523-E8CC9FF3477F}"/>
    <cellStyle name="Comma 6 3 3" xfId="1690" xr:uid="{00000000-0005-0000-0000-000070020000}"/>
    <cellStyle name="Comma 6 3 3 2" xfId="31308" xr:uid="{B892DCB0-225F-4A82-BF1C-F3D3857F7969}"/>
    <cellStyle name="Comma 6 3 3 3" xfId="31267" xr:uid="{6EC989E8-EEBE-4E56-B842-6FAA8089D686}"/>
    <cellStyle name="Comma 6 3 4" xfId="1688" xr:uid="{00000000-0005-0000-0000-000071020000}"/>
    <cellStyle name="Comma 6 3 5" xfId="30401" xr:uid="{826A58AB-2EF0-437D-8B25-98E5B40781A9}"/>
    <cellStyle name="Comma 6 3 5 2" xfId="30432" xr:uid="{C80FF380-C62E-48FE-B3CF-F41618084E64}"/>
    <cellStyle name="Comma 6 4" xfId="495" xr:uid="{00000000-0005-0000-0000-000072020000}"/>
    <cellStyle name="Comma 6 4 10" xfId="4885" xr:uid="{590EB0C8-22E1-4978-891E-C4F933D87663}"/>
    <cellStyle name="Comma 6 4 10 2" xfId="14177" xr:uid="{D116F717-0813-48E8-85B0-A4EAB548CEE8}"/>
    <cellStyle name="Comma 6 4 11" xfId="6630" xr:uid="{C7EE9BD2-A05B-4FE7-B3BA-FA91B2818E1F}"/>
    <cellStyle name="Comma 6 4 11 2" xfId="17010" xr:uid="{B8DB3F00-9E9D-409B-8728-AFBA1086C4B3}"/>
    <cellStyle name="Comma 6 4 12" xfId="9463" xr:uid="{9FF30183-B51D-4652-85E9-61D6B4505CEA}"/>
    <cellStyle name="Comma 6 4 12 2" xfId="19843" xr:uid="{43B3ED84-FCF3-429C-B5C8-F790869B9743}"/>
    <cellStyle name="Comma 6 4 13" xfId="24564" xr:uid="{ECE51940-59D9-4508-834B-EE611846C330}"/>
    <cellStyle name="Comma 6 4 14" xfId="12453" xr:uid="{CD5DDB80-C41A-4879-9C53-6EC2F07C554B}"/>
    <cellStyle name="Comma 6 4 2" xfId="496" xr:uid="{00000000-0005-0000-0000-000073020000}"/>
    <cellStyle name="Comma 6 4 2 10" xfId="9464" xr:uid="{D5BF1811-2803-4948-A0EE-3FF96738624E}"/>
    <cellStyle name="Comma 6 4 2 10 2" xfId="19844" xr:uid="{3F5543A8-A093-4FBE-974F-9BCDC3B3402A}"/>
    <cellStyle name="Comma 6 4 2 11" xfId="25403" xr:uid="{29A5D357-8B2B-46F0-A662-77123053171A}"/>
    <cellStyle name="Comma 6 4 2 12" xfId="12511" xr:uid="{D05CF195-F9B5-4A45-AE3D-41A5E0351F83}"/>
    <cellStyle name="Comma 6 4 2 2" xfId="497" xr:uid="{00000000-0005-0000-0000-000074020000}"/>
    <cellStyle name="Comma 6 4 2 2 10" xfId="13080" xr:uid="{9036A2BC-18BE-4FB3-B52B-3678CFDC02B6}"/>
    <cellStyle name="Comma 6 4 2 2 2" xfId="1694" xr:uid="{00000000-0005-0000-0000-000075020000}"/>
    <cellStyle name="Comma 6 4 2 2 2 2" xfId="3041" xr:uid="{00000000-0005-0000-0000-0000E9010000}"/>
    <cellStyle name="Comma 6 4 2 2 2 2 2" xfId="8121" xr:uid="{CC6411F4-1CBE-4402-84DA-435DBF322A64}"/>
    <cellStyle name="Comma 6 4 2 2 2 2 2 2" xfId="28802" xr:uid="{7F89C405-4E7B-4D58-BF46-41EB446A6018}"/>
    <cellStyle name="Comma 6 4 2 2 2 2 2 3" xfId="26831" xr:uid="{668C4A35-0F7A-4120-9061-A68B9CC43049}"/>
    <cellStyle name="Comma 6 4 2 2 2 2 2 4" xfId="18501" xr:uid="{0D6186E5-DE10-4652-AD63-5E412EF765C3}"/>
    <cellStyle name="Comma 6 4 2 2 2 2 3" xfId="10954" xr:uid="{4EFEE2EA-4567-467B-89A0-B0256E14CC5D}"/>
    <cellStyle name="Comma 6 4 2 2 2 2 3 2" xfId="21334" xr:uid="{6EE04AED-26C1-47DD-9F9D-12E30109AB5F}"/>
    <cellStyle name="Comma 6 4 2 2 2 2 4" xfId="25681" xr:uid="{EF41D050-0AE8-4E89-BB9E-051DF5630730}"/>
    <cellStyle name="Comma 6 4 2 2 2 2 5" xfId="15668" xr:uid="{F2560B0F-AD65-4450-AD2A-D2B82D41C930}"/>
    <cellStyle name="Comma 6 4 2 2 2 3" xfId="3574" xr:uid="{00000000-0005-0000-0000-000075020000}"/>
    <cellStyle name="Comma 6 4 2 2 2 4" xfId="5590" xr:uid="{8BF347F7-3DE4-4C27-A5DD-8CA2A1920DC5}"/>
    <cellStyle name="Comma 6 4 2 2 2 4 2" xfId="29948" xr:uid="{233E463F-54C2-4C29-870A-0D49BFA16A91}"/>
    <cellStyle name="Comma 6 4 2 2 2 5" xfId="23720" xr:uid="{ADD3F041-ED7E-4808-8804-F82B1C69DADD}"/>
    <cellStyle name="Comma 6 4 2 2 2 6" xfId="13548" xr:uid="{5B965AB5-811C-4C8F-9776-A7E6E46FEFB1}"/>
    <cellStyle name="Comma 6 4 2 2 3" xfId="1695" xr:uid="{00000000-0005-0000-0000-000076020000}"/>
    <cellStyle name="Comma 6 4 2 2 3 2" xfId="4646" xr:uid="{187D3BBC-2F30-4E54-BF60-6686AA852718}"/>
    <cellStyle name="Comma 6 4 2 2 3 2 2" xfId="9402" xr:uid="{ACAD8495-9410-477A-A199-35531A3A5934}"/>
    <cellStyle name="Comma 6 4 2 2 3 2 2 2" xfId="19782" xr:uid="{93C5B541-0741-49C6-BEF0-3FE0CDC50F93}"/>
    <cellStyle name="Comma 6 4 2 2 3 2 3" xfId="12235" xr:uid="{8A4C0AE4-CA6B-43CE-A304-C1A77EFC9CE7}"/>
    <cellStyle name="Comma 6 4 2 2 3 2 3 2" xfId="22615" xr:uid="{351A7092-E753-446E-A119-ADEAA0D954FF}"/>
    <cellStyle name="Comma 6 4 2 2 3 2 4" xfId="27966" xr:uid="{ABD3612A-144F-4974-A4D6-F6C5F0703320}"/>
    <cellStyle name="Comma 6 4 2 2 3 2 5" xfId="28595" xr:uid="{312B778F-60C6-4219-81C0-7FD53D492B70}"/>
    <cellStyle name="Comma 6 4 2 2 3 2 6" xfId="16949" xr:uid="{129F80BC-EC3D-44D7-8C98-01595460F21A}"/>
    <cellStyle name="Comma 6 4 2 2 3 3" xfId="24959" xr:uid="{2283E414-46E5-4049-907A-D24F13EDDB5E}"/>
    <cellStyle name="Comma 6 4 2 2 3 3 2" xfId="29902" xr:uid="{4DA074B1-E9A6-4FB2-9574-AF0CB56E487E}"/>
    <cellStyle name="Comma 6 4 2 2 3 4" xfId="30016" xr:uid="{B0E6ED8B-7F94-4C65-B922-D81312B6C1B9}"/>
    <cellStyle name="Comma 6 4 2 2 4" xfId="1693" xr:uid="{00000000-0005-0000-0000-000077020000}"/>
    <cellStyle name="Comma 6 4 2 2 4 2" xfId="26919" xr:uid="{5EED627A-0015-4E1B-A2B6-EF5D8B44E99E}"/>
    <cellStyle name="Comma 6 4 2 2 4 3" xfId="26328" xr:uid="{A5E211ED-3697-47AE-AFB7-DC4A9AEBCE66}"/>
    <cellStyle name="Comma 6 4 2 2 5" xfId="4259" xr:uid="{57211779-9320-44C5-9837-0748906E7A4C}"/>
    <cellStyle name="Comma 6 4 2 2 5 2" xfId="9031" xr:uid="{3A1E14F9-50A9-4BC3-9B23-12F98A7CD057}"/>
    <cellStyle name="Comma 6 4 2 2 5 2 2" xfId="19411" xr:uid="{5B746D22-E62E-4BCC-B5AB-8BE294689550}"/>
    <cellStyle name="Comma 6 4 2 2 5 2 3" xfId="31035" xr:uid="{E5D61C2A-5E38-417B-8489-A5D1DF3FC18F}"/>
    <cellStyle name="Comma 6 4 2 2 5 2 4" xfId="30721" xr:uid="{0FF41AB0-D970-4E31-9E8E-8298D6AF25BD}"/>
    <cellStyle name="Comma 6 4 2 2 5 3" xfId="11864" xr:uid="{000755D5-7700-4754-B967-5ED980124053}"/>
    <cellStyle name="Comma 6 4 2 2 5 3 2" xfId="22244" xr:uid="{901EA211-D1BA-4DDB-BF1A-DE2745178C81}"/>
    <cellStyle name="Comma 6 4 2 2 5 4" xfId="27948" xr:uid="{7A21C380-1C3B-405E-8007-F7F0A2667C6A}"/>
    <cellStyle name="Comma 6 4 2 2 5 5" xfId="26354" xr:uid="{BF873D68-89B9-4165-9916-E524D274416D}"/>
    <cellStyle name="Comma 6 4 2 2 5 6" xfId="16578" xr:uid="{DD76C47B-4BEF-4E5F-8149-569D6F982A01}"/>
    <cellStyle name="Comma 6 4 2 2 6" xfId="4887" xr:uid="{EA5D0D92-CCEF-4853-BE03-D86DFD2ECEDF}"/>
    <cellStyle name="Comma 6 4 2 2 6 2" xfId="28017" xr:uid="{8DB2376A-D7D2-4A96-83ED-7EFE0D22FA4E}"/>
    <cellStyle name="Comma 6 4 2 2 6 3" xfId="27153" xr:uid="{88855DC0-CDE1-4E14-A52B-9DE3A3E64F10}"/>
    <cellStyle name="Comma 6 4 2 2 6 4" xfId="14179" xr:uid="{D4053323-D138-435E-B09B-2D06BF1F3177}"/>
    <cellStyle name="Comma 6 4 2 2 7" xfId="6632" xr:uid="{A8C3E90C-E98A-4A69-BCCD-D65AB4659552}"/>
    <cellStyle name="Comma 6 4 2 2 7 2" xfId="17012" xr:uid="{35E27ADC-64E2-48C3-B047-3B99EA26CD8E}"/>
    <cellStyle name="Comma 6 4 2 2 8" xfId="9465" xr:uid="{1DE1E175-6029-46A6-8D6A-130CCE65B77A}"/>
    <cellStyle name="Comma 6 4 2 2 8 2" xfId="19845" xr:uid="{D0522DD5-F40C-4C3E-B363-511EC1C0075F}"/>
    <cellStyle name="Comma 6 4 2 2 9" xfId="24420" xr:uid="{8074B458-5983-4302-BBAA-E98DEE0AEFCE}"/>
    <cellStyle name="Comma 6 4 2 3" xfId="1696" xr:uid="{00000000-0005-0000-0000-000078020000}"/>
    <cellStyle name="Comma 6 4 2 3 2" xfId="3042" xr:uid="{00000000-0005-0000-0000-0000EA010000}"/>
    <cellStyle name="Comma 6 4 2 3 2 2" xfId="8122" xr:uid="{0384A77A-4C50-4A21-9871-8CEEE901F830}"/>
    <cellStyle name="Comma 6 4 2 3 2 2 2" xfId="28803" xr:uid="{AC14E83F-D38E-4E39-AEB7-0CD9C098D261}"/>
    <cellStyle name="Comma 6 4 2 3 2 2 2 2" xfId="31220" xr:uid="{020E94C7-3C33-4C62-9CE1-8B3A7270B784}"/>
    <cellStyle name="Comma 6 4 2 3 2 2 2 3" xfId="30723" xr:uid="{F335279E-1B9E-4D18-8CA1-66BD0EDC3A2A}"/>
    <cellStyle name="Comma 6 4 2 3 2 2 3" xfId="26799" xr:uid="{ABDB6786-F739-47A6-AB97-7ACED774675F}"/>
    <cellStyle name="Comma 6 4 2 3 2 2 4" xfId="18502" xr:uid="{8B0BF2DE-017B-40C1-987A-4EA279A1DDD3}"/>
    <cellStyle name="Comma 6 4 2 3 2 3" xfId="10955" xr:uid="{F5D47024-2265-4130-A6B8-E2481033798A}"/>
    <cellStyle name="Comma 6 4 2 3 2 3 2" xfId="21335" xr:uid="{5CC7CCD4-B9FD-41AF-86B6-CBA8245B1A71}"/>
    <cellStyle name="Comma 6 4 2 3 2 4" xfId="25446" xr:uid="{1DEB5072-6A52-41B8-B09E-A4269DE1A5FD}"/>
    <cellStyle name="Comma 6 4 2 3 2 5" xfId="15669" xr:uid="{AFFB747D-8F23-4C0B-A899-0DC021FEA89B}"/>
    <cellStyle name="Comma 6 4 2 3 3" xfId="2080" xr:uid="{00000000-0005-0000-0000-000078020000}"/>
    <cellStyle name="Comma 6 4 2 3 4" xfId="4403" xr:uid="{1FB2328B-4382-487E-A902-9BD441BC9913}"/>
    <cellStyle name="Comma 6 4 2 3 4 2" xfId="9175" xr:uid="{8F66199E-1B28-43E3-A19F-CFC291178D6D}"/>
    <cellStyle name="Comma 6 4 2 3 4 2 2" xfId="19555" xr:uid="{D5DEDE6B-E6E5-4EAD-AA05-81693599A82E}"/>
    <cellStyle name="Comma 6 4 2 3 4 2 3" xfId="31069" xr:uid="{55898A08-20A6-4893-81F2-362535D71995}"/>
    <cellStyle name="Comma 6 4 2 3 4 2 4" xfId="30722" xr:uid="{991663E5-093A-4C82-AB81-8EF79A9D4B8B}"/>
    <cellStyle name="Comma 6 4 2 3 4 3" xfId="12008" xr:uid="{D49E91B3-9301-482A-B4BF-5C9AEB14AC53}"/>
    <cellStyle name="Comma 6 4 2 3 4 3 2" xfId="22388" xr:uid="{17A37291-6571-4D15-B536-039ED25AA43D}"/>
    <cellStyle name="Comma 6 4 2 3 4 4" xfId="16722" xr:uid="{0E1BB8D7-1061-41AD-9946-F1642322DE7C}"/>
    <cellStyle name="Comma 6 4 2 3 5" xfId="5591" xr:uid="{B77D97DF-34AC-4B61-94AB-5E81CC907204}"/>
    <cellStyle name="Comma 6 4 2 3 5 2" xfId="29689" xr:uid="{63269818-A85D-49A6-B8ED-4F376BDFFA23}"/>
    <cellStyle name="Comma 6 4 2 3 5 2 2" xfId="30965" xr:uid="{7D70C7BF-EF85-401A-AD86-BF5235BE5695}"/>
    <cellStyle name="Comma 6 4 2 3 6" xfId="23431" xr:uid="{44806F47-1906-4B34-89B1-7A5705E499F2}"/>
    <cellStyle name="Comma 6 4 2 3 7" xfId="13549" xr:uid="{85825A31-9239-462E-B016-0AC77AABAAAB}"/>
    <cellStyle name="Comma 6 4 2 4" xfId="1697" xr:uid="{00000000-0005-0000-0000-000079020000}"/>
    <cellStyle name="Comma 6 4 2 4 2" xfId="3040" xr:uid="{00000000-0005-0000-0000-0000EB010000}"/>
    <cellStyle name="Comma 6 4 2 4 2 2" xfId="8120" xr:uid="{ADF22222-811F-4F84-B720-222185DDB4A1}"/>
    <cellStyle name="Comma 6 4 2 4 2 2 2" xfId="28801" xr:uid="{922D86D4-CE5F-49B6-BB93-8FE1C4D72254}"/>
    <cellStyle name="Comma 6 4 2 4 2 2 3" xfId="27696" xr:uid="{6FD99DB8-EBD7-49EB-8A7C-1342FBAC3836}"/>
    <cellStyle name="Comma 6 4 2 4 2 2 4" xfId="18500" xr:uid="{1239A679-9578-452E-BA64-7D79A9553E4B}"/>
    <cellStyle name="Comma 6 4 2 4 2 3" xfId="10953" xr:uid="{9CFE8881-6865-452C-A880-B409BA8FC2FB}"/>
    <cellStyle name="Comma 6 4 2 4 2 3 2" xfId="21333" xr:uid="{3FD0A189-72D1-44EF-8586-68EB0ACC380D}"/>
    <cellStyle name="Comma 6 4 2 4 2 4" xfId="24416" xr:uid="{D6823635-BF87-412A-97CD-62CD1E9247DB}"/>
    <cellStyle name="Comma 6 4 2 4 2 5" xfId="15667" xr:uid="{31150317-04E8-41C9-A993-9077679AFEB5}"/>
    <cellStyle name="Comma 6 4 2 4 3" xfId="3670" xr:uid="{00000000-0005-0000-0000-000079020000}"/>
    <cellStyle name="Comma 6 4 2 4 4" xfId="5592" xr:uid="{5E240531-8C52-4B64-996E-6CF2C56EAD6B}"/>
    <cellStyle name="Comma 6 4 2 4 4 2" xfId="29947" xr:uid="{F9D8C378-6662-4A0B-BF57-80CDD28C6729}"/>
    <cellStyle name="Comma 6 4 2 4 5" xfId="23884" xr:uid="{43568BDD-A2A2-40C8-B1D3-E9FAF4B904FE}"/>
    <cellStyle name="Comma 6 4 2 4 6" xfId="13547" xr:uid="{B4E62D67-D4F8-4AEE-A0C8-D1B0BC76898D}"/>
    <cellStyle name="Comma 6 4 2 5" xfId="1692" xr:uid="{00000000-0005-0000-0000-00007A020000}"/>
    <cellStyle name="Comma 6 4 2 5 2" xfId="2527" xr:uid="{00000000-0005-0000-0000-0000EC010000}"/>
    <cellStyle name="Comma 6 4 2 5 2 2" xfId="7652" xr:uid="{31EE074A-1A25-4279-9498-1557E65A9611}"/>
    <cellStyle name="Comma 6 4 2 5 2 2 2" xfId="18032" xr:uid="{2E5103D4-FE6F-4FD3-8CF2-4F6CBE43E536}"/>
    <cellStyle name="Comma 6 4 2 5 2 3" xfId="10485" xr:uid="{47A8CDED-9374-4C4C-9AD1-F9989393134E}"/>
    <cellStyle name="Comma 6 4 2 5 2 3 2" xfId="20865" xr:uid="{894DF4C3-B7A2-4D59-8DF5-E6A4EC275E7C}"/>
    <cellStyle name="Comma 6 4 2 5 2 4" xfId="27790" xr:uid="{E1105289-3713-4AAF-B940-F952224F0EDC}"/>
    <cellStyle name="Comma 6 4 2 5 2 5" xfId="28455" xr:uid="{D273BE61-BBFD-447D-B264-4CFF693C5FDF}"/>
    <cellStyle name="Comma 6 4 2 5 2 6" xfId="15199" xr:uid="{4A290AF2-28F0-47E5-8AC6-D53A411884E3}"/>
    <cellStyle name="Comma 6 4 2 5 3" xfId="3562" xr:uid="{00000000-0005-0000-0000-00007A020000}"/>
    <cellStyle name="Comma 6 4 2 5 4" xfId="5589" xr:uid="{79D951B6-7C6B-413F-B554-86ACD55AFC22}"/>
    <cellStyle name="Comma 6 4 2 5 4 2" xfId="29874" xr:uid="{1F5868CB-B8F6-4FD2-BE45-16F85B1BB38D}"/>
    <cellStyle name="Comma 6 4 2 5 5" xfId="23934" xr:uid="{61B540B9-A018-4E28-B282-83577ECA9D03}"/>
    <cellStyle name="Comma 6 4 2 5 6" xfId="12915" xr:uid="{C6259B45-015A-4F34-84F8-1B874A052B21}"/>
    <cellStyle name="Comma 6 4 2 6" xfId="2279" xr:uid="{00000000-0005-0000-0000-0000E7010000}"/>
    <cellStyle name="Comma 6 4 2 6 2" xfId="7406" xr:uid="{6714873E-F416-44C5-82FA-E05131962C6E}"/>
    <cellStyle name="Comma 6 4 2 6 2 2" xfId="17786" xr:uid="{DAB56B7B-C136-47C5-A747-7B121669E960}"/>
    <cellStyle name="Comma 6 4 2 6 3" xfId="10239" xr:uid="{4C8AE7B1-A4A9-425A-9167-B6967CFE222E}"/>
    <cellStyle name="Comma 6 4 2 6 3 2" xfId="20619" xr:uid="{19177BF8-5573-4BFF-B173-1662A0989156}"/>
    <cellStyle name="Comma 6 4 2 6 4" xfId="23821" xr:uid="{AC9C99D0-AB2A-4CD9-91CC-19279A8AFCB3}"/>
    <cellStyle name="Comma 6 4 2 6 5" xfId="26846" xr:uid="{1A57839F-464C-450B-87F9-255CD7C009FB}"/>
    <cellStyle name="Comma 6 4 2 6 6" xfId="14953" xr:uid="{1E6FD0BC-2500-4D19-B49D-410520A4EE12}"/>
    <cellStyle name="Comma 6 4 2 7" xfId="3818" xr:uid="{92CFE6F2-A1C9-4A93-BBED-550530B8857A}"/>
    <cellStyle name="Comma 6 4 2 7 2" xfId="8651" xr:uid="{6163D877-2216-4038-9EB4-81712A04994C}"/>
    <cellStyle name="Comma 6 4 2 7 2 2" xfId="19031" xr:uid="{03ADF068-45AD-4DAB-8C61-3E6015003565}"/>
    <cellStyle name="Comma 6 4 2 7 3" xfId="11484" xr:uid="{B63E5292-1B5E-45E0-93E5-4A060B62CDFF}"/>
    <cellStyle name="Comma 6 4 2 7 3 2" xfId="21864" xr:uid="{7283CF71-5EE7-47AA-B790-60924D944E8F}"/>
    <cellStyle name="Comma 6 4 2 7 4" xfId="25889" xr:uid="{F39EEEA6-603F-4E58-945E-BB29862672B2}"/>
    <cellStyle name="Comma 6 4 2 7 5" xfId="26506" xr:uid="{C2E764BB-88F9-4C12-9ADA-9E379CE1C073}"/>
    <cellStyle name="Comma 6 4 2 7 6" xfId="16198" xr:uid="{EF1D7535-5DF8-4A8B-938B-FBCFC8BDE855}"/>
    <cellStyle name="Comma 6 4 2 8" xfId="4886" xr:uid="{B9ED5642-C6EF-4D18-85FB-1F3A8F4EEE28}"/>
    <cellStyle name="Comma 6 4 2 8 2" xfId="14178" xr:uid="{ECD191D8-EC14-4B95-862F-94FDC2BBCD9C}"/>
    <cellStyle name="Comma 6 4 2 9" xfId="6631" xr:uid="{D4B262BE-F461-4DC9-89DC-2023215ABCFD}"/>
    <cellStyle name="Comma 6 4 2 9 2" xfId="17011" xr:uid="{6E0271B9-4A40-4868-BD41-DAD782E2C209}"/>
    <cellStyle name="Comma 6 4 3" xfId="498" xr:uid="{00000000-0005-0000-0000-00007B020000}"/>
    <cellStyle name="Comma 6 4 3 10" xfId="25486" xr:uid="{99E9E6DC-A851-4F87-A404-F8E922B22778}"/>
    <cellStyle name="Comma 6 4 3 11" xfId="12669" xr:uid="{5A4B5E9F-8AD8-4DAE-ADCF-C4E4E84DC022}"/>
    <cellStyle name="Comma 6 4 3 2" xfId="1699" xr:uid="{00000000-0005-0000-0000-00007C020000}"/>
    <cellStyle name="Comma 6 4 3 2 2" xfId="3044" xr:uid="{00000000-0005-0000-0000-0000EF010000}"/>
    <cellStyle name="Comma 6 4 3 2 2 2" xfId="6161" xr:uid="{9DE87451-BF29-4F9C-8D44-3C00B4B7AB11}"/>
    <cellStyle name="Comma 6 4 3 2 2 2 2" xfId="25627" xr:uid="{1BE7515C-653A-4F87-876F-63B764521DA0}"/>
    <cellStyle name="Comma 6 4 3 2 2 2 2 2" xfId="28546" xr:uid="{76250F69-99E5-4C87-AA68-28CAC0ABE243}"/>
    <cellStyle name="Comma 6 4 3 2 2 2 2 3" xfId="31160" xr:uid="{B8B7D374-F9E5-4444-AC13-477FC287386D}"/>
    <cellStyle name="Comma 6 4 3 2 2 2 3" xfId="28604" xr:uid="{05D73697-F366-4499-ADE0-47D3DE37ECFB}"/>
    <cellStyle name="Comma 6 4 3 2 2 2 4" xfId="15671" xr:uid="{DAA6396E-5617-4A70-B574-AFCD162D4D30}"/>
    <cellStyle name="Comma 6 4 3 2 2 3" xfId="8124" xr:uid="{6C0A3AD5-AA43-4E8F-AD77-C0019D0A2C78}"/>
    <cellStyle name="Comma 6 4 3 2 2 3 2" xfId="28805" xr:uid="{F2C78387-E4A4-41C7-80DE-D7182430BC82}"/>
    <cellStyle name="Comma 6 4 3 2 2 3 3" xfId="28126" xr:uid="{3D9342C1-D49F-4D43-8AC1-93AE5F56062A}"/>
    <cellStyle name="Comma 6 4 3 2 2 3 4" xfId="18504" xr:uid="{2304C356-D9FF-4CB7-8D43-1928F2D47AFB}"/>
    <cellStyle name="Comma 6 4 3 2 2 4" xfId="10957" xr:uid="{A9FEC1FC-DA92-4D7E-A9BA-4BE6D80C1BBE}"/>
    <cellStyle name="Comma 6 4 3 2 2 4 2" xfId="21337" xr:uid="{A0857218-8F4D-4CD3-B2A0-11E1240D74D4}"/>
    <cellStyle name="Comma 6 4 3 2 2 5" xfId="22938" xr:uid="{F447AA7E-14C2-47CB-8EA8-D414A90848E1}"/>
    <cellStyle name="Comma 6 4 3 2 2 6" xfId="13551" xr:uid="{131ED52A-BDC5-46E9-BF9F-9B7B0B88F1B6}"/>
    <cellStyle name="Comma 6 4 3 2 3" xfId="2673" xr:uid="{00000000-0005-0000-0000-0000EE010000}"/>
    <cellStyle name="Comma 6 4 3 2 3 2" xfId="7797" xr:uid="{0F2D7387-1C2C-43EA-8D1B-DCD8B47814A5}"/>
    <cellStyle name="Comma 6 4 3 2 3 2 2" xfId="27269" xr:uid="{5B830BD1-7260-4C2A-8DB9-D8138AC7079C}"/>
    <cellStyle name="Comma 6 4 3 2 3 2 3" xfId="28437" xr:uid="{21009788-6F5C-4071-A2DC-85665187ADF3}"/>
    <cellStyle name="Comma 6 4 3 2 3 2 4" xfId="18177" xr:uid="{9C68AE63-D3BE-44EC-93A1-10DEC2A2FD8F}"/>
    <cellStyle name="Comma 6 4 3 2 3 3" xfId="10630" xr:uid="{E243FB16-8574-4B4D-9DCC-E703BA2E9B76}"/>
    <cellStyle name="Comma 6 4 3 2 3 3 2" xfId="21010" xr:uid="{73F9FFA3-B985-40BB-8F39-555D2D339E60}"/>
    <cellStyle name="Comma 6 4 3 2 3 4" xfId="25067" xr:uid="{8943FECE-0FE9-448B-8798-C7D4A06BFB9E}"/>
    <cellStyle name="Comma 6 4 3 2 3 5" xfId="15344" xr:uid="{FC4FEB2E-5924-4D22-91C3-E4EA0BEE808D}"/>
    <cellStyle name="Comma 6 4 3 2 4" xfId="3648" xr:uid="{00000000-0005-0000-0000-00007C020000}"/>
    <cellStyle name="Comma 6 4 3 2 5" xfId="4260" xr:uid="{A51EAC08-E66F-40E2-903C-7CC3150401A1}"/>
    <cellStyle name="Comma 6 4 3 2 5 2" xfId="9032" xr:uid="{9CB19842-F4C9-4617-BA4E-C32A4ABED1D6}"/>
    <cellStyle name="Comma 6 4 3 2 5 2 2" xfId="19412" xr:uid="{29A40CE9-1ADF-482C-8C07-4FAB69ECEEE9}"/>
    <cellStyle name="Comma 6 4 3 2 5 2 3" xfId="31036" xr:uid="{48EC53A8-509B-4602-9481-7646B7A295C3}"/>
    <cellStyle name="Comma 6 4 3 2 5 2 4" xfId="30725" xr:uid="{DAB1BA0C-8406-4AF8-9D58-1646B3244154}"/>
    <cellStyle name="Comma 6 4 3 2 5 3" xfId="11865" xr:uid="{23A53419-8BF1-421F-A70F-CACA88D74416}"/>
    <cellStyle name="Comma 6 4 3 2 5 3 2" xfId="22245" xr:uid="{EB58247D-0D07-4A99-B592-41F2A71DB9DA}"/>
    <cellStyle name="Comma 6 4 3 2 5 4" xfId="27781" xr:uid="{70C3B298-AD80-4B7B-B6B7-937B7807FEF0}"/>
    <cellStyle name="Comma 6 4 3 2 5 5" xfId="26941" xr:uid="{0A76B398-CCEB-44F2-A850-E5E77487E760}"/>
    <cellStyle name="Comma 6 4 3 2 5 6" xfId="16579" xr:uid="{2E50FF22-5A32-4A14-A5DC-A900B3753DB5}"/>
    <cellStyle name="Comma 6 4 3 2 6" xfId="5594" xr:uid="{5E2AC345-4328-4BFD-8DA3-5CCEC7838AEA}"/>
    <cellStyle name="Comma 6 4 3 2 6 2" xfId="29720" xr:uid="{B517F1E3-A38C-4F58-A6FD-5D445DFE68EB}"/>
    <cellStyle name="Comma 6 4 3 2 6 2 2" xfId="30966" xr:uid="{68C3F424-D42B-415D-A275-3C3491C69598}"/>
    <cellStyle name="Comma 6 4 3 2 7" xfId="22717" xr:uid="{2381AC7C-D874-457D-824B-CD7134186CFD}"/>
    <cellStyle name="Comma 6 4 3 2 8" xfId="13081" xr:uid="{CB1CC082-7815-46C3-8934-9E81858CC6E3}"/>
    <cellStyle name="Comma 6 4 3 3" xfId="1700" xr:uid="{00000000-0005-0000-0000-00007D020000}"/>
    <cellStyle name="Comma 6 4 3 3 2" xfId="3045" xr:uid="{00000000-0005-0000-0000-0000F0010000}"/>
    <cellStyle name="Comma 6 4 3 3 2 2" xfId="8125" xr:uid="{E1647CBD-57C7-49A5-8AD5-21902424509E}"/>
    <cellStyle name="Comma 6 4 3 3 2 2 2" xfId="28806" xr:uid="{7AF06F04-B747-4D85-A892-73CBA0EA89FC}"/>
    <cellStyle name="Comma 6 4 3 3 2 2 3" xfId="26418" xr:uid="{A4AFFC74-E361-4181-9D14-1A2AA74BA744}"/>
    <cellStyle name="Comma 6 4 3 3 2 2 4" xfId="18505" xr:uid="{80803E80-3592-497A-882C-532D47CAD3F1}"/>
    <cellStyle name="Comma 6 4 3 3 2 3" xfId="10958" xr:uid="{A5CEA30C-A014-4CC8-B570-6C5E75F60085}"/>
    <cellStyle name="Comma 6 4 3 3 2 3 2" xfId="21338" xr:uid="{B2944D65-2E02-4493-94E6-C3ED577A2F5A}"/>
    <cellStyle name="Comma 6 4 3 3 2 4" xfId="24513" xr:uid="{99256903-5A76-4761-8307-3040FBD844E4}"/>
    <cellStyle name="Comma 6 4 3 3 2 5" xfId="15672" xr:uid="{797CFECA-5B3A-425C-8321-CA57176B4E48}"/>
    <cellStyle name="Comma 6 4 3 3 3" xfId="3611" xr:uid="{00000000-0005-0000-0000-00007D020000}"/>
    <cellStyle name="Comma 6 4 3 3 4" xfId="4404" xr:uid="{8749C45E-E41A-4304-B61B-78506631CC99}"/>
    <cellStyle name="Comma 6 4 3 3 4 2" xfId="9176" xr:uid="{58432CAA-B985-4BC9-9656-18D51ACB7F3C}"/>
    <cellStyle name="Comma 6 4 3 3 4 2 2" xfId="19556" xr:uid="{130B0B8D-4585-458D-947D-4883D9BB8669}"/>
    <cellStyle name="Comma 6 4 3 3 4 2 3" xfId="31070" xr:uid="{64CBF01D-BCC0-4E97-A30C-4817D685CDEB}"/>
    <cellStyle name="Comma 6 4 3 3 4 2 4" xfId="30726" xr:uid="{32E7DD8E-8E93-48A0-B22A-199885881375}"/>
    <cellStyle name="Comma 6 4 3 3 4 3" xfId="12009" xr:uid="{88B8CD83-86AD-4EDE-8804-B00361DDCBA9}"/>
    <cellStyle name="Comma 6 4 3 3 4 3 2" xfId="22389" xr:uid="{77E9CE91-FD59-4A3C-8041-0796A6B5D588}"/>
    <cellStyle name="Comma 6 4 3 3 4 4" xfId="16723" xr:uid="{4DCC8238-8690-47E5-AC62-1D9F5187A8AC}"/>
    <cellStyle name="Comma 6 4 3 3 5" xfId="5595" xr:uid="{8CF9A14E-6DB8-411F-9023-F13F2916B13F}"/>
    <cellStyle name="Comma 6 4 3 3 5 2" xfId="29705" xr:uid="{8C47B7A5-55DE-41F0-ABE8-96B67015A584}"/>
    <cellStyle name="Comma 6 4 3 3 6" xfId="24025" xr:uid="{8B39DA3A-C438-4ADA-826C-4F6E92D2FD76}"/>
    <cellStyle name="Comma 6 4 3 3 7" xfId="13552" xr:uid="{B90FC4BC-D5EE-4BFC-97CD-4E73557F868E}"/>
    <cellStyle name="Comma 6 4 3 4" xfId="1698" xr:uid="{00000000-0005-0000-0000-00007E020000}"/>
    <cellStyle name="Comma 6 4 3 4 2" xfId="3043" xr:uid="{00000000-0005-0000-0000-0000F1010000}"/>
    <cellStyle name="Comma 6 4 3 4 2 2" xfId="8123" xr:uid="{3608156F-8EFF-4B12-B2DE-E52AD2437F57}"/>
    <cellStyle name="Comma 6 4 3 4 2 2 2" xfId="28804" xr:uid="{B98C073F-6138-401A-83A0-F369A3A9D6F6}"/>
    <cellStyle name="Comma 6 4 3 4 2 2 3" xfId="27089" xr:uid="{46AB2BEE-3AC9-4711-AFA2-9CF90C02A985}"/>
    <cellStyle name="Comma 6 4 3 4 2 2 4" xfId="18503" xr:uid="{B643F2D4-3235-49CA-A168-457CC3C641F7}"/>
    <cellStyle name="Comma 6 4 3 4 2 3" xfId="10956" xr:uid="{04D550A1-46DD-4932-B220-53E593ED5562}"/>
    <cellStyle name="Comma 6 4 3 4 2 3 2" xfId="21336" xr:uid="{482C49D2-0469-4D42-A938-CE70AC63C0E6}"/>
    <cellStyle name="Comma 6 4 3 4 2 4" xfId="25642" xr:uid="{400FD5B9-741B-4FA3-9B44-D231F7466CE7}"/>
    <cellStyle name="Comma 6 4 3 4 2 5" xfId="15670" xr:uid="{5FD351B0-0009-4143-9224-F9D3B6D1470E}"/>
    <cellStyle name="Comma 6 4 3 4 3" xfId="3696" xr:uid="{00000000-0005-0000-0000-00007E020000}"/>
    <cellStyle name="Comma 6 4 3 4 4" xfId="5593" xr:uid="{597046DC-F5C8-4A2C-9A13-CCBC4373604F}"/>
    <cellStyle name="Comma 6 4 3 4 4 2" xfId="29949" xr:uid="{A9380C1B-14A6-4B53-9630-BB03006EEA3E}"/>
    <cellStyle name="Comma 6 4 3 4 5" xfId="25477" xr:uid="{AEBF6BF0-781B-4251-9C43-BF55D4DC9F58}"/>
    <cellStyle name="Comma 6 4 3 4 6" xfId="13550" xr:uid="{B4199247-567C-4F13-B7D1-F52C7E04729D}"/>
    <cellStyle name="Comma 6 4 3 5" xfId="2630" xr:uid="{00000000-0005-0000-0000-0000F2010000}"/>
    <cellStyle name="Comma 6 4 3 5 2" xfId="5892" xr:uid="{4BECADB6-235B-4CAC-85C0-80D0E27B1737}"/>
    <cellStyle name="Comma 6 4 3 5 2 2" xfId="28301" xr:uid="{1BA41FC7-0065-4D43-BA00-BDEAFE6AEDAD}"/>
    <cellStyle name="Comma 6 4 3 5 2 3" xfId="27213" xr:uid="{BF202D75-2FFE-4931-8BE5-4A175775E00B}"/>
    <cellStyle name="Comma 6 4 3 5 2 4" xfId="15302" xr:uid="{5B87071E-8FCF-43D2-9B8C-50EBB975AD9F}"/>
    <cellStyle name="Comma 6 4 3 5 3" xfId="7755" xr:uid="{5E3F39A1-AB86-48FC-AE39-E9EBF19A365A}"/>
    <cellStyle name="Comma 6 4 3 5 3 2" xfId="18135" xr:uid="{D3B9B875-3C36-4038-A144-7BABB514FC75}"/>
    <cellStyle name="Comma 6 4 3 5 4" xfId="10588" xr:uid="{8F0C5218-4D09-4D7A-964D-0AFC40F6DFEB}"/>
    <cellStyle name="Comma 6 4 3 5 4 2" xfId="20968" xr:uid="{F969427A-56A9-4C66-B48B-5630DFB9516B}"/>
    <cellStyle name="Comma 6 4 3 5 5" xfId="24236" xr:uid="{C18D7421-1938-4614-97DD-D9CCFEB24FF0}"/>
    <cellStyle name="Comma 6 4 3 5 6" xfId="13018" xr:uid="{73E37B0D-96A4-40DD-A58F-BE503DB3A20D}"/>
    <cellStyle name="Comma 6 4 3 6" xfId="4125" xr:uid="{BC11153B-3590-4A4C-9A42-D5B85167EDEC}"/>
    <cellStyle name="Comma 6 4 3 6 2" xfId="8897" xr:uid="{5987FDF2-CD76-4027-8C40-BADE8EB16492}"/>
    <cellStyle name="Comma 6 4 3 6 2 2" xfId="19277" xr:uid="{C77FE529-4055-4AE2-90DD-A660AD868028}"/>
    <cellStyle name="Comma 6 4 3 6 2 3" xfId="31009" xr:uid="{2C79F960-4C49-4A44-BE3E-BA4DD4C9FBB0}"/>
    <cellStyle name="Comma 6 4 3 6 2 4" xfId="30724" xr:uid="{888020BF-966F-45AF-AD87-05FC86173A31}"/>
    <cellStyle name="Comma 6 4 3 6 3" xfId="11730" xr:uid="{C5637927-D691-4E7B-8071-78C18F69F33B}"/>
    <cellStyle name="Comma 6 4 3 6 3 2" xfId="22110" xr:uid="{FF695EF4-4938-421C-B4C1-B1580C099238}"/>
    <cellStyle name="Comma 6 4 3 6 4" xfId="24160" xr:uid="{DA708D23-DBBB-4E21-A69E-2C68CD775D36}"/>
    <cellStyle name="Comma 6 4 3 6 5" xfId="26772" xr:uid="{427B066A-B632-4273-AD4F-6D47319C3D9E}"/>
    <cellStyle name="Comma 6 4 3 6 6" xfId="16444" xr:uid="{74E4A04D-2625-40F8-913E-E71CD7A37B6E}"/>
    <cellStyle name="Comma 6 4 3 7" xfId="4888" xr:uid="{FF7A6E91-B71F-402F-84BE-27BA9A689206}"/>
    <cellStyle name="Comma 6 4 3 7 2" xfId="26954" xr:uid="{E692CFC7-761B-4524-AEF1-ADA4AE5C43EA}"/>
    <cellStyle name="Comma 6 4 3 7 3" xfId="28460" xr:uid="{EF2DDD8E-D26A-4D5D-AC55-67A7CC964379}"/>
    <cellStyle name="Comma 6 4 3 7 4" xfId="14180" xr:uid="{958C6408-2027-4BE6-B6CD-ED8CF2230424}"/>
    <cellStyle name="Comma 6 4 3 8" xfId="6633" xr:uid="{A8484347-CEB4-4D7F-B443-41F73EC9CF28}"/>
    <cellStyle name="Comma 6 4 3 8 2" xfId="17013" xr:uid="{86F2C499-DC60-442F-906F-348F5F5B6154}"/>
    <cellStyle name="Comma 6 4 3 9" xfId="9466" xr:uid="{44DF4BDE-7007-468D-A11A-5B176D57FA95}"/>
    <cellStyle name="Comma 6 4 3 9 2" xfId="19846" xr:uid="{6A3C9AA7-7596-4832-B681-46D68794F167}"/>
    <cellStyle name="Comma 6 4 4" xfId="499" xr:uid="{00000000-0005-0000-0000-00007F020000}"/>
    <cellStyle name="Comma 6 4 4 10" xfId="13079" xr:uid="{161F3D9E-FDAC-4369-8A82-BAFFD660836D}"/>
    <cellStyle name="Comma 6 4 4 2" xfId="1702" xr:uid="{00000000-0005-0000-0000-000080020000}"/>
    <cellStyle name="Comma 6 4 4 2 2" xfId="3046" xr:uid="{00000000-0005-0000-0000-0000F4010000}"/>
    <cellStyle name="Comma 6 4 4 2 2 2" xfId="8126" xr:uid="{144748D8-8110-4C5D-823F-47C3385D852A}"/>
    <cellStyle name="Comma 6 4 4 2 2 2 2" xfId="28807" xr:uid="{6AD90FE4-3CB8-4933-9B68-7C7298C52AE0}"/>
    <cellStyle name="Comma 6 4 4 2 2 2 3" xfId="28242" xr:uid="{238413C4-BC84-456A-A16A-38101E29D3E0}"/>
    <cellStyle name="Comma 6 4 4 2 2 2 4" xfId="18506" xr:uid="{F8F41174-04D6-4C1F-957B-0A4EDEB6160D}"/>
    <cellStyle name="Comma 6 4 4 2 2 3" xfId="10959" xr:uid="{05BA871B-49D9-49A9-BB48-6443A0BBCD06}"/>
    <cellStyle name="Comma 6 4 4 2 2 3 2" xfId="21339" xr:uid="{34C15700-FD27-4498-8393-09C164FCD201}"/>
    <cellStyle name="Comma 6 4 4 2 2 4" xfId="24760" xr:uid="{F1599F21-A582-4D54-8F2B-1F18A24D247D}"/>
    <cellStyle name="Comma 6 4 4 2 2 5" xfId="15673" xr:uid="{A3EA306A-3791-432B-8C4B-EF911D8EF55F}"/>
    <cellStyle name="Comma 6 4 4 2 3" xfId="3639" xr:uid="{00000000-0005-0000-0000-000080020000}"/>
    <cellStyle name="Comma 6 4 4 2 4" xfId="5596" xr:uid="{D7CC43DA-455D-407E-BF01-57D0564EA6B6}"/>
    <cellStyle name="Comma 6 4 4 2 4 2" xfId="29950" xr:uid="{FDB36AFE-899A-4744-9DD8-6E4865CE36DC}"/>
    <cellStyle name="Comma 6 4 4 2 5" xfId="23458" xr:uid="{25976DFB-D12E-44FC-BA6D-3E379ED1878F}"/>
    <cellStyle name="Comma 6 4 4 2 6" xfId="13553" xr:uid="{3DB1E49B-06F4-4933-AD00-0C600988B65B}"/>
    <cellStyle name="Comma 6 4 4 3" xfId="1703" xr:uid="{00000000-0005-0000-0000-000081020000}"/>
    <cellStyle name="Comma 6 4 4 3 2" xfId="4623" xr:uid="{9494D2FE-9603-4520-BB34-B0A7762C3101}"/>
    <cellStyle name="Comma 6 4 4 3 2 2" xfId="9395" xr:uid="{82C1F46B-3AB1-4180-B72C-C27061F6C38D}"/>
    <cellStyle name="Comma 6 4 4 3 2 2 2" xfId="19775" xr:uid="{D912D5B9-435E-47F8-B665-98B3269A7A93}"/>
    <cellStyle name="Comma 6 4 4 3 2 3" xfId="12228" xr:uid="{19AF2720-C897-4870-88B1-1084B759AD28}"/>
    <cellStyle name="Comma 6 4 4 3 2 3 2" xfId="22608" xr:uid="{BA23040E-9D36-43EE-A03D-912871B8A62D}"/>
    <cellStyle name="Comma 6 4 4 3 2 4" xfId="26198" xr:uid="{472BDDCC-6E87-4271-800D-0A670E255469}"/>
    <cellStyle name="Comma 6 4 4 3 2 5" xfId="27935" xr:uid="{C21A1C05-1A22-43CB-B467-F45DFFC42A54}"/>
    <cellStyle name="Comma 6 4 4 3 2 6" xfId="16942" xr:uid="{0B261E0F-2906-43CC-8B78-EF21FAC3E3A4}"/>
    <cellStyle name="Comma 6 4 4 3 3" xfId="25010" xr:uid="{D13AD506-B971-43E8-9263-B2003BB20B7B}"/>
    <cellStyle name="Comma 6 4 4 3 3 2" xfId="29901" xr:uid="{DE18F8CC-9AE1-4F5E-9463-70483CF3EC52}"/>
    <cellStyle name="Comma 6 4 4 3 4" xfId="30015" xr:uid="{54B5A641-CBAA-4C36-9169-160B5E571C1F}"/>
    <cellStyle name="Comma 6 4 4 4" xfId="1701" xr:uid="{00000000-0005-0000-0000-000082020000}"/>
    <cellStyle name="Comma 6 4 4 5" xfId="4258" xr:uid="{F88A1956-BAD7-4D08-9EEC-B2583E75D0DD}"/>
    <cellStyle name="Comma 6 4 4 5 2" xfId="9030" xr:uid="{921BDAC3-0294-4D86-8C5F-754A50525046}"/>
    <cellStyle name="Comma 6 4 4 5 2 2" xfId="19410" xr:uid="{7F2C0D14-E739-477C-A33B-5DDBE2A55F78}"/>
    <cellStyle name="Comma 6 4 4 5 2 3" xfId="31034" xr:uid="{7E47475A-DD01-4834-94C2-1630B8804BB1}"/>
    <cellStyle name="Comma 6 4 4 5 2 4" xfId="30727" xr:uid="{162F962F-579D-4E61-99F1-D903E08A5944}"/>
    <cellStyle name="Comma 6 4 4 5 3" xfId="11863" xr:uid="{CB563B1E-333D-437D-80F1-F1E92395B99F}"/>
    <cellStyle name="Comma 6 4 4 5 3 2" xfId="22243" xr:uid="{DAB37DDA-1810-4257-AF18-71A6F4AEF98C}"/>
    <cellStyle name="Comma 6 4 4 5 4" xfId="25901" xr:uid="{6E4D4D61-4FA4-40F8-B260-4F74A35085BF}"/>
    <cellStyle name="Comma 6 4 4 5 5" xfId="26027" xr:uid="{0AE5C490-7D0B-48C0-B974-61B1DA7B0177}"/>
    <cellStyle name="Comma 6 4 4 5 6" xfId="16577" xr:uid="{C055D660-BCFC-4A7A-8BC6-76732CE75695}"/>
    <cellStyle name="Comma 6 4 4 6" xfId="4889" xr:uid="{C522401C-4DD6-4E1D-99C9-6E3D20EE2307}"/>
    <cellStyle name="Comma 6 4 4 6 2" xfId="14181" xr:uid="{5A0FF2A1-DA42-4A5E-AA72-2558B44A6109}"/>
    <cellStyle name="Comma 6 4 4 7" xfId="6634" xr:uid="{73F23711-DC0F-4F58-BF0D-2FB69ED65B37}"/>
    <cellStyle name="Comma 6 4 4 7 2" xfId="17014" xr:uid="{4087778A-5F0C-451B-A20D-77C3676FFA5F}"/>
    <cellStyle name="Comma 6 4 4 8" xfId="9467" xr:uid="{3B9B1F41-8EAC-4A06-9F83-A42D7AB79BB2}"/>
    <cellStyle name="Comma 6 4 4 8 2" xfId="19847" xr:uid="{689CAA96-C143-47E1-B5AD-C8E73BCD6AA1}"/>
    <cellStyle name="Comma 6 4 4 9" xfId="23862" xr:uid="{7228455F-2DD3-482A-BC3F-C95BE560FE7B}"/>
    <cellStyle name="Comma 6 4 5" xfId="1704" xr:uid="{00000000-0005-0000-0000-000083020000}"/>
    <cellStyle name="Comma 6 4 5 2" xfId="3047" xr:uid="{00000000-0005-0000-0000-0000F5010000}"/>
    <cellStyle name="Comma 6 4 5 2 2" xfId="8127" xr:uid="{54D4C34B-2D2B-447A-B5B4-5775E8620FFC}"/>
    <cellStyle name="Comma 6 4 5 2 2 2" xfId="28808" xr:uid="{B647D0DC-ECE0-42C5-BCA0-0BB0781E8855}"/>
    <cellStyle name="Comma 6 4 5 2 2 2 2" xfId="31221" xr:uid="{691BCCD8-3FCB-46F4-AA19-66BD8B2792E8}"/>
    <cellStyle name="Comma 6 4 5 2 2 2 3" xfId="30729" xr:uid="{787E4866-BDC8-4893-9282-491F88D13FE5}"/>
    <cellStyle name="Comma 6 4 5 2 2 3" xfId="28586" xr:uid="{46477F41-C513-4AA2-B52E-DD5043778A61}"/>
    <cellStyle name="Comma 6 4 5 2 2 4" xfId="18507" xr:uid="{AE896CAB-4E2D-4BC4-A2FB-544C8CDB6C94}"/>
    <cellStyle name="Comma 6 4 5 2 3" xfId="10960" xr:uid="{50637E51-5562-46AD-B882-65EC355770F2}"/>
    <cellStyle name="Comma 6 4 5 2 3 2" xfId="21340" xr:uid="{850D5D37-6DE8-4841-9460-F73B80017985}"/>
    <cellStyle name="Comma 6 4 5 2 4" xfId="23525" xr:uid="{5BC62036-1F54-49D8-99C8-F8F4DB207CE7}"/>
    <cellStyle name="Comma 6 4 5 2 5" xfId="15674" xr:uid="{21144154-8EC4-4BBF-9F05-1059A220AD7A}"/>
    <cellStyle name="Comma 6 4 5 3" xfId="3589" xr:uid="{00000000-0005-0000-0000-000083020000}"/>
    <cellStyle name="Comma 6 4 5 4" xfId="4405" xr:uid="{7541ECBE-E625-46C2-913D-030F44B4E812}"/>
    <cellStyle name="Comma 6 4 5 4 2" xfId="9177" xr:uid="{10C0E120-5A4F-40E2-A73A-0F419D8AFE7D}"/>
    <cellStyle name="Comma 6 4 5 4 2 2" xfId="19557" xr:uid="{42C0B2DC-4602-4CB8-B7DD-A48E64A1A11E}"/>
    <cellStyle name="Comma 6 4 5 4 2 3" xfId="31071" xr:uid="{22979A5B-49A1-42E6-BA89-CCDBEAE37202}"/>
    <cellStyle name="Comma 6 4 5 4 2 4" xfId="30728" xr:uid="{E5F89DE4-F2D2-4C08-B671-36C13540F10E}"/>
    <cellStyle name="Comma 6 4 5 4 3" xfId="12010" xr:uid="{BC30DDE6-6812-430F-A96A-70862DC750C2}"/>
    <cellStyle name="Comma 6 4 5 4 3 2" xfId="22390" xr:uid="{94CCDCB7-721D-4547-9880-5CA7F7110942}"/>
    <cellStyle name="Comma 6 4 5 4 4" xfId="16724" xr:uid="{1A4CDAA2-885C-4A5C-95B3-C6CE07D1A4F9}"/>
    <cellStyle name="Comma 6 4 5 5" xfId="5597" xr:uid="{8F23EDCF-D0A9-4732-B643-145982D71AB9}"/>
    <cellStyle name="Comma 6 4 5 5 2" xfId="29684" xr:uid="{EF3BD0A6-DB09-431F-92E2-3C8D869A5B95}"/>
    <cellStyle name="Comma 6 4 5 5 2 2" xfId="30967" xr:uid="{308557D5-49FB-45ED-B51A-8AA44B8D7B71}"/>
    <cellStyle name="Comma 6 4 5 6" xfId="24374" xr:uid="{91D1EDE4-7110-405F-8750-08A556862BDF}"/>
    <cellStyle name="Comma 6 4 5 7" xfId="13554" xr:uid="{A7F02A6C-6510-4740-9354-BBF236F91E84}"/>
    <cellStyle name="Comma 6 4 6" xfId="1705" xr:uid="{00000000-0005-0000-0000-000084020000}"/>
    <cellStyle name="Comma 6 4 6 2" xfId="2872" xr:uid="{00000000-0005-0000-0000-0000F6010000}"/>
    <cellStyle name="Comma 6 4 6 2 2" xfId="7989" xr:uid="{DFBB432E-3A5A-496E-818E-C55060EC3CBB}"/>
    <cellStyle name="Comma 6 4 6 2 2 2" xfId="26251" xr:uid="{A6D4DEA5-5A3D-446F-9100-76438298D113}"/>
    <cellStyle name="Comma 6 4 6 2 2 2 2" xfId="31170" xr:uid="{9743733B-E35B-44C2-895E-4E9F3FD9AD20}"/>
    <cellStyle name="Comma 6 4 6 2 2 2 3" xfId="30730" xr:uid="{36F4C335-21C6-4B80-A783-6DEE9EA2C7B3}"/>
    <cellStyle name="Comma 6 4 6 2 2 3" xfId="26688" xr:uid="{F4F25F70-E51E-45AB-A23C-17588D0AB7CF}"/>
    <cellStyle name="Comma 6 4 6 2 2 4" xfId="18369" xr:uid="{751CBBBD-02F1-4EC8-A428-B1D92AA0FD74}"/>
    <cellStyle name="Comma 6 4 6 2 3" xfId="10822" xr:uid="{4B0563F5-F4ED-4FF4-B040-CF8FC99765CE}"/>
    <cellStyle name="Comma 6 4 6 2 3 2" xfId="21202" xr:uid="{6A137480-FFB3-476C-8BA5-C9E9950A55B4}"/>
    <cellStyle name="Comma 6 4 6 2 4" xfId="22968" xr:uid="{92746F34-F1DA-4DC9-AA9E-79EFD699D503}"/>
    <cellStyle name="Comma 6 4 6 2 5" xfId="15536" xr:uid="{F1E2F4F3-F31F-4441-8AD3-41AFDF0573C0}"/>
    <cellStyle name="Comma 6 4 6 3" xfId="3684" xr:uid="{00000000-0005-0000-0000-000084020000}"/>
    <cellStyle name="Comma 6 4 6 4" xfId="5598" xr:uid="{A8028302-ED8A-40B8-8A70-7BEFE282F4FC}"/>
    <cellStyle name="Comma 6 4 6 4 2" xfId="29922" xr:uid="{CDA048C9-974C-400A-AA42-F64BD97DF22B}"/>
    <cellStyle name="Comma 6 4 6 5" xfId="23416" xr:uid="{C2BB730C-BD1C-467F-A026-B3DC5A68504F}"/>
    <cellStyle name="Comma 6 4 6 6" xfId="13367" xr:uid="{1AC7631A-FD2B-4EB4-9784-B8AF1011B9CD}"/>
    <cellStyle name="Comma 6 4 7" xfId="1691" xr:uid="{00000000-0005-0000-0000-000085020000}"/>
    <cellStyle name="Comma 6 4 7 2" xfId="2467" xr:uid="{00000000-0005-0000-0000-0000F7010000}"/>
    <cellStyle name="Comma 6 4 7 2 2" xfId="7592" xr:uid="{A65CD5EB-1051-4973-BA95-26C5C049E7B7}"/>
    <cellStyle name="Comma 6 4 7 2 2 2" xfId="17972" xr:uid="{F1AB390C-53D0-4162-83C7-8EA513F983E3}"/>
    <cellStyle name="Comma 6 4 7 2 3" xfId="10425" xr:uid="{11D00CB4-211A-455B-B691-7CC4AD02121C}"/>
    <cellStyle name="Comma 6 4 7 2 3 2" xfId="20805" xr:uid="{7E0350DF-70CE-4B56-A34F-A26805D35A02}"/>
    <cellStyle name="Comma 6 4 7 2 4" xfId="27400" xr:uid="{46B2D801-E2B4-415C-A933-BDBDE9533E7C}"/>
    <cellStyle name="Comma 6 4 7 2 5" xfId="26154" xr:uid="{7CFDDA6D-9A08-4A78-B530-EB2BD8ECFC7B}"/>
    <cellStyle name="Comma 6 4 7 2 6" xfId="15139" xr:uid="{74FD98A7-4C92-4590-AADB-1C3B55717B94}"/>
    <cellStyle name="Comma 6 4 7 3" xfId="3634" xr:uid="{00000000-0005-0000-0000-000085020000}"/>
    <cellStyle name="Comma 6 4 7 4" xfId="5588" xr:uid="{5F3C36C8-D1B5-4C42-9705-CB72C5A4950A}"/>
    <cellStyle name="Comma 6 4 7 4 2" xfId="29862" xr:uid="{C263C62B-DABD-420C-A97D-0F3CE47933DF}"/>
    <cellStyle name="Comma 6 4 7 5" xfId="22830" xr:uid="{80ED073A-316E-4622-8079-102557309958}"/>
    <cellStyle name="Comma 6 4 7 6" xfId="12855" xr:uid="{F1798703-5663-4830-80B6-46478CA449D9}"/>
    <cellStyle name="Comma 6 4 8" xfId="2221" xr:uid="{00000000-0005-0000-0000-0000E6010000}"/>
    <cellStyle name="Comma 6 4 8 2" xfId="7348" xr:uid="{C41CE54C-FD8B-4A42-9930-9155DD2D3E09}"/>
    <cellStyle name="Comma 6 4 8 2 2" xfId="17728" xr:uid="{65DA0D79-1C0A-41F2-9143-825CBCBDD161}"/>
    <cellStyle name="Comma 6 4 8 2 2 2" xfId="31122" xr:uid="{24EFB6D6-DF65-42CC-96F4-F84914B8D4E7}"/>
    <cellStyle name="Comma 6 4 8 2 2 3" xfId="30731" xr:uid="{29EF420D-7071-41EC-A1CD-1C25DE9D0314}"/>
    <cellStyle name="Comma 6 4 8 3" xfId="10181" xr:uid="{908AC10B-86A3-411D-A405-A408A77ECBD5}"/>
    <cellStyle name="Comma 6 4 8 3 2" xfId="20561" xr:uid="{DC3F41D7-DCD9-4D73-9B1B-D3871BC7F286}"/>
    <cellStyle name="Comma 6 4 8 4" xfId="25406" xr:uid="{4359DC52-0CBD-4BDF-8FB2-AFDE5782EC45}"/>
    <cellStyle name="Comma 6 4 8 5" xfId="27613" xr:uid="{7F10D4B5-D9AF-4A09-8572-6652D106B2F7}"/>
    <cellStyle name="Comma 6 4 8 6" xfId="14895" xr:uid="{EB5A04D0-C700-4751-AC83-4883233AC4E1}"/>
    <cellStyle name="Comma 6 4 9" xfId="3866" xr:uid="{44D94F21-4B52-4460-9384-B6B9C6F74F70}"/>
    <cellStyle name="Comma 6 4 9 2" xfId="8698" xr:uid="{8384AADA-23E2-4A6B-A8D3-8EFF809C4492}"/>
    <cellStyle name="Comma 6 4 9 2 2" xfId="19078" xr:uid="{0325ACFA-2711-4CCD-A95E-46F0118EE30F}"/>
    <cellStyle name="Comma 6 4 9 3" xfId="11531" xr:uid="{8ABDBCA1-3D1C-410C-B9B7-FDC8023C9FBC}"/>
    <cellStyle name="Comma 6 4 9 3 2" xfId="21911" xr:uid="{BE857919-D2AA-423B-A68D-C9D2B6CDC4A4}"/>
    <cellStyle name="Comma 6 4 9 4" xfId="27711" xr:uid="{BCF7AB0B-7FF1-4ED6-A2B9-6C5D4BE30012}"/>
    <cellStyle name="Comma 6 4 9 5" xfId="27598" xr:uid="{3E954F38-21E4-424A-870B-3DF4002BE41B}"/>
    <cellStyle name="Comma 6 4 9 6" xfId="16245" xr:uid="{14FEADCD-C5DC-4910-9D9E-9078A2DC52FD}"/>
    <cellStyle name="Comma 6 5" xfId="1706" xr:uid="{00000000-0005-0000-0000-000086020000}"/>
    <cellStyle name="Comma 6 5 10" xfId="25750" xr:uid="{F3893E22-8AFA-4C20-88BE-99F6D0B7836B}"/>
    <cellStyle name="Comma 6 5 10 2" xfId="30004" xr:uid="{9BBA55C4-F717-4123-9745-FD974FD5C92B}"/>
    <cellStyle name="Comma 6 5 11" xfId="12958" xr:uid="{6081739D-F564-4AF8-9D03-600F4BF43A0D}"/>
    <cellStyle name="Comma 6 5 2" xfId="2674" xr:uid="{00000000-0005-0000-0000-0000F9010000}"/>
    <cellStyle name="Comma 6 5 2 2" xfId="3049" xr:uid="{00000000-0005-0000-0000-0000FA010000}"/>
    <cellStyle name="Comma 6 5 2 2 2" xfId="6163" xr:uid="{9072506B-66F6-434E-AF9A-C449954DC0D8}"/>
    <cellStyle name="Comma 6 5 2 2 2 2" xfId="27442" xr:uid="{9BBE47B7-6F11-45B5-8B2A-B0A3C36FE1BB}"/>
    <cellStyle name="Comma 6 5 2 2 2 2 2" xfId="31191" xr:uid="{325C7F89-E089-4071-A4CA-9ADB67FB52F9}"/>
    <cellStyle name="Comma 6 5 2 2 2 2 3" xfId="30733" xr:uid="{16F0985C-0D59-4C77-AE81-D539AE6EC8DC}"/>
    <cellStyle name="Comma 6 5 2 2 2 3" xfId="25994" xr:uid="{29FCB692-FD3E-4D43-8557-D799C388341A}"/>
    <cellStyle name="Comma 6 5 2 2 2 4" xfId="15676" xr:uid="{5CE6BAD9-BA76-4CB5-8800-77D44C849C38}"/>
    <cellStyle name="Comma 6 5 2 2 3" xfId="8129" xr:uid="{CE5D24FA-4D71-4FBE-8ABD-CFAD66472B47}"/>
    <cellStyle name="Comma 6 5 2 2 3 2" xfId="18509" xr:uid="{6069F6D0-7212-44E3-8E25-81661A9D5019}"/>
    <cellStyle name="Comma 6 5 2 2 4" xfId="10962" xr:uid="{7BD62EEE-A729-458D-B4B3-F68E635BB264}"/>
    <cellStyle name="Comma 6 5 2 2 4 2" xfId="21342" xr:uid="{AD7DC9C6-DC5C-44A6-9249-87D4B0A7A7C0}"/>
    <cellStyle name="Comma 6 5 2 2 5" xfId="24526" xr:uid="{7F466391-28BE-411E-B2DE-BE091A55F44A}"/>
    <cellStyle name="Comma 6 5 2 2 6" xfId="13556" xr:uid="{E4BE6815-7EC8-4CD5-9BD7-CBFE59D1CF49}"/>
    <cellStyle name="Comma 6 5 2 3" xfId="4261" xr:uid="{AE78412A-E3FD-4707-9349-D83D4CB2A6DF}"/>
    <cellStyle name="Comma 6 5 2 3 2" xfId="9033" xr:uid="{E04F1C4D-6215-48C9-8273-7D130D5F91D6}"/>
    <cellStyle name="Comma 6 5 2 3 2 2" xfId="29093" xr:uid="{F12DCF9A-CA5B-435F-8783-D7D7A2F6C175}"/>
    <cellStyle name="Comma 6 5 2 3 2 3" xfId="27011" xr:uid="{A7EDC08D-0DD7-4282-A2F4-ACBD8F2E9EE3}"/>
    <cellStyle name="Comma 6 5 2 3 2 4" xfId="19413" xr:uid="{01D3B6AA-65B1-45C6-BE98-8521B2340194}"/>
    <cellStyle name="Comma 6 5 2 3 2 5" xfId="31037" xr:uid="{8012AB0B-EB59-44A7-8DB7-259914660E82}"/>
    <cellStyle name="Comma 6 5 2 3 3" xfId="11866" xr:uid="{35E77887-7461-46CE-8CAC-49FA064BC684}"/>
    <cellStyle name="Comma 6 5 2 3 3 2" xfId="22246" xr:uid="{E16DFC60-DE26-40A4-BB19-DE0AF5BA5E71}"/>
    <cellStyle name="Comma 6 5 2 3 4" xfId="24173" xr:uid="{76B4C1B6-06C5-4A52-9551-5BF59DA735A3}"/>
    <cellStyle name="Comma 6 5 2 3 5" xfId="16580" xr:uid="{F083096D-6C9E-4EF8-BF38-7EAA039A1FF8}"/>
    <cellStyle name="Comma 6 5 2 4" xfId="5920" xr:uid="{D13FD7F3-58AF-4C81-814A-2FEC26EB0EE5}"/>
    <cellStyle name="Comma 6 5 2 4 2" xfId="28655" xr:uid="{90F87C2A-E3B4-4A3B-B5AC-CD9FF1CB3B92}"/>
    <cellStyle name="Comma 6 5 2 4 3" xfId="28052" xr:uid="{2E48367A-9396-43ED-B8EA-3AE7BCCC7C93}"/>
    <cellStyle name="Comma 6 5 2 4 4" xfId="15345" xr:uid="{FE28975C-1120-46E2-AE2B-57AE0ADC5BFD}"/>
    <cellStyle name="Comma 6 5 2 5" xfId="7798" xr:uid="{AEE457D1-6834-4469-9B49-34D97CE5E035}"/>
    <cellStyle name="Comma 6 5 2 5 2" xfId="18178" xr:uid="{78EBEE38-911A-4ADF-A398-2EDF0C44561C}"/>
    <cellStyle name="Comma 6 5 2 6" xfId="10631" xr:uid="{10FDC70E-6C80-42F3-8A52-BE45CC791EDB}"/>
    <cellStyle name="Comma 6 5 2 6 2" xfId="21011" xr:uid="{AE587D83-A7CB-4C01-BCA8-9E11CC2BC835}"/>
    <cellStyle name="Comma 6 5 2 7" xfId="23214" xr:uid="{AB361D29-4081-44C9-A5E9-DB52714463F5}"/>
    <cellStyle name="Comma 6 5 2 8" xfId="13082" xr:uid="{746895FD-FB8C-4EED-9F02-793D42642EFB}"/>
    <cellStyle name="Comma 6 5 3" xfId="3050" xr:uid="{00000000-0005-0000-0000-0000FB010000}"/>
    <cellStyle name="Comma 6 5 3 2" xfId="4406" xr:uid="{C911EB5E-6E7B-4CB3-8496-F6CCE884BF2D}"/>
    <cellStyle name="Comma 6 5 3 2 2" xfId="9178" xr:uid="{C9E444F1-FB04-4EFD-840F-941B5236CEC5}"/>
    <cellStyle name="Comma 6 5 3 2 2 2" xfId="19558" xr:uid="{7354D5C3-C2D3-4006-B5A7-37EEEAA03F4B}"/>
    <cellStyle name="Comma 6 5 3 2 2 3" xfId="31072" xr:uid="{A2A4928A-1757-4797-9AD6-3490D0D71705}"/>
    <cellStyle name="Comma 6 5 3 2 2 4" xfId="30734" xr:uid="{CC9E0DDD-F5C7-4081-BD6A-4AF5E6D9D0A0}"/>
    <cellStyle name="Comma 6 5 3 2 3" xfId="12011" xr:uid="{2BC2BFB9-8556-4E02-8D51-85A9A4066A50}"/>
    <cellStyle name="Comma 6 5 3 2 3 2" xfId="22391" xr:uid="{279F3012-F801-4901-855F-7207F0B8C6F5}"/>
    <cellStyle name="Comma 6 5 3 2 4" xfId="25766" xr:uid="{44B57F59-8D63-44FC-9A5D-4FB2EEAC2070}"/>
    <cellStyle name="Comma 6 5 3 2 5" xfId="26074" xr:uid="{379C5DA0-533C-48B5-B231-ECA27F7A9875}"/>
    <cellStyle name="Comma 6 5 3 2 6" xfId="16725" xr:uid="{56567B78-0819-460B-AB1A-50345959535A}"/>
    <cellStyle name="Comma 6 5 3 3" xfId="6164" xr:uid="{313C14E6-5D0D-4FEF-B7FA-102243C1E0EB}"/>
    <cellStyle name="Comma 6 5 3 3 2" xfId="15677" xr:uid="{99C5C290-A368-4B29-81E7-DE1E02D860C8}"/>
    <cellStyle name="Comma 6 5 3 4" xfId="8130" xr:uid="{EE3672A2-39EC-4801-B591-0EDBF521DB37}"/>
    <cellStyle name="Comma 6 5 3 4 2" xfId="18510" xr:uid="{99C90F8C-3849-42F7-B80E-53394043E507}"/>
    <cellStyle name="Comma 6 5 3 5" xfId="10963" xr:uid="{01B62E8D-BD90-4224-8DED-8A4A6EDD743D}"/>
    <cellStyle name="Comma 6 5 3 5 2" xfId="21343" xr:uid="{A5256953-0374-4D3F-AA09-24C136419803}"/>
    <cellStyle name="Comma 6 5 3 6" xfId="23480" xr:uid="{F7DAA880-D79D-4371-8FCA-5C59A2E1A85A}"/>
    <cellStyle name="Comma 6 5 3 7" xfId="13557" xr:uid="{C16AD644-B941-48BB-91D8-BFBCB2FF5E3B}"/>
    <cellStyle name="Comma 6 5 4" xfId="3048" xr:uid="{00000000-0005-0000-0000-0000FC010000}"/>
    <cellStyle name="Comma 6 5 4 2" xfId="6162" xr:uid="{77B98769-66EB-4F7C-9866-045F948AA391}"/>
    <cellStyle name="Comma 6 5 4 2 2" xfId="26979" xr:uid="{BA006FDD-D230-4740-8F19-385BCA299A85}"/>
    <cellStyle name="Comma 6 5 4 2 3" xfId="26580" xr:uid="{DEDB1051-D14F-42D5-8B77-0FDCFAE8744B}"/>
    <cellStyle name="Comma 6 5 4 2 4" xfId="15675" xr:uid="{95B7EA55-B59A-4C76-8EC3-A54B020BD472}"/>
    <cellStyle name="Comma 6 5 4 3" xfId="8128" xr:uid="{D165B3FE-DDB5-4059-8470-0266FCA7C301}"/>
    <cellStyle name="Comma 6 5 4 3 2" xfId="18508" xr:uid="{F2BECBEB-1EEF-4D21-9D43-F4CF9E187924}"/>
    <cellStyle name="Comma 6 5 4 4" xfId="10961" xr:uid="{0F425BC4-9E16-4EAB-A206-BF50C665721F}"/>
    <cellStyle name="Comma 6 5 4 4 2" xfId="21341" xr:uid="{D8B73855-A798-4565-8F47-F72CFC11BB00}"/>
    <cellStyle name="Comma 6 5 4 5" xfId="23786" xr:uid="{6F86A38B-C99F-4196-9DE4-4DCD766C4FBC}"/>
    <cellStyle name="Comma 6 5 4 6" xfId="13555" xr:uid="{C83477AA-13D9-44E0-83BE-3A04DDE9D026}"/>
    <cellStyle name="Comma 6 5 5" xfId="2570" xr:uid="{00000000-0005-0000-0000-0000F8010000}"/>
    <cellStyle name="Comma 6 5 5 2" xfId="7695" xr:uid="{1990EA53-C1B6-4704-8500-B9E147267AE1}"/>
    <cellStyle name="Comma 6 5 5 2 2" xfId="27343" xr:uid="{5DEC078C-F871-489B-9B9E-0235A93EED85}"/>
    <cellStyle name="Comma 6 5 5 2 3" xfId="26526" xr:uid="{B4880A4E-D7E4-4376-B404-8A288699E25D}"/>
    <cellStyle name="Comma 6 5 5 2 4" xfId="18075" xr:uid="{1F35AC32-3B10-44D6-881C-326D1C4E9F1D}"/>
    <cellStyle name="Comma 6 5 5 3" xfId="10528" xr:uid="{06C3247A-D84D-4960-AECB-588082306406}"/>
    <cellStyle name="Comma 6 5 5 3 2" xfId="20908" xr:uid="{6E2FF123-9FA0-48D1-80D2-5B25702AE77A}"/>
    <cellStyle name="Comma 6 5 5 4" xfId="24740" xr:uid="{5A4C6D9F-8500-4DEE-A02C-2B5DCABC18F9}"/>
    <cellStyle name="Comma 6 5 5 5" xfId="15242" xr:uid="{96001FF9-8FC9-49FC-8D37-C92BC6856A3D}"/>
    <cellStyle name="Comma 6 5 6" xfId="2052" xr:uid="{00000000-0005-0000-0000-000086020000}"/>
    <cellStyle name="Comma 6 5 6 2" xfId="28162" xr:uid="{885D212C-05ED-4BF0-B750-04B03BB0CBF8}"/>
    <cellStyle name="Comma 6 5 6 3" xfId="27109" xr:uid="{2FED39B2-98E6-41CC-AE80-60096B335C8F}"/>
    <cellStyle name="Comma 6 5 7" xfId="4235" xr:uid="{A60E7526-B9F5-49C6-B835-8CDFABECB725}"/>
    <cellStyle name="Comma 6 5 7 2" xfId="9007" xr:uid="{EDF2850F-F3AD-40BD-B91F-77CA8AA4A45F}"/>
    <cellStyle name="Comma 6 5 7 2 2" xfId="19387" xr:uid="{F6329403-3A8F-4848-9D9E-61FE7E399297}"/>
    <cellStyle name="Comma 6 5 7 2 3" xfId="31024" xr:uid="{14ACCE49-649F-4D5B-8F9D-24E42BD4A4E9}"/>
    <cellStyle name="Comma 6 5 7 2 4" xfId="30732" xr:uid="{57466AA1-E89A-486E-89A6-F5D9E03FEBE5}"/>
    <cellStyle name="Comma 6 5 7 3" xfId="11840" xr:uid="{0AF66E20-5078-45F0-926D-0FDF0E6EA049}"/>
    <cellStyle name="Comma 6 5 7 3 2" xfId="22220" xr:uid="{92DBCC9E-D1B5-49F0-8959-39A6EC73FB92}"/>
    <cellStyle name="Comma 6 5 7 4" xfId="16554" xr:uid="{048A871F-099F-4F46-A3BE-98DD42C94166}"/>
    <cellStyle name="Comma 6 5 8" xfId="5599" xr:uid="{F6A32834-0766-4403-BA6E-361E90744A35}"/>
    <cellStyle name="Comma 6 5 8 2" xfId="29824" xr:uid="{FA06CDE3-AD95-4F28-BB21-F621D65E4E87}"/>
    <cellStyle name="Comma 6 5 8 2 2" xfId="30968" xr:uid="{50FCA492-10FD-4CB8-BB65-65A595E6C1EE}"/>
    <cellStyle name="Comma 6 5 8 3" xfId="30626" xr:uid="{D6644BB0-0D0B-41C4-A086-5EB2E7A61544}"/>
    <cellStyle name="Comma 6 5 9" xfId="25484" xr:uid="{A765CB03-C487-41C6-93BE-38026305CF7A}"/>
    <cellStyle name="Comma 6 6" xfId="2161" xr:uid="{00000000-0005-0000-0000-0000E3010000}"/>
    <cellStyle name="Comma 6 6 2" xfId="7288" xr:uid="{E705E142-4DA3-463E-8FAC-F22F05BA6768}"/>
    <cellStyle name="Comma 6 6 2 2" xfId="17668" xr:uid="{4C7CA64C-5E91-4A80-B09D-7D8F8424733A}"/>
    <cellStyle name="Comma 6 6 3" xfId="10121" xr:uid="{340F1EE3-1B83-46E0-8F09-B4C26E25F181}"/>
    <cellStyle name="Comma 6 6 3 2" xfId="20501" xr:uid="{A499D17E-8057-4251-840D-CE412ABC86FB}"/>
    <cellStyle name="Comma 6 6 4" xfId="24885" xr:uid="{E52ED29D-5942-4801-8BAF-D34620EB8958}"/>
    <cellStyle name="Comma 6 6 5" xfId="26207" xr:uid="{4CB53949-7489-45BD-976C-5D2FEB288F44}"/>
    <cellStyle name="Comma 6 6 6" xfId="14835" xr:uid="{321E774C-65C4-4B9A-8C46-85BC07333FD0}"/>
    <cellStyle name="Comma 6 6 7" xfId="30433" xr:uid="{86EF0529-B324-4719-B2B1-2B9231FB2917}"/>
    <cellStyle name="Comma 6 6 8" xfId="31259" xr:uid="{40BDEAA4-3800-4985-8263-4E0A9E3CC9C3}"/>
    <cellStyle name="Comma 6 7" xfId="22761" xr:uid="{37A7E8A0-43E7-41E2-BDB1-D7874A32CC13}"/>
    <cellStyle name="Comma 6 7 2" xfId="30400" xr:uid="{8AB278A9-D60A-4CCF-8FB0-D023A9F7D997}"/>
    <cellStyle name="Comma 6 8" xfId="12393" xr:uid="{6793FA80-0871-42EE-B221-7655EE8126B8}"/>
    <cellStyle name="Comma 6 9" xfId="29550" xr:uid="{0C85103D-D993-4F13-A57F-2F08993A276F}"/>
    <cellStyle name="Comma 7" xfId="500" xr:uid="{00000000-0005-0000-0000-000087020000}"/>
    <cellStyle name="Comma 7 10" xfId="501" xr:uid="{00000000-0005-0000-0000-000088020000}"/>
    <cellStyle name="Comma 7 10 10" xfId="12670" xr:uid="{0304EF0E-9902-4BD9-8F2D-7BEAF7E53FF3}"/>
    <cellStyle name="Comma 7 10 2" xfId="1709" xr:uid="{00000000-0005-0000-0000-000089020000}"/>
    <cellStyle name="Comma 7 10 2 2" xfId="3051" xr:uid="{00000000-0005-0000-0000-0000FF010000}"/>
    <cellStyle name="Comma 7 10 2 2 2" xfId="8131" xr:uid="{4B684DFA-9692-4A26-A730-995AD8A60843}"/>
    <cellStyle name="Comma 7 10 2 2 2 2" xfId="18511" xr:uid="{3DCD4A56-62ED-4907-88B4-B6AFB0CCF392}"/>
    <cellStyle name="Comma 7 10 2 2 3" xfId="10964" xr:uid="{E4EE2813-7992-41A7-9A04-0DE9EDC9A643}"/>
    <cellStyle name="Comma 7 10 2 2 3 2" xfId="21344" xr:uid="{806F9353-B2D5-4B33-85DA-5F3B6E173F4C}"/>
    <cellStyle name="Comma 7 10 2 2 4" xfId="28479" xr:uid="{E9492947-DB35-4A7F-B79F-84ACAED4A8FC}"/>
    <cellStyle name="Comma 7 10 2 2 5" xfId="27969" xr:uid="{CE260D0E-F8CD-44AD-812E-04CD09475421}"/>
    <cellStyle name="Comma 7 10 2 2 6" xfId="15678" xr:uid="{DA46CC74-2100-4BEE-BE49-53DCA1188B55}"/>
    <cellStyle name="Comma 7 10 2 3" xfId="3555" xr:uid="{00000000-0005-0000-0000-000089020000}"/>
    <cellStyle name="Comma 7 10 2 4" xfId="5600" xr:uid="{9A894E3E-F825-4091-BE58-3404C50F46E5}"/>
    <cellStyle name="Comma 7 10 2 4 2" xfId="29776" xr:uid="{69895E25-65E5-4D76-A26D-A63F28A4B978}"/>
    <cellStyle name="Comma 7 10 2 5" xfId="23339" xr:uid="{47768CD9-A1DD-4C6A-931F-A343C911895F}"/>
    <cellStyle name="Comma 7 10 2 6" xfId="13558" xr:uid="{386DBC66-6ED0-48EA-8136-4AB222A7BF8F}"/>
    <cellStyle name="Comma 7 10 3" xfId="1710" xr:uid="{00000000-0005-0000-0000-00008A020000}"/>
    <cellStyle name="Comma 7 10 3 2" xfId="23283" xr:uid="{471F6C94-CC11-4E87-87AE-598C4CE9FAB7}"/>
    <cellStyle name="Comma 7 10 3 3" xfId="25740" xr:uid="{FA0AC2A2-EC53-4D9A-A288-717BCA4D8A2E}"/>
    <cellStyle name="Comma 7 10 3 4" xfId="30054" xr:uid="{82D7F95B-ADDB-4CD3-8CA5-38E26A9A1505}"/>
    <cellStyle name="Comma 7 10 3 5" xfId="29661" xr:uid="{6948ED0E-1928-433B-8896-129390D39D27}"/>
    <cellStyle name="Comma 7 10 4" xfId="1708" xr:uid="{00000000-0005-0000-0000-00008B020000}"/>
    <cellStyle name="Comma 7 10 4 2" xfId="25723" xr:uid="{65959AE7-EB73-4A29-AEDE-5086AD6654D1}"/>
    <cellStyle name="Comma 7 10 4 3" xfId="23896" xr:uid="{A2302EFE-A812-41F1-B7CF-01786DD9FD31}"/>
    <cellStyle name="Comma 7 10 5" xfId="4126" xr:uid="{EBACDF21-4667-4E1B-89A1-775E3F0BDEFB}"/>
    <cellStyle name="Comma 7 10 5 2" xfId="8898" xr:uid="{803B21C8-7816-4590-BDE5-1D23CC6610FF}"/>
    <cellStyle name="Comma 7 10 5 2 2" xfId="19278" xr:uid="{23FE49F9-05A6-4B90-B0F1-AEC2AFF0086A}"/>
    <cellStyle name="Comma 7 10 5 2 3" xfId="31010" xr:uid="{D6C854D8-D37F-4A44-B89C-1C0E594B72EA}"/>
    <cellStyle name="Comma 7 10 5 2 4" xfId="30735" xr:uid="{1539EA9C-5098-413E-9C5B-D0DF900926AD}"/>
    <cellStyle name="Comma 7 10 5 3" xfId="11731" xr:uid="{E7BC460F-C960-4934-8502-7DDBC3D0C3E6}"/>
    <cellStyle name="Comma 7 10 5 3 2" xfId="22111" xr:uid="{40881A6B-4545-4EB1-813A-4E1558B81566}"/>
    <cellStyle name="Comma 7 10 5 4" xfId="26524" xr:uid="{1745E0D8-8A9A-4840-BDB8-0401C09AA039}"/>
    <cellStyle name="Comma 7 10 5 5" xfId="25840" xr:uid="{C11B2212-1E1A-4B71-B465-5670181885CD}"/>
    <cellStyle name="Comma 7 10 5 6" xfId="16445" xr:uid="{E978AE30-B13C-4A2E-90E6-39EA87923D38}"/>
    <cellStyle name="Comma 7 10 6" xfId="4891" xr:uid="{D82BBFC1-9D1D-4AAE-A948-A38D0EF6F03E}"/>
    <cellStyle name="Comma 7 10 6 2" xfId="27643" xr:uid="{F7371CBB-0784-4473-9FC1-85C83B78B35B}"/>
    <cellStyle name="Comma 7 10 6 3" xfId="27260" xr:uid="{B70C7F4C-17C3-43F1-A10A-A7D1DD574EE2}"/>
    <cellStyle name="Comma 7 10 6 4" xfId="14183" xr:uid="{72355FD3-5050-4CF6-9D1E-9B0E83C8FCE6}"/>
    <cellStyle name="Comma 7 10 7" xfId="6636" xr:uid="{1CD37795-67F5-4F29-93F8-992F32C52816}"/>
    <cellStyle name="Comma 7 10 7 2" xfId="17016" xr:uid="{1FCBAEEB-BD9E-40A5-BF83-C0DEA953F239}"/>
    <cellStyle name="Comma 7 10 8" xfId="9469" xr:uid="{572D7F13-2184-45ED-89E4-B39C3263D3EE}"/>
    <cellStyle name="Comma 7 10 8 2" xfId="19849" xr:uid="{7BA8A08F-E23F-4BC4-BFF4-DFC878E4B8CA}"/>
    <cellStyle name="Comma 7 10 9" xfId="22781" xr:uid="{9C9C0777-DD5A-45A2-8B23-CD5FCFC5DE9B}"/>
    <cellStyle name="Comma 7 11" xfId="502" xr:uid="{00000000-0005-0000-0000-00008C020000}"/>
    <cellStyle name="Comma 7 11 10" xfId="31255" xr:uid="{E835B43B-FDA2-4DDE-83E1-FBF9D27ED0DE}"/>
    <cellStyle name="Comma 7 11 2" xfId="1712" xr:uid="{00000000-0005-0000-0000-00008D020000}"/>
    <cellStyle name="Comma 7 11 2 2" xfId="25051" xr:uid="{23ABD4A7-3C9B-4DBA-8948-EF7696DC0549}"/>
    <cellStyle name="Comma 7 11 2 2 2" xfId="29811" xr:uid="{2804BB26-590B-4F9E-8251-636B18D7E4FE}"/>
    <cellStyle name="Comma 7 11 2 2 2 2" xfId="30737" xr:uid="{3DAD6463-AE5B-4A7E-A235-D117BC01C86B}"/>
    <cellStyle name="Comma 7 11 2 3" xfId="25317" xr:uid="{7CB5C089-12DC-4C77-B45B-B4312F852EC0}"/>
    <cellStyle name="Comma 7 11 2 4" xfId="30037" xr:uid="{567DD56B-F8B3-45D4-86C5-0960C07F73C2}"/>
    <cellStyle name="Comma 7 11 3" xfId="1713" xr:uid="{00000000-0005-0000-0000-00008E020000}"/>
    <cellStyle name="Comma 7 11 3 2" xfId="31309" xr:uid="{BF8591BA-BEDC-47CC-8EFA-C694600B8972}"/>
    <cellStyle name="Comma 7 11 3 3" xfId="31271" xr:uid="{2324712B-9FE1-4E85-A8B2-EE1C9063D0B9}"/>
    <cellStyle name="Comma 7 11 4" xfId="1711" xr:uid="{00000000-0005-0000-0000-00008F020000}"/>
    <cellStyle name="Comma 7 11 5" xfId="4892" xr:uid="{4D7EF800-D3FE-4415-997D-80EB71861FD5}"/>
    <cellStyle name="Comma 7 11 5 2" xfId="14184" xr:uid="{237C6960-02C1-47B1-93F9-D85783831FC0}"/>
    <cellStyle name="Comma 7 11 5 2 2" xfId="31114" xr:uid="{F9048556-5930-4AED-AE0A-49345657D6F3}"/>
    <cellStyle name="Comma 7 11 5 2 3" xfId="30736" xr:uid="{1DDC157D-0ED6-4BFF-BF05-1F10AA0C45F1}"/>
    <cellStyle name="Comma 7 11 6" xfId="6637" xr:uid="{776ACA04-D065-4D7A-8E37-056C327E74AC}"/>
    <cellStyle name="Comma 7 11 6 2" xfId="17017" xr:uid="{B58752FC-E070-4A46-8BFC-C4F3908814BC}"/>
    <cellStyle name="Comma 7 11 7" xfId="9470" xr:uid="{CCFEF87C-0523-4F7B-9698-9812E0BED44F}"/>
    <cellStyle name="Comma 7 11 7 2" xfId="19850" xr:uid="{E442148C-3B76-4745-96E8-D6C7291F15EF}"/>
    <cellStyle name="Comma 7 11 8" xfId="24934" xr:uid="{252EC419-ABD7-4E53-918F-20AA1B459C38}"/>
    <cellStyle name="Comma 7 11 9" xfId="13368" xr:uid="{A3FFE9F5-7F4C-4076-BC34-FB113FFB58A6}"/>
    <cellStyle name="Comma 7 12" xfId="1714" xr:uid="{00000000-0005-0000-0000-000090020000}"/>
    <cellStyle name="Comma 7 12 2" xfId="2433" xr:uid="{00000000-0005-0000-0000-000001020000}"/>
    <cellStyle name="Comma 7 12 2 2" xfId="7558" xr:uid="{AB6A31A2-356E-46CD-9976-79E7AD8FCA85}"/>
    <cellStyle name="Comma 7 12 2 2 2" xfId="17938" xr:uid="{C69A7172-DB24-4003-8B22-DB81EE1956A1}"/>
    <cellStyle name="Comma 7 12 2 2 2 2" xfId="31131" xr:uid="{739F47EE-1697-4F75-9A1F-73E308A7FAE6}"/>
    <cellStyle name="Comma 7 12 2 2 2 3" xfId="30738" xr:uid="{79E3D847-09B7-406F-A8CF-8B9C6BA67CC6}"/>
    <cellStyle name="Comma 7 12 2 3" xfId="10391" xr:uid="{1C9A0FA7-3839-49B7-B9C6-489E59242394}"/>
    <cellStyle name="Comma 7 12 2 3 2" xfId="20771" xr:uid="{E2D691C5-6C3C-43B7-8FBD-A5642F6BDFE7}"/>
    <cellStyle name="Comma 7 12 2 4" xfId="15105" xr:uid="{394B16FD-FC1A-4870-BC31-909DEE327F64}"/>
    <cellStyle name="Comma 7 12 2 5" xfId="30434" xr:uid="{E91DB9E4-8773-4A90-836F-853E0ADD18FD}"/>
    <cellStyle name="Comma 7 12 3" xfId="3596" xr:uid="{00000000-0005-0000-0000-000090020000}"/>
    <cellStyle name="Comma 7 12 4" xfId="5601" xr:uid="{CC94EC69-AD3D-4EA5-A1E0-1BACCD539177}"/>
    <cellStyle name="Comma 7 12 4 2" xfId="29743" xr:uid="{E94F5ABB-9BF5-4EDB-9248-CDB704943345}"/>
    <cellStyle name="Comma 7 12 5" xfId="25168" xr:uid="{6BA9F095-9F3A-4460-A1F7-A325C4D59C32}"/>
    <cellStyle name="Comma 7 12 6" xfId="12820" xr:uid="{3CFBD4BE-A3DA-40AF-A535-986B08EC002F}"/>
    <cellStyle name="Comma 7 13" xfId="1715" xr:uid="{00000000-0005-0000-0000-000091020000}"/>
    <cellStyle name="Comma 7 13 2" xfId="2163" xr:uid="{00000000-0005-0000-0000-0000FD010000}"/>
    <cellStyle name="Comma 7 13 2 2" xfId="7290" xr:uid="{99AD7278-2ABB-4875-9167-E25F4A9D15B1}"/>
    <cellStyle name="Comma 7 13 2 2 2" xfId="17670" xr:uid="{10C9ABBA-E04E-44FE-B765-925D5F6F79FA}"/>
    <cellStyle name="Comma 7 13 2 3" xfId="10123" xr:uid="{32999E02-055B-4936-9989-A7D520F08114}"/>
    <cellStyle name="Comma 7 13 2 3 2" xfId="20503" xr:uid="{BDD660AC-D280-40AE-B368-D16E28839034}"/>
    <cellStyle name="Comma 7 13 2 4" xfId="26316" xr:uid="{2AC6C94B-7356-4191-BA37-EB45ACBAC84B}"/>
    <cellStyle name="Comma 7 13 2 5" xfId="26806" xr:uid="{0944EE13-DA40-42AE-8E8C-5FDF7787A62E}"/>
    <cellStyle name="Comma 7 13 2 6" xfId="14837" xr:uid="{61AF3BCA-97D7-42B3-8A16-84395E13F927}"/>
    <cellStyle name="Comma 7 13 3" xfId="3613" xr:uid="{00000000-0005-0000-0000-000091020000}"/>
    <cellStyle name="Comma 7 13 4" xfId="24455" xr:uid="{F36E8AC3-FBF5-44E6-8760-493C50EB9842}"/>
    <cellStyle name="Comma 7 13 4 2" xfId="29856" xr:uid="{8E68E056-46A1-493A-A824-DE927F27CD41}"/>
    <cellStyle name="Comma 7 13 5" xfId="29999" xr:uid="{CDAD209D-5AEE-42B6-A650-1520C83196B3}"/>
    <cellStyle name="Comma 7 14" xfId="1707" xr:uid="{00000000-0005-0000-0000-000092020000}"/>
    <cellStyle name="Comma 7 14 2" xfId="24639" xr:uid="{A6E59767-7C11-40A9-9CB4-E620D76DFBAF}"/>
    <cellStyle name="Comma 7 14 2 2" xfId="30739" xr:uid="{20627FD3-BC5A-44E9-9321-3CFCE969D60D}"/>
    <cellStyle name="Comma 7 14 2 3" xfId="30577" xr:uid="{293AA1E7-D6FF-4E29-9D1A-3B9D5650BE0B}"/>
    <cellStyle name="Comma 7 14 3" xfId="24748" xr:uid="{21C0A86C-9258-4F6E-BBD2-E1ADC08986B9}"/>
    <cellStyle name="Comma 7 14 4" xfId="31256" xr:uid="{60B07CE3-3025-411C-B89F-E948725F8A6F}"/>
    <cellStyle name="Comma 7 15" xfId="3867" xr:uid="{2754256E-6D37-4A11-A975-622EAD65BCC6}"/>
    <cellStyle name="Comma 7 15 2" xfId="8699" xr:uid="{561E47C7-DA6B-465C-BCFC-FFBE685B396A}"/>
    <cellStyle name="Comma 7 15 2 2" xfId="19079" xr:uid="{CD7DE5AC-2835-4783-AF05-48DAEF1013EA}"/>
    <cellStyle name="Comma 7 15 3" xfId="11532" xr:uid="{75D4BBFA-3F86-4BB1-A4FF-2AB004FAD57D}"/>
    <cellStyle name="Comma 7 15 3 2" xfId="21912" xr:uid="{D1267AA1-09CD-4475-946A-C9A7600627F9}"/>
    <cellStyle name="Comma 7 15 4" xfId="25926" xr:uid="{511ED031-4F53-4851-A0F3-433E6C7ACA29}"/>
    <cellStyle name="Comma 7 15 5" xfId="27476" xr:uid="{2750F14A-290C-48FE-A33E-06E873503059}"/>
    <cellStyle name="Comma 7 15 6" xfId="16246" xr:uid="{5037A1B5-3540-484E-A1E0-2D33F2B1EFAA}"/>
    <cellStyle name="Comma 7 16" xfId="4890" xr:uid="{9D938F77-580A-408F-A5DC-B95515C88082}"/>
    <cellStyle name="Comma 7 16 2" xfId="27236" xr:uid="{2485F0D7-865B-4EC4-8D29-E0C09F609170}"/>
    <cellStyle name="Comma 7 16 3" xfId="27762" xr:uid="{77776977-DA0E-4C33-A557-4E3DE9855C53}"/>
    <cellStyle name="Comma 7 16 4" xfId="14182" xr:uid="{77C17A1F-BFCB-4CA4-9C6B-A7566ACEE98A}"/>
    <cellStyle name="Comma 7 17" xfId="6635" xr:uid="{06719287-4D35-48D9-91FA-3AD51EA5C00F}"/>
    <cellStyle name="Comma 7 17 2" xfId="17015" xr:uid="{12C02C92-AA67-4477-A76D-9D24CEFDBBD2}"/>
    <cellStyle name="Comma 7 18" xfId="9468" xr:uid="{037E75E5-4B4F-4359-8342-D07974811F87}"/>
    <cellStyle name="Comma 7 18 2" xfId="19848" xr:uid="{D2D25E2F-5F87-48AA-A0FE-01F18289E9F4}"/>
    <cellStyle name="Comma 7 19" xfId="24158" xr:uid="{0832A5F7-F858-4707-BC50-D6BDDD0BD129}"/>
    <cellStyle name="Comma 7 2" xfId="503" xr:uid="{00000000-0005-0000-0000-000093020000}"/>
    <cellStyle name="Comma 7 2 10" xfId="4893" xr:uid="{530D3ADF-7987-4D49-9EFA-6E30C8D7268F}"/>
    <cellStyle name="Comma 7 2 10 2" xfId="28461" xr:uid="{8B103A8E-4B77-4E5C-967E-03A935C17D56}"/>
    <cellStyle name="Comma 7 2 10 3" xfId="26636" xr:uid="{E2918D60-2ECD-47F3-8CB5-8B5F1C16456C}"/>
    <cellStyle name="Comma 7 2 10 4" xfId="14185" xr:uid="{BEA559D3-4F46-4A46-9835-B79794AFEE15}"/>
    <cellStyle name="Comma 7 2 11" xfId="6638" xr:uid="{64DA45BB-A7AE-4634-A067-9DF72286BE87}"/>
    <cellStyle name="Comma 7 2 11 2" xfId="17018" xr:uid="{3F3E7C21-E791-45BA-9AD9-1278037C3F4A}"/>
    <cellStyle name="Comma 7 2 12" xfId="9471" xr:uid="{1E43E655-7008-47ED-B8BF-B76CC32CB035}"/>
    <cellStyle name="Comma 7 2 12 2" xfId="19851" xr:uid="{66E43558-9B8D-4365-8C0E-E423D63CE3A6}"/>
    <cellStyle name="Comma 7 2 13" xfId="23809" xr:uid="{38008B6B-AC42-4A63-81DE-9B53E575A996}"/>
    <cellStyle name="Comma 7 2 14" xfId="12418" xr:uid="{CC01182E-400A-44C2-81A4-4E2E219A9FD7}"/>
    <cellStyle name="Comma 7 2 2" xfId="504" xr:uid="{00000000-0005-0000-0000-000094020000}"/>
    <cellStyle name="Comma 7 2 2 10" xfId="6639" xr:uid="{2A77DC5C-2D89-42BF-9ACB-3BB32B12513E}"/>
    <cellStyle name="Comma 7 2 2 10 2" xfId="17019" xr:uid="{91EBB2F5-6581-4B2B-B22B-F4DC8ADF4246}"/>
    <cellStyle name="Comma 7 2 2 11" xfId="9472" xr:uid="{3A622BD8-3179-4D35-A2DC-30C705EFC2CB}"/>
    <cellStyle name="Comma 7 2 2 11 2" xfId="19852" xr:uid="{3C30E10B-6DA1-44E3-8E40-56AB8B6A1943}"/>
    <cellStyle name="Comma 7 2 2 12" xfId="23490" xr:uid="{61AF4FDA-D584-44F6-A33F-07705F937BE3}"/>
    <cellStyle name="Comma 7 2 2 13" xfId="12478" xr:uid="{FC9AB89B-5377-4D05-A78A-79E0897D41EF}"/>
    <cellStyle name="Comma 7 2 2 2" xfId="505" xr:uid="{00000000-0005-0000-0000-000095020000}"/>
    <cellStyle name="Comma 7 2 2 2 10" xfId="9473" xr:uid="{90A31626-BEEC-4D9D-BACA-09E34F3203D6}"/>
    <cellStyle name="Comma 7 2 2 2 10 2" xfId="19853" xr:uid="{C324D3E7-87ED-4BD8-B25C-51EA7A3EFE49}"/>
    <cellStyle name="Comma 7 2 2 2 11" xfId="25416" xr:uid="{A0D02D5D-CF22-4DA0-A1B5-160BE6719CAA}"/>
    <cellStyle name="Comma 7 2 2 2 12" xfId="12514" xr:uid="{389983B5-FD9F-4D30-94EC-2254AA61C755}"/>
    <cellStyle name="Comma 7 2 2 2 2" xfId="1719" xr:uid="{00000000-0005-0000-0000-000096020000}"/>
    <cellStyle name="Comma 7 2 2 2 2 2" xfId="3053" xr:uid="{00000000-0005-0000-0000-000006020000}"/>
    <cellStyle name="Comma 7 2 2 2 2 2 2" xfId="6165" xr:uid="{5810BDEF-6759-4914-8816-FDE91F216B89}"/>
    <cellStyle name="Comma 7 2 2 2 2 2 2 2" xfId="28051" xr:uid="{59D2CCE3-8805-483D-8C2E-5911314942B8}"/>
    <cellStyle name="Comma 7 2 2 2 2 2 2 3" xfId="26416" xr:uid="{17455D0D-93DE-4551-A26B-E455D776DC14}"/>
    <cellStyle name="Comma 7 2 2 2 2 2 2 4" xfId="15680" xr:uid="{9EC0D679-EE73-41E6-A0DB-AD4F7D2B8B1B}"/>
    <cellStyle name="Comma 7 2 2 2 2 2 3" xfId="8133" xr:uid="{20880874-07A4-4036-8343-A5B5A6A3C386}"/>
    <cellStyle name="Comma 7 2 2 2 2 2 3 2" xfId="18513" xr:uid="{568E1962-4282-482D-A641-68D61AEF1954}"/>
    <cellStyle name="Comma 7 2 2 2 2 2 4" xfId="10966" xr:uid="{CBCB3D05-4A2B-42AE-8FF9-1022B8F2B4A4}"/>
    <cellStyle name="Comma 7 2 2 2 2 2 4 2" xfId="21346" xr:uid="{F14E3258-264E-47CF-86BB-EBC33C286A10}"/>
    <cellStyle name="Comma 7 2 2 2 2 2 5" xfId="24852" xr:uid="{36461687-085D-4430-AF28-E721DB9D5341}"/>
    <cellStyle name="Comma 7 2 2 2 2 2 6" xfId="27225" xr:uid="{EA29673A-7055-4AC8-855D-CE4FE2CFE294}"/>
    <cellStyle name="Comma 7 2 2 2 2 2 7" xfId="13560" xr:uid="{D8C6F9D7-CFEC-4834-A277-BC3AC52698C8}"/>
    <cellStyle name="Comma 7 2 2 2 2 3" xfId="2678" xr:uid="{00000000-0005-0000-0000-000005020000}"/>
    <cellStyle name="Comma 7 2 2 2 2 3 2" xfId="7802" xr:uid="{AA4E22A2-6F99-48ED-B552-791446EFB463}"/>
    <cellStyle name="Comma 7 2 2 2 2 3 2 2" xfId="28179" xr:uid="{DDA30167-9ABF-4ED0-BD58-69BF5BC2F8D0}"/>
    <cellStyle name="Comma 7 2 2 2 2 3 2 3" xfId="28056" xr:uid="{99CC565F-F977-4551-A138-A5DFAB2A4BEF}"/>
    <cellStyle name="Comma 7 2 2 2 2 3 2 4" xfId="18182" xr:uid="{0DCB8C91-AD8E-4B0F-92F7-F20B3686550D}"/>
    <cellStyle name="Comma 7 2 2 2 2 3 3" xfId="10635" xr:uid="{59E45658-6A65-4DC0-AFDF-EE8EDE339DBC}"/>
    <cellStyle name="Comma 7 2 2 2 2 3 3 2" xfId="21015" xr:uid="{50CC77C9-2C97-4BA4-BA56-D291510D5A4C}"/>
    <cellStyle name="Comma 7 2 2 2 2 3 4" xfId="24653" xr:uid="{43ADA87A-DE25-47E5-AF8E-7A546C7D213A}"/>
    <cellStyle name="Comma 7 2 2 2 2 3 5" xfId="15349" xr:uid="{E02DAF09-C053-4B2A-9C91-91990EE68988}"/>
    <cellStyle name="Comma 7 2 2 2 2 4" xfId="3673" xr:uid="{00000000-0005-0000-0000-000096020000}"/>
    <cellStyle name="Comma 7 2 2 2 2 4 2" xfId="26164" xr:uid="{EE1A87B6-5E5A-437E-A7D8-9561D25E3C72}"/>
    <cellStyle name="Comma 7 2 2 2 2 4 3" xfId="26558" xr:uid="{28E46E9E-8B0C-4098-BBDF-63BBC3B42520}"/>
    <cellStyle name="Comma 7 2 2 2 2 5" xfId="4262" xr:uid="{0243E97E-C926-436B-8727-66DF406738AD}"/>
    <cellStyle name="Comma 7 2 2 2 2 5 2" xfId="9034" xr:uid="{A8E45C93-4B20-4E43-87B3-8C7477A17BD3}"/>
    <cellStyle name="Comma 7 2 2 2 2 5 2 2" xfId="19414" xr:uid="{271900A1-0EFA-4C61-A8F0-FE6B09544BFB}"/>
    <cellStyle name="Comma 7 2 2 2 2 5 2 3" xfId="31038" xr:uid="{AA539B6E-4723-4789-AC85-1CFE67B89BFD}"/>
    <cellStyle name="Comma 7 2 2 2 2 5 2 4" xfId="30740" xr:uid="{9E89B3B5-DBDF-44A9-AA99-6000B493F40F}"/>
    <cellStyle name="Comma 7 2 2 2 2 5 3" xfId="11867" xr:uid="{F5D81B69-13BA-471C-9C12-C510DCAC0DF7}"/>
    <cellStyle name="Comma 7 2 2 2 2 5 3 2" xfId="22247" xr:uid="{CB0AF474-8390-4209-9104-6A8E86D8E350}"/>
    <cellStyle name="Comma 7 2 2 2 2 5 4" xfId="28741" xr:uid="{EA19C7E8-652F-47FF-AC00-1FC49789F6DE}"/>
    <cellStyle name="Comma 7 2 2 2 2 5 5" xfId="27320" xr:uid="{E70C4BDB-2623-4DBB-A3EF-76F0950EDEFF}"/>
    <cellStyle name="Comma 7 2 2 2 2 5 6" xfId="16581" xr:uid="{FA33C490-55B2-411E-9C14-F9FED3675DA5}"/>
    <cellStyle name="Comma 7 2 2 2 2 6" xfId="5604" xr:uid="{B95C3FE5-AEED-4C7E-98FF-7D7759036B02}"/>
    <cellStyle name="Comma 7 2 2 2 2 6 2" xfId="29721" xr:uid="{A9AFC85D-8C0D-4130-B886-7E8359B0A603}"/>
    <cellStyle name="Comma 7 2 2 2 2 6 2 2" xfId="30969" xr:uid="{8CEB5E9E-E0FF-4F20-96AA-69D70D0E860D}"/>
    <cellStyle name="Comma 7 2 2 2 2 7" xfId="23400" xr:uid="{5085FF0F-A10D-47CF-A823-16227AEA7CDF}"/>
    <cellStyle name="Comma 7 2 2 2 2 8" xfId="13086" xr:uid="{9F2FE8E8-CDEC-41BA-AA88-B7120368463F}"/>
    <cellStyle name="Comma 7 2 2 2 3" xfId="1720" xr:uid="{00000000-0005-0000-0000-000097020000}"/>
    <cellStyle name="Comma 7 2 2 2 3 2" xfId="3054" xr:uid="{00000000-0005-0000-0000-000007020000}"/>
    <cellStyle name="Comma 7 2 2 2 3 2 2" xfId="8134" xr:uid="{9DD8EB86-AB9D-4563-98E5-8E6000631C18}"/>
    <cellStyle name="Comma 7 2 2 2 3 2 2 2" xfId="28810" xr:uid="{B385DFB9-B51E-4EB7-B120-DA7AE5FC2B15}"/>
    <cellStyle name="Comma 7 2 2 2 3 2 2 2 2" xfId="31222" xr:uid="{64669DDE-E9DA-4EAC-840F-300D8458696F}"/>
    <cellStyle name="Comma 7 2 2 2 3 2 2 2 3" xfId="30742" xr:uid="{9BE22F56-5609-4E7F-8914-A50524A8AE51}"/>
    <cellStyle name="Comma 7 2 2 2 3 2 2 3" xfId="26428" xr:uid="{0C944FA2-06FD-488E-AACC-A9FABAD68813}"/>
    <cellStyle name="Comma 7 2 2 2 3 2 2 4" xfId="18514" xr:uid="{CD806919-8E08-4504-A736-0D4A4A2901C4}"/>
    <cellStyle name="Comma 7 2 2 2 3 2 3" xfId="10967" xr:uid="{BB3C8586-BB0C-4196-8BB3-1848EEAC36ED}"/>
    <cellStyle name="Comma 7 2 2 2 3 2 3 2" xfId="21347" xr:uid="{E18B5B2D-F19B-44C0-8D63-ACE6C90EA1DB}"/>
    <cellStyle name="Comma 7 2 2 2 3 2 4" xfId="25727" xr:uid="{B5ACEDD6-C652-4A8C-BF3A-4FA86FBB5315}"/>
    <cellStyle name="Comma 7 2 2 2 3 2 5" xfId="15681" xr:uid="{871FA3D3-09D6-4A00-AADD-E64EB377789A}"/>
    <cellStyle name="Comma 7 2 2 2 3 3" xfId="3647" xr:uid="{00000000-0005-0000-0000-000097020000}"/>
    <cellStyle name="Comma 7 2 2 2 3 4" xfId="4407" xr:uid="{2E431FD9-BDF8-4500-8041-84C831D3FB1C}"/>
    <cellStyle name="Comma 7 2 2 2 3 4 2" xfId="9179" xr:uid="{F943D953-EB9B-4C27-86D3-A0F6B8DC61E1}"/>
    <cellStyle name="Comma 7 2 2 2 3 4 2 2" xfId="19559" xr:uid="{B9C0123D-1762-4075-A637-E47C3ABE72BD}"/>
    <cellStyle name="Comma 7 2 2 2 3 4 2 3" xfId="31073" xr:uid="{D38E3B53-D156-4B44-AB59-891FBD40DA19}"/>
    <cellStyle name="Comma 7 2 2 2 3 4 2 4" xfId="30741" xr:uid="{5EC7C62E-B9BD-4D62-B823-6C633004A8F9}"/>
    <cellStyle name="Comma 7 2 2 2 3 4 3" xfId="12012" xr:uid="{09519B91-43A5-4736-9A80-12426DFEF32E}"/>
    <cellStyle name="Comma 7 2 2 2 3 4 3 2" xfId="22392" xr:uid="{C5EADA94-1AF1-4C0D-A8DE-9A0B643DA124}"/>
    <cellStyle name="Comma 7 2 2 2 3 4 4" xfId="16726" xr:uid="{C0CDE725-0551-42E7-9E11-26E086BBA0C0}"/>
    <cellStyle name="Comma 7 2 2 2 3 5" xfId="5605" xr:uid="{EB5E47A5-1D56-4711-A77C-730EE2D92D9D}"/>
    <cellStyle name="Comma 7 2 2 2 3 5 2" xfId="29712" xr:uid="{727D4473-6337-4C2B-993C-B70A69606063}"/>
    <cellStyle name="Comma 7 2 2 2 3 5 2 2" xfId="30970" xr:uid="{0009754D-8DF5-4501-AFC6-1CE7BF8EF82E}"/>
    <cellStyle name="Comma 7 2 2 2 3 6" xfId="23409" xr:uid="{47952A56-731E-4568-8AC9-70821F472697}"/>
    <cellStyle name="Comma 7 2 2 2 3 7" xfId="13561" xr:uid="{A2940E49-EF08-48B9-9AB5-FB9094CB5DF9}"/>
    <cellStyle name="Comma 7 2 2 2 4" xfId="1718" xr:uid="{00000000-0005-0000-0000-000098020000}"/>
    <cellStyle name="Comma 7 2 2 2 4 2" xfId="3052" xr:uid="{00000000-0005-0000-0000-000008020000}"/>
    <cellStyle name="Comma 7 2 2 2 4 2 2" xfId="8132" xr:uid="{AB1CD1AD-1E91-44E1-B630-75F307F482D7}"/>
    <cellStyle name="Comma 7 2 2 2 4 2 2 2" xfId="28809" xr:uid="{3D7BA444-D91E-48BE-ACD3-8C3C6475D6F6}"/>
    <cellStyle name="Comma 7 2 2 2 4 2 2 3" xfId="26042" xr:uid="{2D6EC994-F9D1-4D88-85E3-400361CD3E71}"/>
    <cellStyle name="Comma 7 2 2 2 4 2 2 4" xfId="18512" xr:uid="{5E2290D4-61F6-49AA-959E-BF3F80A80385}"/>
    <cellStyle name="Comma 7 2 2 2 4 2 3" xfId="10965" xr:uid="{E95DFD0E-0FDC-41FB-9F9E-3AA9CC5983E8}"/>
    <cellStyle name="Comma 7 2 2 2 4 2 3 2" xfId="21345" xr:uid="{41DF47FF-D47A-4176-8050-1F40AF0DFBCB}"/>
    <cellStyle name="Comma 7 2 2 2 4 2 4" xfId="27608" xr:uid="{75B40BA1-7099-4CA1-BC3F-36DC47B08B52}"/>
    <cellStyle name="Comma 7 2 2 2 4 2 5" xfId="15679" xr:uid="{C4C561E7-493C-4F4B-95F5-94C5F431824E}"/>
    <cellStyle name="Comma 7 2 2 2 4 3" xfId="3706" xr:uid="{00000000-0005-0000-0000-000098020000}"/>
    <cellStyle name="Comma 7 2 2 2 4 4" xfId="5603" xr:uid="{77DE114E-6658-4730-9B87-A9E53C509435}"/>
    <cellStyle name="Comma 7 2 2 2 4 4 2" xfId="29951" xr:uid="{896A5489-FC9F-470C-A32A-715D7DC9DC2F}"/>
    <cellStyle name="Comma 7 2 2 2 4 5" xfId="25221" xr:uid="{58391C3F-A9C4-4E5F-A8EB-EA62F091FF79}"/>
    <cellStyle name="Comma 7 2 2 2 4 6" xfId="13559" xr:uid="{08E8E22D-05EC-45F3-BFE8-16F150F1890A}"/>
    <cellStyle name="Comma 7 2 2 2 5" xfId="2647" xr:uid="{00000000-0005-0000-0000-000009020000}"/>
    <cellStyle name="Comma 7 2 2 2 5 2" xfId="5909" xr:uid="{3C3E7EC7-2184-4691-9AC4-BDB33C4ED1A8}"/>
    <cellStyle name="Comma 7 2 2 2 5 2 2" xfId="28585" xr:uid="{58418669-99BA-4CC0-89B2-EE7B777B1FC5}"/>
    <cellStyle name="Comma 7 2 2 2 5 2 2 2" xfId="31209" xr:uid="{41DF6F33-8D60-4576-8FB0-D042E3C8EBFB}"/>
    <cellStyle name="Comma 7 2 2 2 5 2 2 3" xfId="30743" xr:uid="{9A76BCD1-2FA8-476D-82A1-5C281FED076E}"/>
    <cellStyle name="Comma 7 2 2 2 5 2 3" xfId="26962" xr:uid="{2E4783B7-30FA-4DF3-A8A8-7F2E7330E9AB}"/>
    <cellStyle name="Comma 7 2 2 2 5 2 4" xfId="15319" xr:uid="{CC3BBC91-880B-4E9A-9856-C6A55F06FCDC}"/>
    <cellStyle name="Comma 7 2 2 2 5 3" xfId="7772" xr:uid="{594F0663-D5C0-4184-AA77-23A98EB4909A}"/>
    <cellStyle name="Comma 7 2 2 2 5 3 2" xfId="18152" xr:uid="{F98244C6-A9C1-4AA5-A5BC-4BB73E16B1FA}"/>
    <cellStyle name="Comma 7 2 2 2 5 4" xfId="10605" xr:uid="{E82D3956-4897-4A18-B09C-1BFA6B770C54}"/>
    <cellStyle name="Comma 7 2 2 2 5 4 2" xfId="20985" xr:uid="{E91407A8-0454-4D32-A5DD-9768137D237E}"/>
    <cellStyle name="Comma 7 2 2 2 5 5" xfId="23602" xr:uid="{FABF15D8-569C-4CFC-8451-848202E878C5}"/>
    <cellStyle name="Comma 7 2 2 2 5 6" xfId="13043" xr:uid="{374EFE4A-1C81-4856-B341-0B602A76181A}"/>
    <cellStyle name="Comma 7 2 2 2 6" xfId="2282" xr:uid="{00000000-0005-0000-0000-000004020000}"/>
    <cellStyle name="Comma 7 2 2 2 6 2" xfId="7409" xr:uid="{168806BB-5577-467B-9EFD-BDB65CE01807}"/>
    <cellStyle name="Comma 7 2 2 2 6 2 2" xfId="17789" xr:uid="{AC04DF24-D782-4A35-B236-16DBE715C972}"/>
    <cellStyle name="Comma 7 2 2 2 6 3" xfId="10242" xr:uid="{60D0F18A-088C-4CCE-A311-90E2133F75F2}"/>
    <cellStyle name="Comma 7 2 2 2 6 3 2" xfId="20622" xr:uid="{7E6022F5-D3A5-49DB-B8BB-23E514AF7075}"/>
    <cellStyle name="Comma 7 2 2 2 6 4" xfId="24264" xr:uid="{1EDF11DD-A7B8-4F1F-96B9-8BF7D019E926}"/>
    <cellStyle name="Comma 7 2 2 2 6 5" xfId="27303" xr:uid="{26D9E928-3AF4-42C9-918B-AE407327BB9B}"/>
    <cellStyle name="Comma 7 2 2 2 6 6" xfId="14956" xr:uid="{973B851B-8A9D-43D2-B41E-1265712A64F2}"/>
    <cellStyle name="Comma 7 2 2 2 7" xfId="3821" xr:uid="{B8F574E2-AA25-4E75-8215-ABE80016DC4D}"/>
    <cellStyle name="Comma 7 2 2 2 7 2" xfId="8654" xr:uid="{4FA3556E-1B0E-4D67-9E2F-008758AE01B9}"/>
    <cellStyle name="Comma 7 2 2 2 7 2 2" xfId="19034" xr:uid="{1DECBD5F-327B-41D5-9E46-9B338D812278}"/>
    <cellStyle name="Comma 7 2 2 2 7 3" xfId="11487" xr:uid="{344B12EC-92A0-40BE-9459-BDC2347AA1F3}"/>
    <cellStyle name="Comma 7 2 2 2 7 3 2" xfId="21867" xr:uid="{595064FF-5F6C-4022-91BC-54F4D3075E0A}"/>
    <cellStyle name="Comma 7 2 2 2 7 4" xfId="26878" xr:uid="{F3A1A5D8-CA04-472B-AD7D-DFF1D62D4585}"/>
    <cellStyle name="Comma 7 2 2 2 7 5" xfId="27212" xr:uid="{B048532B-A1AA-4267-9760-4ACB46AEED3E}"/>
    <cellStyle name="Comma 7 2 2 2 7 6" xfId="16201" xr:uid="{D7811C68-5C55-46D5-8647-4EBADA1BB060}"/>
    <cellStyle name="Comma 7 2 2 2 8" xfId="4895" xr:uid="{A421A44B-2F81-4574-89CF-D30CACCE2996}"/>
    <cellStyle name="Comma 7 2 2 2 8 2" xfId="14187" xr:uid="{11F13325-9DFF-4406-82C5-8E23844CC804}"/>
    <cellStyle name="Comma 7 2 2 2 9" xfId="6640" xr:uid="{C1FD302E-3F56-4D26-903D-69765C369B3D}"/>
    <cellStyle name="Comma 7 2 2 2 9 2" xfId="17020" xr:uid="{4A3111C2-4426-4DC4-9FFA-F6EEDB9D3103}"/>
    <cellStyle name="Comma 7 2 2 3" xfId="506" xr:uid="{00000000-0005-0000-0000-000099020000}"/>
    <cellStyle name="Comma 7 2 2 3 10" xfId="12672" xr:uid="{AD8FCEDE-D8F7-4B20-BDF8-83F9CA2032CA}"/>
    <cellStyle name="Comma 7 2 2 3 2" xfId="1722" xr:uid="{00000000-0005-0000-0000-00009A020000}"/>
    <cellStyle name="Comma 7 2 2 3 2 2" xfId="3055" xr:uid="{00000000-0005-0000-0000-00000B020000}"/>
    <cellStyle name="Comma 7 2 2 3 2 2 2" xfId="8135" xr:uid="{FDC43637-5505-4108-A063-F76F7F5EE2B1}"/>
    <cellStyle name="Comma 7 2 2 3 2 2 2 2" xfId="28811" xr:uid="{49294946-5434-40E0-B5D3-3686A8C5E893}"/>
    <cellStyle name="Comma 7 2 2 3 2 2 2 3" xfId="26250" xr:uid="{21E4736D-B08C-4A8A-B8A0-D12488E99211}"/>
    <cellStyle name="Comma 7 2 2 3 2 2 2 4" xfId="18515" xr:uid="{6459E389-DC17-4864-B565-2999C057BAC4}"/>
    <cellStyle name="Comma 7 2 2 3 2 2 3" xfId="10968" xr:uid="{68428AFE-C195-434D-89F7-C72834FEFBF3}"/>
    <cellStyle name="Comma 7 2 2 3 2 2 3 2" xfId="21348" xr:uid="{48A368FF-CF4B-4883-B34E-5D734DD48F83}"/>
    <cellStyle name="Comma 7 2 2 3 2 2 4" xfId="25757" xr:uid="{4715D39D-6099-4650-A8C8-B4F509D215AD}"/>
    <cellStyle name="Comma 7 2 2 3 2 2 5" xfId="15682" xr:uid="{D877CD2A-4C7F-4C87-9AE9-5ECD43C5D9BF}"/>
    <cellStyle name="Comma 7 2 2 3 2 3" xfId="3660" xr:uid="{00000000-0005-0000-0000-00009A020000}"/>
    <cellStyle name="Comma 7 2 2 3 2 4" xfId="5606" xr:uid="{F2C21B10-845E-4AC6-B077-E2669363A096}"/>
    <cellStyle name="Comma 7 2 2 3 2 4 2" xfId="29952" xr:uid="{D1E25D06-EBB3-4F98-B33B-12157C3439B0}"/>
    <cellStyle name="Comma 7 2 2 3 2 5" xfId="25148" xr:uid="{7D6ACC14-6C55-49B6-8559-C16E994917CA}"/>
    <cellStyle name="Comma 7 2 2 3 2 6" xfId="13562" xr:uid="{16BCFE47-E61A-41F6-8483-69C4078089DB}"/>
    <cellStyle name="Comma 7 2 2 3 3" xfId="1723" xr:uid="{00000000-0005-0000-0000-00009B020000}"/>
    <cellStyle name="Comma 7 2 2 3 3 2" xfId="2677" xr:uid="{00000000-0005-0000-0000-00000C020000}"/>
    <cellStyle name="Comma 7 2 2 3 3 2 2" xfId="7801" xr:uid="{DF6CA789-4DE1-45D0-BDAF-3D8F804FE9FA}"/>
    <cellStyle name="Comma 7 2 2 3 3 2 2 2" xfId="18181" xr:uid="{0AC53ECD-88D9-43D1-B57F-0DA34582FB5C}"/>
    <cellStyle name="Comma 7 2 2 3 3 2 3" xfId="10634" xr:uid="{CA9C5A46-7930-428C-8A09-2292D1634FA8}"/>
    <cellStyle name="Comma 7 2 2 3 3 2 3 2" xfId="21014" xr:uid="{43B5C597-4556-420A-8485-9148A41BC6BF}"/>
    <cellStyle name="Comma 7 2 2 3 3 2 4" xfId="15348" xr:uid="{FF6B8561-0DBC-45D9-8E58-3EF3059F7A44}"/>
    <cellStyle name="Comma 7 2 2 3 3 2 5" xfId="30435" xr:uid="{05238282-1775-49FC-85C1-8ED1502C2358}"/>
    <cellStyle name="Comma 7 2 2 3 3 3" xfId="3608" xr:uid="{00000000-0005-0000-0000-00009B020000}"/>
    <cellStyle name="Comma 7 2 2 3 3 4" xfId="5607" xr:uid="{BC4ED24D-C538-4B6F-951C-1BD6831C47CE}"/>
    <cellStyle name="Comma 7 2 2 3 3 4 2" xfId="29903" xr:uid="{8D00CB34-EEFC-4608-9CEE-C41B70B1020A}"/>
    <cellStyle name="Comma 7 2 2 3 3 5" xfId="23730" xr:uid="{5BC7F251-15BA-4BEA-B372-4A43F049C81F}"/>
    <cellStyle name="Comma 7 2 2 3 3 6" xfId="13085" xr:uid="{65046EA5-B577-4019-B32B-66A9B5D671AC}"/>
    <cellStyle name="Comma 7 2 2 3 4" xfId="1721" xr:uid="{00000000-0005-0000-0000-00009C020000}"/>
    <cellStyle name="Comma 7 2 2 3 4 2" xfId="4653" xr:uid="{5356B861-7AE1-4E33-8A08-0DE134BEFE34}"/>
    <cellStyle name="Comma 7 2 2 3 4 2 2" xfId="9405" xr:uid="{C61F9AEB-2CF2-45AB-8439-B80D44269620}"/>
    <cellStyle name="Comma 7 2 2 3 4 2 2 2" xfId="19785" xr:uid="{3B27F928-8CE1-4D67-AD96-FCB9AC8D097C}"/>
    <cellStyle name="Comma 7 2 2 3 4 2 3" xfId="12238" xr:uid="{B4521F81-AD1D-4AFF-80B3-261CD4D0205C}"/>
    <cellStyle name="Comma 7 2 2 3 4 2 3 2" xfId="22618" xr:uid="{5677930C-C401-4645-830D-A0B77C4C5D24}"/>
    <cellStyle name="Comma 7 2 2 3 4 2 4" xfId="27839" xr:uid="{7241895C-BB31-41E7-8E3B-F88BE0AC858A}"/>
    <cellStyle name="Comma 7 2 2 3 4 2 5" xfId="27521" xr:uid="{B67D4C20-6BD0-4B33-8818-C8EF6F28CD13}"/>
    <cellStyle name="Comma 7 2 2 3 4 2 6" xfId="16952" xr:uid="{B8D7D11B-AD17-4B7D-9F45-79219B68447A}"/>
    <cellStyle name="Comma 7 2 2 3 4 3" xfId="23414" xr:uid="{B3D99E58-3E40-48D6-AE5D-5AA65E3459AF}"/>
    <cellStyle name="Comma 7 2 2 3 5" xfId="4128" xr:uid="{877DD0B7-91C8-4047-8AB6-6A0439980FEB}"/>
    <cellStyle name="Comma 7 2 2 3 5 2" xfId="8900" xr:uid="{508AE782-02EB-43C0-B39B-7479CE7035C5}"/>
    <cellStyle name="Comma 7 2 2 3 5 2 2" xfId="29008" xr:uid="{56E699DF-9D15-4187-925C-C45DA86ACF35}"/>
    <cellStyle name="Comma 7 2 2 3 5 2 3" xfId="27386" xr:uid="{39450833-A300-4B1D-A9D8-61A6D6F6F351}"/>
    <cellStyle name="Comma 7 2 2 3 5 2 4" xfId="19280" xr:uid="{08EEC60C-0099-4E6B-80B6-8C5B3885AA62}"/>
    <cellStyle name="Comma 7 2 2 3 5 2 5" xfId="31012" xr:uid="{E512D330-B569-42B6-B9FD-CEFB02E870B3}"/>
    <cellStyle name="Comma 7 2 2 3 5 3" xfId="11733" xr:uid="{C64CFF5A-B182-4A4F-BA3A-F22E702A79C9}"/>
    <cellStyle name="Comma 7 2 2 3 5 3 2" xfId="22113" xr:uid="{14E9F653-AE5C-4638-A4B3-0B269A475DAB}"/>
    <cellStyle name="Comma 7 2 2 3 5 4" xfId="26889" xr:uid="{B69E732D-8DB3-42AC-96F1-7CDB6781D1AE}"/>
    <cellStyle name="Comma 7 2 2 3 5 5" xfId="16447" xr:uid="{4209CE48-A415-4F6C-8913-F6CCC6C937C6}"/>
    <cellStyle name="Comma 7 2 2 3 6" xfId="4896" xr:uid="{D878CDF5-7139-4AE6-BD55-5F63DCE4E7EC}"/>
    <cellStyle name="Comma 7 2 2 3 6 2" xfId="26019" xr:uid="{A8A868A9-3F59-47A1-AD5E-86D633A124B0}"/>
    <cellStyle name="Comma 7 2 2 3 6 3" xfId="28561" xr:uid="{383A136F-0150-476E-BFCB-F08B3B3269E0}"/>
    <cellStyle name="Comma 7 2 2 3 6 4" xfId="14188" xr:uid="{D18CF7B1-2A7B-4E39-BF5C-0BCE434C80AE}"/>
    <cellStyle name="Comma 7 2 2 3 7" xfId="6641" xr:uid="{D8872408-E6CD-4F1C-BAC2-A1BB6E368BAD}"/>
    <cellStyle name="Comma 7 2 2 3 7 2" xfId="26401" xr:uid="{3942AAA6-0FB2-446F-A804-53E939F1C7FD}"/>
    <cellStyle name="Comma 7 2 2 3 7 3" xfId="25993" xr:uid="{EA0CE032-A618-4632-8989-F8BBC25A4014}"/>
    <cellStyle name="Comma 7 2 2 3 7 4" xfId="17021" xr:uid="{A49136E5-4F8C-4C15-BA3B-8BB7F5B11DF4}"/>
    <cellStyle name="Comma 7 2 2 3 8" xfId="9474" xr:uid="{9720792E-05E4-4E0E-AF59-45DF63CACFC8}"/>
    <cellStyle name="Comma 7 2 2 3 8 2" xfId="19854" xr:uid="{6CA6B623-5B51-4DC1-9D5B-071502C6844E}"/>
    <cellStyle name="Comma 7 2 2 3 9" xfId="24195" xr:uid="{1E1A7BCD-344F-44B6-BD92-656BCA728504}"/>
    <cellStyle name="Comma 7 2 2 4" xfId="1724" xr:uid="{00000000-0005-0000-0000-00009D020000}"/>
    <cellStyle name="Comma 7 2 2 4 2" xfId="3056" xr:uid="{00000000-0005-0000-0000-00000D020000}"/>
    <cellStyle name="Comma 7 2 2 4 2 2" xfId="8136" xr:uid="{79932F5E-9580-48F1-8529-90BCD53E877D}"/>
    <cellStyle name="Comma 7 2 2 4 2 2 2" xfId="28812" xr:uid="{8088152D-8BD2-4879-A03F-A4091A89BE31}"/>
    <cellStyle name="Comma 7 2 2 4 2 2 2 2" xfId="31223" xr:uid="{510942B6-0D2C-405B-ABD3-31DD104B2B1D}"/>
    <cellStyle name="Comma 7 2 2 4 2 2 2 3" xfId="30745" xr:uid="{3CE79F9A-1CEF-4341-8F09-994E691C3E10}"/>
    <cellStyle name="Comma 7 2 2 4 2 2 3" xfId="26527" xr:uid="{5B02E49F-8440-4266-9801-4CAA6E4A26A9}"/>
    <cellStyle name="Comma 7 2 2 4 2 2 4" xfId="18516" xr:uid="{D7CBCCF5-8558-455B-A543-8CE073895AFD}"/>
    <cellStyle name="Comma 7 2 2 4 2 3" xfId="10969" xr:uid="{A2A86666-6078-442D-B35E-F7D351511B16}"/>
    <cellStyle name="Comma 7 2 2 4 2 3 2" xfId="21349" xr:uid="{C2A68EA7-6557-4E95-9A49-BED1CFA33D9A}"/>
    <cellStyle name="Comma 7 2 2 4 2 4" xfId="25662" xr:uid="{9629754C-A6E0-498B-8488-5138591471D4}"/>
    <cellStyle name="Comma 7 2 2 4 2 5" xfId="15683" xr:uid="{7DE48EB4-3A3C-4CF8-AD0F-9988B6357B55}"/>
    <cellStyle name="Comma 7 2 2 4 3" xfId="3679" xr:uid="{00000000-0005-0000-0000-00009D020000}"/>
    <cellStyle name="Comma 7 2 2 4 4" xfId="4408" xr:uid="{2884BD95-8C96-4C48-BFE0-B4B8C01AC220}"/>
    <cellStyle name="Comma 7 2 2 4 4 2" xfId="9180" xr:uid="{51D2ED3C-38AC-433A-8617-49E6706C9BEB}"/>
    <cellStyle name="Comma 7 2 2 4 4 2 2" xfId="19560" xr:uid="{EB9E0A14-A346-4595-B7BB-C9951BF96F16}"/>
    <cellStyle name="Comma 7 2 2 4 4 2 3" xfId="31074" xr:uid="{786407AF-304B-44BB-91C9-41B73DBEF52E}"/>
    <cellStyle name="Comma 7 2 2 4 4 2 4" xfId="30744" xr:uid="{5E54725C-897D-40F1-8695-19F030094CFB}"/>
    <cellStyle name="Comma 7 2 2 4 4 3" xfId="12013" xr:uid="{074143B9-EF08-49BE-8B75-306F0534EF6B}"/>
    <cellStyle name="Comma 7 2 2 4 4 3 2" xfId="22393" xr:uid="{3FECC5C3-10F9-4369-9243-B299ED0F971F}"/>
    <cellStyle name="Comma 7 2 2 4 4 4" xfId="27637" xr:uid="{56D38DD3-ADC5-4B8B-88E4-C6F4CB1740A2}"/>
    <cellStyle name="Comma 7 2 2 4 4 5" xfId="26101" xr:uid="{00EEF17C-FBC2-431A-A330-61A8937C351F}"/>
    <cellStyle name="Comma 7 2 2 4 4 6" xfId="16727" xr:uid="{1EECA979-426B-44BC-8F1B-4D50B564DF24}"/>
    <cellStyle name="Comma 7 2 2 4 5" xfId="5608" xr:uid="{AA8E1380-6EDE-4CFE-9E40-364B1E2958CC}"/>
    <cellStyle name="Comma 7 2 2 4 5 2" xfId="29694" xr:uid="{C51DD962-D486-41B6-AEF9-F352089D8979}"/>
    <cellStyle name="Comma 7 2 2 4 5 2 2" xfId="30971" xr:uid="{B554B0FB-577C-43D4-A599-63A4BA115F07}"/>
    <cellStyle name="Comma 7 2 2 4 6" xfId="23540" xr:uid="{6D5C53B2-FBEB-459F-9948-CB95D208CCAF}"/>
    <cellStyle name="Comma 7 2 2 4 7" xfId="13563" xr:uid="{C2F9C43F-40DF-4C76-97DD-2A17504A1907}"/>
    <cellStyle name="Comma 7 2 2 5" xfId="1725" xr:uid="{00000000-0005-0000-0000-00009E020000}"/>
    <cellStyle name="Comma 7 2 2 5 2" xfId="2874" xr:uid="{00000000-0005-0000-0000-00000E020000}"/>
    <cellStyle name="Comma 7 2 2 5 2 2" xfId="7991" xr:uid="{4F6B9913-684D-4727-8F75-69891E0FA4B4}"/>
    <cellStyle name="Comma 7 2 2 5 2 2 2" xfId="26733" xr:uid="{4DBFEF5A-2872-4625-9421-D24713D43C63}"/>
    <cellStyle name="Comma 7 2 2 5 2 2 2 2" xfId="31183" xr:uid="{FC14198E-000A-4F8E-9452-58AE2CA30190}"/>
    <cellStyle name="Comma 7 2 2 5 2 2 2 3" xfId="30746" xr:uid="{A5AC0F89-1883-4D8B-B375-FC2E34278669}"/>
    <cellStyle name="Comma 7 2 2 5 2 2 3" xfId="26063" xr:uid="{C7FAD55E-F70A-48BB-B368-DD9D077C9848}"/>
    <cellStyle name="Comma 7 2 2 5 2 2 4" xfId="18371" xr:uid="{52C4C18F-CE18-4336-BC90-203CB3284521}"/>
    <cellStyle name="Comma 7 2 2 5 2 3" xfId="10824" xr:uid="{86A97B90-213B-4491-B6A5-A7829C1DC02F}"/>
    <cellStyle name="Comma 7 2 2 5 2 3 2" xfId="21204" xr:uid="{3E5B3E22-8411-48E5-B009-F61566C96075}"/>
    <cellStyle name="Comma 7 2 2 5 2 4" xfId="27968" xr:uid="{D934AE7B-A4F7-45D2-9452-321EA8E1AD95}"/>
    <cellStyle name="Comma 7 2 2 5 2 5" xfId="15538" xr:uid="{99BA62F0-498E-4818-AE98-9AC3BADEA644}"/>
    <cellStyle name="Comma 7 2 2 5 3" xfId="3663" xr:uid="{00000000-0005-0000-0000-00009E020000}"/>
    <cellStyle name="Comma 7 2 2 5 4" xfId="5609" xr:uid="{55EE2DA4-A930-4586-860A-CC8C50FBE5EB}"/>
    <cellStyle name="Comma 7 2 2 5 4 2" xfId="29923" xr:uid="{A6817449-271B-4CF5-A4A3-F87834A3357F}"/>
    <cellStyle name="Comma 7 2 2 5 5" xfId="23493" xr:uid="{344966AD-C75E-4565-9D8C-65B71C58D1D3}"/>
    <cellStyle name="Comma 7 2 2 5 6" xfId="13370" xr:uid="{1239FB64-A269-4C61-9329-8F3A998CEBC3}"/>
    <cellStyle name="Comma 7 2 2 6" xfId="1717" xr:uid="{00000000-0005-0000-0000-00009F020000}"/>
    <cellStyle name="Comma 7 2 2 6 2" xfId="2552" xr:uid="{00000000-0005-0000-0000-00000F020000}"/>
    <cellStyle name="Comma 7 2 2 6 2 2" xfId="7677" xr:uid="{511DF218-10D3-41A3-89B2-F695E6F25ACC}"/>
    <cellStyle name="Comma 7 2 2 6 2 2 2" xfId="18057" xr:uid="{6004069A-33AE-4B86-B581-51C0F7D88F9C}"/>
    <cellStyle name="Comma 7 2 2 6 2 3" xfId="10510" xr:uid="{497BC43F-ABFB-46A9-A07C-8046F2D5D812}"/>
    <cellStyle name="Comma 7 2 2 6 2 3 2" xfId="20890" xr:uid="{5C3335A4-C0FD-452D-B831-470A2861F276}"/>
    <cellStyle name="Comma 7 2 2 6 2 4" xfId="27237" xr:uid="{1F324C63-9201-42AE-903D-289CC68FFA31}"/>
    <cellStyle name="Comma 7 2 2 6 2 5" xfId="26044" xr:uid="{86A3CDEC-0D3A-4062-A12C-B4566F55EDD6}"/>
    <cellStyle name="Comma 7 2 2 6 2 6" xfId="15224" xr:uid="{7DA14D5E-5C09-4907-AA5D-C6ADA3499B16}"/>
    <cellStyle name="Comma 7 2 2 6 3" xfId="2053" xr:uid="{00000000-0005-0000-0000-00009F020000}"/>
    <cellStyle name="Comma 7 2 2 6 4" xfId="5602" xr:uid="{60038AD0-6BE8-4865-B9B6-AD32EB2302CD}"/>
    <cellStyle name="Comma 7 2 2 6 4 2" xfId="29879" xr:uid="{E8ADF7C4-F8D2-4A89-906B-03E3C1A7B97B}"/>
    <cellStyle name="Comma 7 2 2 6 5" xfId="24800" xr:uid="{A5EB4658-B44E-47BD-80EB-AA6F6EDDBABE}"/>
    <cellStyle name="Comma 7 2 2 6 6" xfId="12940" xr:uid="{BE4D7BAC-6445-4734-AC38-348FDA98C210}"/>
    <cellStyle name="Comma 7 2 2 7" xfId="2246" xr:uid="{00000000-0005-0000-0000-000003020000}"/>
    <cellStyle name="Comma 7 2 2 7 2" xfId="7373" xr:uid="{0A111B7A-E81D-424D-93F3-A1B916F6B206}"/>
    <cellStyle name="Comma 7 2 2 7 2 2" xfId="25892" xr:uid="{3D667DB0-D6E6-4A70-BF42-4FBB51E74154}"/>
    <cellStyle name="Comma 7 2 2 7 2 2 2" xfId="31167" xr:uid="{868935A9-795E-4969-B715-257C032BF947}"/>
    <cellStyle name="Comma 7 2 2 7 2 2 3" xfId="30747" xr:uid="{C0A2DEC5-358A-4E0F-873B-906DEBD77BD4}"/>
    <cellStyle name="Comma 7 2 2 7 2 3" xfId="28630" xr:uid="{33470BA6-13F0-4CAA-8D70-DA911E3060B6}"/>
    <cellStyle name="Comma 7 2 2 7 2 4" xfId="17753" xr:uid="{044D9C97-1D62-4CAB-9159-3ACBE2736603}"/>
    <cellStyle name="Comma 7 2 2 7 3" xfId="10206" xr:uid="{1BC0BCFE-BB52-4B67-AA21-6840686D4F59}"/>
    <cellStyle name="Comma 7 2 2 7 3 2" xfId="20586" xr:uid="{8F17904A-0E3E-47D7-A407-A0DF32549C9E}"/>
    <cellStyle name="Comma 7 2 2 7 4" xfId="25079" xr:uid="{7D39C3BA-B1B2-41F6-BD33-4BBF2AF309A4}"/>
    <cellStyle name="Comma 7 2 2 7 5" xfId="14920" xr:uid="{F2893B11-4C57-4B13-910A-C78E21261ED0}"/>
    <cellStyle name="Comma 7 2 2 8" xfId="3869" xr:uid="{3E5C70AC-0E52-4D30-97B8-177BC30558FD}"/>
    <cellStyle name="Comma 7 2 2 8 2" xfId="8701" xr:uid="{1DF26086-E6D6-46BB-B3D5-9CA7B3E1C7BB}"/>
    <cellStyle name="Comma 7 2 2 8 2 2" xfId="19081" xr:uid="{822059CC-170D-49E2-A8CE-24D298477B31}"/>
    <cellStyle name="Comma 7 2 2 8 3" xfId="11534" xr:uid="{F6DFD62A-5711-43E9-8060-0F22CCA3C240}"/>
    <cellStyle name="Comma 7 2 2 8 3 2" xfId="21914" xr:uid="{58C42CCD-D5F7-42B2-9D23-79A52F8A1A51}"/>
    <cellStyle name="Comma 7 2 2 8 4" xfId="28302" xr:uid="{F97E2B0D-F2EA-4A21-8D3C-320537C9CB57}"/>
    <cellStyle name="Comma 7 2 2 8 5" xfId="28030" xr:uid="{9085F826-80DB-438C-B89D-6546D59AF92F}"/>
    <cellStyle name="Comma 7 2 2 8 6" xfId="16248" xr:uid="{D3E7F2A1-878F-4CC9-8BAC-43A374FE8C04}"/>
    <cellStyle name="Comma 7 2 2 9" xfId="4894" xr:uid="{4DFEC7DB-B081-428A-8B77-89C1B1AA1200}"/>
    <cellStyle name="Comma 7 2 2 9 2" xfId="26376" xr:uid="{9BB1FB6C-B00A-4ACE-BB8F-92CA74CD27D6}"/>
    <cellStyle name="Comma 7 2 2 9 3" xfId="28245" xr:uid="{FAF7AA94-202C-4370-BBA3-E9C59EA1FA8A}"/>
    <cellStyle name="Comma 7 2 2 9 4" xfId="14186" xr:uid="{5A687EC5-4251-4604-8602-52EBD6AE30D7}"/>
    <cellStyle name="Comma 7 2 3" xfId="507" xr:uid="{00000000-0005-0000-0000-0000A0020000}"/>
    <cellStyle name="Comma 7 2 3 10" xfId="9475" xr:uid="{9A1EE7D6-C029-4AB9-A969-2BA6818C8415}"/>
    <cellStyle name="Comma 7 2 3 10 2" xfId="19855" xr:uid="{51A573A9-F72F-4EF7-8550-32B5AF735BD6}"/>
    <cellStyle name="Comma 7 2 3 11" xfId="23200" xr:uid="{A3085440-9DAC-41F5-B662-E357843B7000}"/>
    <cellStyle name="Comma 7 2 3 12" xfId="12513" xr:uid="{28831415-CA58-4F90-B505-6EF8E940A66B}"/>
    <cellStyle name="Comma 7 2 3 2" xfId="1727" xr:uid="{00000000-0005-0000-0000-0000A1020000}"/>
    <cellStyle name="Comma 7 2 3 2 2" xfId="3058" xr:uid="{00000000-0005-0000-0000-000012020000}"/>
    <cellStyle name="Comma 7 2 3 2 2 2" xfId="6166" xr:uid="{3D1BB39A-3BE3-4005-9137-0D2C1CF87CF9}"/>
    <cellStyle name="Comma 7 2 3 2 2 2 2" xfId="25761" xr:uid="{316FF5C7-2B37-4870-B6B2-DFE4297A211E}"/>
    <cellStyle name="Comma 7 2 3 2 2 2 2 2" xfId="26439" xr:uid="{0BA1EC53-1CE3-4703-B000-7F9D92004D12}"/>
    <cellStyle name="Comma 7 2 3 2 2 2 2 3" xfId="31163" xr:uid="{C56FF428-67DB-4E35-8FFF-769DCB0D3C42}"/>
    <cellStyle name="Comma 7 2 3 2 2 2 3" xfId="28540" xr:uid="{E85FCAA5-7D0F-4031-91D6-C7896D217910}"/>
    <cellStyle name="Comma 7 2 3 2 2 2 4" xfId="15685" xr:uid="{C1FBB8FC-223C-45A8-99CA-92BA6AF463C5}"/>
    <cellStyle name="Comma 7 2 3 2 2 3" xfId="8138" xr:uid="{2973F88F-A6E1-45E5-B16C-3F4539239A22}"/>
    <cellStyle name="Comma 7 2 3 2 2 3 2" xfId="18518" xr:uid="{D967F906-A1D0-4172-B366-44AF5DDC14C4}"/>
    <cellStyle name="Comma 7 2 3 2 2 4" xfId="10971" xr:uid="{8B31D45B-778C-4090-8F6C-83F37C85A7D2}"/>
    <cellStyle name="Comma 7 2 3 2 2 4 2" xfId="21351" xr:uid="{C7ADC56C-2AE9-4D69-B395-4FDC3C4D1559}"/>
    <cellStyle name="Comma 7 2 3 2 2 5" xfId="23425" xr:uid="{A678EA77-348C-42CF-BBAD-179C4B03D329}"/>
    <cellStyle name="Comma 7 2 3 2 2 5 2" xfId="30071" xr:uid="{CA91868D-1CB6-464E-8CBF-4DCD3DCE018A}"/>
    <cellStyle name="Comma 7 2 3 2 2 6" xfId="28624" xr:uid="{3E47D2C0-5F25-4679-93BB-CCDF18DDD730}"/>
    <cellStyle name="Comma 7 2 3 2 2 7" xfId="13565" xr:uid="{E4A03419-9976-4CDD-BE52-9C868E540586}"/>
    <cellStyle name="Comma 7 2 3 2 3" xfId="2679" xr:uid="{00000000-0005-0000-0000-000011020000}"/>
    <cellStyle name="Comma 7 2 3 2 3 2" xfId="7803" xr:uid="{B0EBD1CB-FB67-4C13-8BE8-49AF77AFAE80}"/>
    <cellStyle name="Comma 7 2 3 2 3 2 2" xfId="26444" xr:uid="{84B21BBA-EEFF-4F82-B9D0-0102C2AA2028}"/>
    <cellStyle name="Comma 7 2 3 2 3 2 3" xfId="28099" xr:uid="{E2998CDD-8A94-4A0D-A7EC-C6F4E022FA6E}"/>
    <cellStyle name="Comma 7 2 3 2 3 2 4" xfId="18183" xr:uid="{5C0C3576-2C95-4198-A4E7-84111A4C940E}"/>
    <cellStyle name="Comma 7 2 3 2 3 3" xfId="10636" xr:uid="{CA16C7B1-DF6A-4EBB-B787-C0D297536080}"/>
    <cellStyle name="Comma 7 2 3 2 3 3 2" xfId="21016" xr:uid="{DE856001-DDF3-41DB-8B31-FF6E1CF1FF49}"/>
    <cellStyle name="Comma 7 2 3 2 3 4" xfId="24725" xr:uid="{3D1B4EA1-45C2-437A-B500-A52569CE8785}"/>
    <cellStyle name="Comma 7 2 3 2 3 5" xfId="15350" xr:uid="{C3C939CB-FB45-4728-982A-733B2CDD9502}"/>
    <cellStyle name="Comma 7 2 3 2 4" xfId="3571" xr:uid="{00000000-0005-0000-0000-0000A1020000}"/>
    <cellStyle name="Comma 7 2 3 2 4 2" xfId="27493" xr:uid="{E74C66D3-BDDD-4527-9E91-499D01B416C2}"/>
    <cellStyle name="Comma 7 2 3 2 4 3" xfId="26595" xr:uid="{6A9E456A-B61A-489A-9460-E446CE99DB04}"/>
    <cellStyle name="Comma 7 2 3 2 5" xfId="4263" xr:uid="{2A99CC70-A246-4DA0-9BEB-785BD96D665B}"/>
    <cellStyle name="Comma 7 2 3 2 5 2" xfId="9035" xr:uid="{A74E6E0D-F160-4EDC-A927-A8D788DDB4A0}"/>
    <cellStyle name="Comma 7 2 3 2 5 2 2" xfId="19415" xr:uid="{BD96A8F4-C2A0-41F4-9E4C-83662DAB7A81}"/>
    <cellStyle name="Comma 7 2 3 2 5 2 3" xfId="31039" xr:uid="{75B026AB-7DD8-43E2-9850-05B56B1C9A25}"/>
    <cellStyle name="Comma 7 2 3 2 5 2 4" xfId="30748" xr:uid="{3152E72E-1085-4AC3-8737-1EDAD6857F17}"/>
    <cellStyle name="Comma 7 2 3 2 5 3" xfId="11868" xr:uid="{176C1908-BD14-480D-8D63-CA0ED9B0AD99}"/>
    <cellStyle name="Comma 7 2 3 2 5 3 2" xfId="22248" xr:uid="{7922417B-368A-4540-B1BF-26A882939E9B}"/>
    <cellStyle name="Comma 7 2 3 2 5 4" xfId="27861" xr:uid="{FC47FD16-5367-4145-BA0C-07B44C4F0EBA}"/>
    <cellStyle name="Comma 7 2 3 2 5 5" xfId="27582" xr:uid="{CCAA9180-D060-4ED8-AF68-4C119E44468E}"/>
    <cellStyle name="Comma 7 2 3 2 5 6" xfId="16582" xr:uid="{D62F26F6-0D44-420C-91AE-75F6FFD9E244}"/>
    <cellStyle name="Comma 7 2 3 2 6" xfId="5611" xr:uid="{86CDC6DC-A307-48F6-9100-257FBDE1EE07}"/>
    <cellStyle name="Comma 7 2 3 2 6 2" xfId="29722" xr:uid="{3978CA91-463F-4FB3-83B5-1A479610C314}"/>
    <cellStyle name="Comma 7 2 3 2 6 2 2" xfId="30972" xr:uid="{FBC6C47D-C56E-4878-A380-938D7859EBA3}"/>
    <cellStyle name="Comma 7 2 3 2 7" xfId="24739" xr:uid="{113CF7D5-3CC3-4C78-AA45-6BB36B301A7F}"/>
    <cellStyle name="Comma 7 2 3 2 8" xfId="13087" xr:uid="{84212721-431A-4A5B-A3B6-C12D2C24C27E}"/>
    <cellStyle name="Comma 7 2 3 2 9" xfId="29989" xr:uid="{E6F54CCC-E5B6-4A92-8CFB-C7AA169FBB12}"/>
    <cellStyle name="Comma 7 2 3 3" xfId="1728" xr:uid="{00000000-0005-0000-0000-0000A2020000}"/>
    <cellStyle name="Comma 7 2 3 3 2" xfId="3059" xr:uid="{00000000-0005-0000-0000-000013020000}"/>
    <cellStyle name="Comma 7 2 3 3 2 2" xfId="8139" xr:uid="{6DAF77EB-FB96-4AC8-BEE8-6FEAC97173DB}"/>
    <cellStyle name="Comma 7 2 3 3 2 2 2" xfId="28814" xr:uid="{72C055C4-39FE-4BAF-9ABB-F310BE8341FA}"/>
    <cellStyle name="Comma 7 2 3 3 2 2 2 2" xfId="31224" xr:uid="{C8EBC6BE-55BB-4085-B6E1-FC370F250ABF}"/>
    <cellStyle name="Comma 7 2 3 3 2 2 2 3" xfId="30750" xr:uid="{D91F4771-FE89-42CC-ACEC-7AC06163A138}"/>
    <cellStyle name="Comma 7 2 3 3 2 2 3" xfId="28220" xr:uid="{708B1898-A359-47D4-B173-0705408D1A01}"/>
    <cellStyle name="Comma 7 2 3 3 2 2 4" xfId="18519" xr:uid="{177D7A2C-5452-4A0F-B0A5-9148CA5FD390}"/>
    <cellStyle name="Comma 7 2 3 3 2 3" xfId="10972" xr:uid="{CF23F9BB-E2C2-467A-AF01-34347383401B}"/>
    <cellStyle name="Comma 7 2 3 3 2 3 2" xfId="21352" xr:uid="{0A5A92A7-0214-4E75-AF35-1495ECB17C0F}"/>
    <cellStyle name="Comma 7 2 3 3 2 4" xfId="23390" xr:uid="{298BF98D-F159-49C5-B22D-BE5AD390A8AC}"/>
    <cellStyle name="Comma 7 2 3 3 2 5" xfId="15686" xr:uid="{9E81E762-4D76-4ADD-BF8D-521D2D21A73D}"/>
    <cellStyle name="Comma 7 2 3 3 3" xfId="3564" xr:uid="{00000000-0005-0000-0000-0000A2020000}"/>
    <cellStyle name="Comma 7 2 3 3 4" xfId="4409" xr:uid="{B4AA6C36-AE1E-44DC-994E-4825DBBD8F35}"/>
    <cellStyle name="Comma 7 2 3 3 4 2" xfId="9181" xr:uid="{85587B4D-CAD4-4032-8AD5-A59B4106C247}"/>
    <cellStyle name="Comma 7 2 3 3 4 2 2" xfId="19561" xr:uid="{7534E3E2-ADF5-4EAE-B6DD-2F9EF213E93F}"/>
    <cellStyle name="Comma 7 2 3 3 4 2 3" xfId="31075" xr:uid="{135B9B38-57A7-4FCB-B543-F2903615F848}"/>
    <cellStyle name="Comma 7 2 3 3 4 2 4" xfId="30749" xr:uid="{C0FDE45D-0A74-4B48-B868-CC3A381D3938}"/>
    <cellStyle name="Comma 7 2 3 3 4 3" xfId="12014" xr:uid="{06A06909-35C8-4873-987F-AACAE88E6A0D}"/>
    <cellStyle name="Comma 7 2 3 3 4 3 2" xfId="22394" xr:uid="{C8309B11-D9E9-4E6B-BE78-44B8F03D00F4}"/>
    <cellStyle name="Comma 7 2 3 3 4 4" xfId="16728" xr:uid="{3FE30A88-23F4-429B-971D-5405FB557D2F}"/>
    <cellStyle name="Comma 7 2 3 3 5" xfId="5612" xr:uid="{0B567FCE-3EAD-430A-ADFC-79476E3F8D8B}"/>
    <cellStyle name="Comma 7 2 3 3 5 2" xfId="29699" xr:uid="{8F0345B5-C42A-4F97-AC9E-5A49983112D6}"/>
    <cellStyle name="Comma 7 2 3 3 5 2 2" xfId="30973" xr:uid="{49AB00ED-D3D7-42C2-B932-B7FA414535C5}"/>
    <cellStyle name="Comma 7 2 3 3 6" xfId="22734" xr:uid="{7F3E24BF-5A0E-4D79-A227-E0F794633307}"/>
    <cellStyle name="Comma 7 2 3 3 7" xfId="13566" xr:uid="{87DECCAD-5422-434D-BCDF-8063B4A346C0}"/>
    <cellStyle name="Comma 7 2 3 4" xfId="1726" xr:uid="{00000000-0005-0000-0000-0000A3020000}"/>
    <cellStyle name="Comma 7 2 3 4 2" xfId="3057" xr:uid="{00000000-0005-0000-0000-000014020000}"/>
    <cellStyle name="Comma 7 2 3 4 2 2" xfId="8137" xr:uid="{A8203D9E-E043-4B8A-BF67-57D3E61E6E7D}"/>
    <cellStyle name="Comma 7 2 3 4 2 2 2" xfId="28813" xr:uid="{F0E91839-7605-4CCB-A5B1-E1A2CC00B1DC}"/>
    <cellStyle name="Comma 7 2 3 4 2 2 3" xfId="26226" xr:uid="{D198E1A3-1E03-417A-9006-F3344715DFEA}"/>
    <cellStyle name="Comma 7 2 3 4 2 2 4" xfId="18517" xr:uid="{57346C15-DEEB-4790-B4C1-7FAB484851C6}"/>
    <cellStyle name="Comma 7 2 3 4 2 3" xfId="10970" xr:uid="{CEFFE88F-6E64-4128-9614-3DE420D09D09}"/>
    <cellStyle name="Comma 7 2 3 4 2 3 2" xfId="21350" xr:uid="{756BA5ED-BEDD-4A1C-ADDC-B0A7EB7277EF}"/>
    <cellStyle name="Comma 7 2 3 4 2 4" xfId="25702" xr:uid="{1F9F094F-723B-46B5-9CA0-C2DD8CF7C7C3}"/>
    <cellStyle name="Comma 7 2 3 4 2 5" xfId="15684" xr:uid="{2A2B50CF-0E31-4926-9228-892F3D69281D}"/>
    <cellStyle name="Comma 7 2 3 4 3" xfId="3600" xr:uid="{00000000-0005-0000-0000-0000A3020000}"/>
    <cellStyle name="Comma 7 2 3 4 4" xfId="5610" xr:uid="{B015D05F-1EF5-4A33-9017-141199658DDE}"/>
    <cellStyle name="Comma 7 2 3 4 4 2" xfId="29953" xr:uid="{6F5E6FF8-BD18-41B0-9298-1562BF4F1B7A}"/>
    <cellStyle name="Comma 7 2 3 4 5" xfId="23294" xr:uid="{A2C967C4-EA4B-4F18-A429-9C1E97BD0EC3}"/>
    <cellStyle name="Comma 7 2 3 4 6" xfId="13564" xr:uid="{260DE583-A7E0-4BE6-BE16-F57B406F1EBB}"/>
    <cellStyle name="Comma 7 2 3 5" xfId="2595" xr:uid="{00000000-0005-0000-0000-000015020000}"/>
    <cellStyle name="Comma 7 2 3 5 2" xfId="5860" xr:uid="{DCA6FFBF-13D6-4EB6-9BC2-24CAD4DEF891}"/>
    <cellStyle name="Comma 7 2 3 5 2 2" xfId="26662" xr:uid="{747733F0-5315-4476-965E-D92D7DE4A8B1}"/>
    <cellStyle name="Comma 7 2 3 5 2 2 2" xfId="31181" xr:uid="{20ACC1DA-DDA0-4DFF-BBE4-E7B9006F30B2}"/>
    <cellStyle name="Comma 7 2 3 5 2 2 3" xfId="30751" xr:uid="{D28CA131-6C32-427C-80B1-1949D54DB141}"/>
    <cellStyle name="Comma 7 2 3 5 2 3" xfId="25961" xr:uid="{D17284AE-DAD2-4375-966B-799D91095B07}"/>
    <cellStyle name="Comma 7 2 3 5 2 4" xfId="15267" xr:uid="{D91D6154-E1B9-4EC6-BBBD-F60F6FD5A178}"/>
    <cellStyle name="Comma 7 2 3 5 3" xfId="7720" xr:uid="{CA472964-12B8-44F9-9DB3-E23253F45684}"/>
    <cellStyle name="Comma 7 2 3 5 3 2" xfId="18100" xr:uid="{F2F47DE1-F74C-4E0E-BE63-BE508F071316}"/>
    <cellStyle name="Comma 7 2 3 5 4" xfId="10553" xr:uid="{F69A24F4-5378-4805-AA93-7CBAAD0869DA}"/>
    <cellStyle name="Comma 7 2 3 5 4 2" xfId="20933" xr:uid="{DF1FA347-EFD0-4A21-99B8-3744DD0E6CBA}"/>
    <cellStyle name="Comma 7 2 3 5 5" xfId="24913" xr:uid="{83E8E163-ACD3-4505-A590-F3D0B6F827E6}"/>
    <cellStyle name="Comma 7 2 3 5 6" xfId="12983" xr:uid="{3A212F0B-0751-4EF9-BCD0-D99948C74859}"/>
    <cellStyle name="Comma 7 2 3 6" xfId="2281" xr:uid="{00000000-0005-0000-0000-000010020000}"/>
    <cellStyle name="Comma 7 2 3 6 2" xfId="7408" xr:uid="{B4A9D789-B2EE-4B47-B9A1-7E513E25A26A}"/>
    <cellStyle name="Comma 7 2 3 6 2 2" xfId="17788" xr:uid="{AC686961-C587-431C-BF82-8F93915F1A31}"/>
    <cellStyle name="Comma 7 2 3 6 3" xfId="10241" xr:uid="{0338E169-2F5F-4093-A5DC-CE942BEFF0F1}"/>
    <cellStyle name="Comma 7 2 3 6 3 2" xfId="20621" xr:uid="{F2E16EE8-6B9C-4324-B188-957791626B0F}"/>
    <cellStyle name="Comma 7 2 3 6 4" xfId="22779" xr:uid="{38695AE0-4EA9-4DC8-957A-0D8720EF8BD4}"/>
    <cellStyle name="Comma 7 2 3 6 5" xfId="25939" xr:uid="{55CE7175-F668-4D91-BF21-F392D9022484}"/>
    <cellStyle name="Comma 7 2 3 6 6" xfId="14955" xr:uid="{532DAA4E-429B-4A50-BD7B-BDEBDF65A81B}"/>
    <cellStyle name="Comma 7 2 3 7" xfId="3820" xr:uid="{7C51F2B8-CC43-45CA-B458-319A66C14278}"/>
    <cellStyle name="Comma 7 2 3 7 2" xfId="8653" xr:uid="{4A191CAA-6F56-4637-B13D-626DFABA59C3}"/>
    <cellStyle name="Comma 7 2 3 7 2 2" xfId="19033" xr:uid="{16DF19C1-C7F4-4AC9-9576-AA1D869283EE}"/>
    <cellStyle name="Comma 7 2 3 7 3" xfId="11486" xr:uid="{CBE1CE50-7D32-47DF-B101-472B84563998}"/>
    <cellStyle name="Comma 7 2 3 7 3 2" xfId="21866" xr:uid="{2A9D3C64-261B-4E3A-8DA7-B7F1014FB2C1}"/>
    <cellStyle name="Comma 7 2 3 7 4" xfId="28411" xr:uid="{DB70D8DA-2F1B-4D63-BF9A-D4AE8CD4D414}"/>
    <cellStyle name="Comma 7 2 3 7 5" xfId="27096" xr:uid="{C9998E32-78FF-4413-85A6-CA6AFF7772DE}"/>
    <cellStyle name="Comma 7 2 3 7 6" xfId="16200" xr:uid="{E4D98F7D-753A-43F1-8912-5551AE6EA406}"/>
    <cellStyle name="Comma 7 2 3 8" xfId="4897" xr:uid="{9A91274E-C3CE-47C3-B40C-A471000DA48E}"/>
    <cellStyle name="Comma 7 2 3 8 2" xfId="14189" xr:uid="{795A9D83-4AB8-4BED-AFF9-FF66176815DE}"/>
    <cellStyle name="Comma 7 2 3 9" xfId="6642" xr:uid="{3813FBD2-3F6E-409D-A87D-F462F655882B}"/>
    <cellStyle name="Comma 7 2 3 9 2" xfId="17022" xr:uid="{C5FDEBD5-83DC-4CFA-A902-FB84FCAA94D2}"/>
    <cellStyle name="Comma 7 2 4" xfId="508" xr:uid="{00000000-0005-0000-0000-0000A4020000}"/>
    <cellStyle name="Comma 7 2 4 10" xfId="12671" xr:uid="{0F75D37F-2AB0-46C8-BB5F-86CCD232BDC9}"/>
    <cellStyle name="Comma 7 2 4 2" xfId="1730" xr:uid="{00000000-0005-0000-0000-0000A5020000}"/>
    <cellStyle name="Comma 7 2 4 2 2" xfId="3060" xr:uid="{00000000-0005-0000-0000-000017020000}"/>
    <cellStyle name="Comma 7 2 4 2 2 2" xfId="8140" xr:uid="{A728D78D-D3BA-44A1-8EAC-AC5DE74B610A}"/>
    <cellStyle name="Comma 7 2 4 2 2 2 2" xfId="28815" xr:uid="{89AF36A5-0852-41A9-BB9C-4EA8DA930051}"/>
    <cellStyle name="Comma 7 2 4 2 2 2 3" xfId="28610" xr:uid="{DA8B76BE-83BD-4F2B-B209-FB3509ED7A52}"/>
    <cellStyle name="Comma 7 2 4 2 2 2 4" xfId="18520" xr:uid="{CE2BBE12-C50C-43BE-B73C-FBF019286217}"/>
    <cellStyle name="Comma 7 2 4 2 2 3" xfId="10973" xr:uid="{AEF5F852-AEC6-488B-BB8B-CB5A68A69607}"/>
    <cellStyle name="Comma 7 2 4 2 2 3 2" xfId="21353" xr:uid="{18923E47-6CA9-486E-9FC3-D0EF8E1044B0}"/>
    <cellStyle name="Comma 7 2 4 2 2 4" xfId="24491" xr:uid="{49EF89CE-2EBF-493D-B300-519FCF13E3FF}"/>
    <cellStyle name="Comma 7 2 4 2 2 5" xfId="15687" xr:uid="{07D45072-101C-4827-B8D1-A00007F60C66}"/>
    <cellStyle name="Comma 7 2 4 2 3" xfId="3577" xr:uid="{00000000-0005-0000-0000-0000A5020000}"/>
    <cellStyle name="Comma 7 2 4 2 4" xfId="5613" xr:uid="{B5F8E063-CC13-48F7-B354-52022C29F059}"/>
    <cellStyle name="Comma 7 2 4 2 4 2" xfId="29777" xr:uid="{717A8B57-F613-4934-A2BA-B4DA41722BE9}"/>
    <cellStyle name="Comma 7 2 4 2 5" xfId="24117" xr:uid="{23CFE5B5-814A-40B4-9D61-E5FD329C9B00}"/>
    <cellStyle name="Comma 7 2 4 2 6" xfId="13567" xr:uid="{A0F3A37A-EBFE-48B6-B3C3-4DFB0EB26A7A}"/>
    <cellStyle name="Comma 7 2 4 3" xfId="1731" xr:uid="{00000000-0005-0000-0000-0000A6020000}"/>
    <cellStyle name="Comma 7 2 4 3 2" xfId="2676" xr:uid="{00000000-0005-0000-0000-000018020000}"/>
    <cellStyle name="Comma 7 2 4 3 2 2" xfId="7800" xr:uid="{C348185F-03C6-41CC-B8E9-D9C1761E344B}"/>
    <cellStyle name="Comma 7 2 4 3 2 2 2" xfId="18180" xr:uid="{DFAC234B-F94F-4626-A62F-A1BB81C64ADB}"/>
    <cellStyle name="Comma 7 2 4 3 2 3" xfId="10633" xr:uid="{828F7050-5423-43A9-94F4-6C4CDEA9DDE5}"/>
    <cellStyle name="Comma 7 2 4 3 2 3 2" xfId="21013" xr:uid="{36910243-03A5-4384-AA37-543A06460B11}"/>
    <cellStyle name="Comma 7 2 4 3 2 4" xfId="15347" xr:uid="{9253CB1D-A89C-49CE-9543-5EEAEF68F735}"/>
    <cellStyle name="Comma 7 2 4 3 2 5" xfId="30436" xr:uid="{DF58A38D-B193-4A6E-8EE2-33862B27ADE5}"/>
    <cellStyle name="Comma 7 2 4 3 3" xfId="3689" xr:uid="{00000000-0005-0000-0000-0000A6020000}"/>
    <cellStyle name="Comma 7 2 4 3 4" xfId="5614" xr:uid="{9A822023-40EF-4024-BA32-71C8DA489B1B}"/>
    <cellStyle name="Comma 7 2 4 3 4 2" xfId="29753" xr:uid="{74AF2044-288C-4259-962B-6890C3AD7521}"/>
    <cellStyle name="Comma 7 2 4 3 5" xfId="25150" xr:uid="{8BA78B38-A904-4BC8-A518-F8221BA04843}"/>
    <cellStyle name="Comma 7 2 4 3 6" xfId="13084" xr:uid="{D69D46B7-6D00-4963-9FAC-B7590A5733C5}"/>
    <cellStyle name="Comma 7 2 4 4" xfId="1729" xr:uid="{00000000-0005-0000-0000-0000A7020000}"/>
    <cellStyle name="Comma 7 2 4 4 2" xfId="4676" xr:uid="{7FF1F726-48C0-4E3C-8436-57B334712BE9}"/>
    <cellStyle name="Comma 7 2 4 4 2 2" xfId="9414" xr:uid="{468889FF-DCE8-4C28-9427-D11CA555BBF5}"/>
    <cellStyle name="Comma 7 2 4 4 2 2 2" xfId="19794" xr:uid="{4B9EAE61-5D7A-433F-9001-56AD026AB1A4}"/>
    <cellStyle name="Comma 7 2 4 4 2 3" xfId="12247" xr:uid="{914BC7BF-38FC-4241-90D1-5043D7C1FF68}"/>
    <cellStyle name="Comma 7 2 4 4 2 3 2" xfId="22627" xr:uid="{E28FA847-DDCB-4995-8906-BCE8094CB064}"/>
    <cellStyle name="Comma 7 2 4 4 2 4" xfId="26497" xr:uid="{94586D6B-A30A-4D76-B5BD-173D1CE0B96C}"/>
    <cellStyle name="Comma 7 2 4 4 2 5" xfId="27247" xr:uid="{E82C3440-ECE4-49EB-9077-40D8BBDA0902}"/>
    <cellStyle name="Comma 7 2 4 4 2 6" xfId="16961" xr:uid="{2B0C225D-4B8D-4735-81B0-BE64B512E9FE}"/>
    <cellStyle name="Comma 7 2 4 4 3" xfId="23753" xr:uid="{7F869A60-CCC8-4E3A-927A-1271C14749AF}"/>
    <cellStyle name="Comma 7 2 4 5" xfId="4127" xr:uid="{BFC5390C-2A59-45AD-B9E0-6FFEDD33AB4A}"/>
    <cellStyle name="Comma 7 2 4 5 2" xfId="8899" xr:uid="{6EBE8FDF-A200-45D7-9A14-36305788F322}"/>
    <cellStyle name="Comma 7 2 4 5 2 2" xfId="29007" xr:uid="{F76C256F-2A0C-43FA-83BA-AC50FA9B536B}"/>
    <cellStyle name="Comma 7 2 4 5 2 3" xfId="28273" xr:uid="{99C088C2-E00F-4872-9DA8-21F1F3CC2BB8}"/>
    <cellStyle name="Comma 7 2 4 5 2 4" xfId="19279" xr:uid="{C81C9A0B-602C-40C2-837B-F986A081BC61}"/>
    <cellStyle name="Comma 7 2 4 5 2 5" xfId="31011" xr:uid="{4DF67780-7E6B-44B0-A3FE-2A2D9262F36F}"/>
    <cellStyle name="Comma 7 2 4 5 3" xfId="11732" xr:uid="{C7BFC475-CBC2-4F71-9CE0-B99840601691}"/>
    <cellStyle name="Comma 7 2 4 5 3 2" xfId="22112" xr:uid="{E2EF3D74-CD16-4679-AA48-2C05745F7341}"/>
    <cellStyle name="Comma 7 2 4 5 4" xfId="24823" xr:uid="{6D9BBF71-CD7F-445E-A2D8-2804763286F0}"/>
    <cellStyle name="Comma 7 2 4 5 5" xfId="16446" xr:uid="{51474418-17BA-4F2F-B2BB-9B832888E53D}"/>
    <cellStyle name="Comma 7 2 4 6" xfId="4898" xr:uid="{162CEDC1-43B7-474C-95C3-A9B92E1CEDD6}"/>
    <cellStyle name="Comma 7 2 4 6 2" xfId="26335" xr:uid="{E3826C55-B617-4C79-9E8E-6D8184763DB6}"/>
    <cellStyle name="Comma 7 2 4 6 3" xfId="27378" xr:uid="{CC5EA816-BCAB-4DD0-9F6F-EA1794A502AC}"/>
    <cellStyle name="Comma 7 2 4 6 4" xfId="14190" xr:uid="{780B2F84-923D-46AF-8682-AD3692052103}"/>
    <cellStyle name="Comma 7 2 4 7" xfId="6643" xr:uid="{5D8DACF2-E277-40ED-A57A-E778E0DD682F}"/>
    <cellStyle name="Comma 7 2 4 7 2" xfId="27843" xr:uid="{7526C40F-C96C-4739-A2A7-4651BE80C5D5}"/>
    <cellStyle name="Comma 7 2 4 7 3" xfId="28599" xr:uid="{9FF9AF63-491D-40E3-AE82-EAAEB0E7E63D}"/>
    <cellStyle name="Comma 7 2 4 7 4" xfId="17023" xr:uid="{531D5670-B963-4C71-9CD4-4A5F6FD23B89}"/>
    <cellStyle name="Comma 7 2 4 8" xfId="9476" xr:uid="{987F5DE1-40AF-4B68-878D-FBEB5AE91EB9}"/>
    <cellStyle name="Comma 7 2 4 8 2" xfId="19856" xr:uid="{CE8EC75E-57B7-41B6-B4F8-8E109E7DF603}"/>
    <cellStyle name="Comma 7 2 4 9" xfId="24523" xr:uid="{3065228A-29D9-417F-9B00-790F2E229799}"/>
    <cellStyle name="Comma 7 2 5" xfId="509" xr:uid="{00000000-0005-0000-0000-0000A8020000}"/>
    <cellStyle name="Comma 7 2 5 10" xfId="13568" xr:uid="{337843CD-D89E-4EB7-B629-1C4D0EFED20D}"/>
    <cellStyle name="Comma 7 2 5 2" xfId="1733" xr:uid="{00000000-0005-0000-0000-0000A9020000}"/>
    <cellStyle name="Comma 7 2 5 2 2" xfId="23806" xr:uid="{0011FB13-E713-469D-B8B6-F6B81812F5A4}"/>
    <cellStyle name="Comma 7 2 5 2 2 2" xfId="29808" xr:uid="{204B9508-2436-4FC6-8C97-CBC6E74FC93F}"/>
    <cellStyle name="Comma 7 2 5 2 2 2 2" xfId="30753" xr:uid="{B5D93598-8236-4471-B3EC-1978D2E1072A}"/>
    <cellStyle name="Comma 7 2 5 2 3" xfId="25637" xr:uid="{B96FBEC1-5BE6-4663-9CFF-AEA34151F77D}"/>
    <cellStyle name="Comma 7 2 5 2 4" xfId="30055" xr:uid="{E4DAD63E-503C-406A-B8BA-9B1C802DB5C2}"/>
    <cellStyle name="Comma 7 2 5 3" xfId="1734" xr:uid="{00000000-0005-0000-0000-0000AA020000}"/>
    <cellStyle name="Comma 7 2 5 4" xfId="1732" xr:uid="{00000000-0005-0000-0000-0000AB020000}"/>
    <cellStyle name="Comma 7 2 5 5" xfId="4410" xr:uid="{D34833F5-5C65-4394-96C8-665306F97C0A}"/>
    <cellStyle name="Comma 7 2 5 5 2" xfId="9182" xr:uid="{D603904B-2825-4865-9103-051FAFA6C453}"/>
    <cellStyle name="Comma 7 2 5 5 2 2" xfId="19562" xr:uid="{D3296877-B1A8-47A5-9690-A769837DC84B}"/>
    <cellStyle name="Comma 7 2 5 5 2 3" xfId="31076" xr:uid="{17B13F84-67BE-4A07-A34F-F4CE611049F3}"/>
    <cellStyle name="Comma 7 2 5 5 2 4" xfId="30752" xr:uid="{E58FD6DF-6DEC-499C-BEC4-86D88EF5CE76}"/>
    <cellStyle name="Comma 7 2 5 5 3" xfId="12015" xr:uid="{AAD37AC4-C259-43CE-8B27-A03F077D66B1}"/>
    <cellStyle name="Comma 7 2 5 5 3 2" xfId="22395" xr:uid="{66AF6FBF-C03C-478F-9ACD-2071155647CC}"/>
    <cellStyle name="Comma 7 2 5 5 4" xfId="16729" xr:uid="{9F2A43D9-3926-454F-8C5B-6E95C650CAF5}"/>
    <cellStyle name="Comma 7 2 5 6" xfId="4899" xr:uid="{2086C670-384E-4A92-8725-F94ECBC97A60}"/>
    <cellStyle name="Comma 7 2 5 6 2" xfId="14191" xr:uid="{BD2F386F-A2BE-48DA-BE1D-C9B81EECDDBF}"/>
    <cellStyle name="Comma 7 2 5 7" xfId="6644" xr:uid="{939BC2C9-8E29-4531-988D-B89560FB1285}"/>
    <cellStyle name="Comma 7 2 5 7 2" xfId="17024" xr:uid="{37FDFB7B-23F4-4F65-BC5E-3A5B70ED6D7D}"/>
    <cellStyle name="Comma 7 2 5 8" xfId="9477" xr:uid="{8A76806C-F58E-40D3-A851-C7AC4990F8DE}"/>
    <cellStyle name="Comma 7 2 5 8 2" xfId="19857" xr:uid="{3E1C9DFF-3370-41FA-8C6F-801B1F54A661}"/>
    <cellStyle name="Comma 7 2 5 9" xfId="23573" xr:uid="{D92270B7-5FE3-43A2-A456-D436178FBE90}"/>
    <cellStyle name="Comma 7 2 6" xfId="1735" xr:uid="{00000000-0005-0000-0000-0000AC020000}"/>
    <cellStyle name="Comma 7 2 6 2" xfId="2873" xr:uid="{00000000-0005-0000-0000-00001A020000}"/>
    <cellStyle name="Comma 7 2 6 2 2" xfId="7990" xr:uid="{CAF66553-0572-4E90-BD60-957055CB2902}"/>
    <cellStyle name="Comma 7 2 6 2 2 2" xfId="26894" xr:uid="{2E105864-F10C-4F08-8B2C-38FC21AD458C}"/>
    <cellStyle name="Comma 7 2 6 2 2 2 2" xfId="31185" xr:uid="{7F1F2059-99DE-446F-8BD0-EAEBA6DBAE22}"/>
    <cellStyle name="Comma 7 2 6 2 2 2 3" xfId="30754" xr:uid="{9590EA42-5241-4666-9BE3-D0CB28A14838}"/>
    <cellStyle name="Comma 7 2 6 2 2 3" xfId="26700" xr:uid="{62984D6B-AFFA-4E38-8D0C-F77826CA4377}"/>
    <cellStyle name="Comma 7 2 6 2 2 4" xfId="18370" xr:uid="{D9AD4E22-EFA7-41FF-AB95-8B9317FB82FA}"/>
    <cellStyle name="Comma 7 2 6 2 3" xfId="10823" xr:uid="{687D5264-DBB5-401E-8719-049F6D660D79}"/>
    <cellStyle name="Comma 7 2 6 2 3 2" xfId="21203" xr:uid="{C30B3E9E-8769-4163-A620-9FB58DC411B4}"/>
    <cellStyle name="Comma 7 2 6 2 4" xfId="23810" xr:uid="{6A46C7BE-7A40-462D-B3C8-8FA28C9418B2}"/>
    <cellStyle name="Comma 7 2 6 2 5" xfId="15537" xr:uid="{C0C0198F-60BD-4BE4-88FF-6EE07FBE8575}"/>
    <cellStyle name="Comma 7 2 6 3" xfId="3683" xr:uid="{00000000-0005-0000-0000-0000AC020000}"/>
    <cellStyle name="Comma 7 2 6 4" xfId="5615" xr:uid="{3CA19EC9-B78E-44DD-B810-207F7AFDAB36}"/>
    <cellStyle name="Comma 7 2 6 4 2" xfId="29764" xr:uid="{F47EEEA3-4F8B-40CC-BF5B-CF0F5EF74B6F}"/>
    <cellStyle name="Comma 7 2 6 5" xfId="23336" xr:uid="{7672C8F0-0900-49FD-9BDB-C9CA4655328B}"/>
    <cellStyle name="Comma 7 2 6 6" xfId="13369" xr:uid="{1DA6054B-09D6-406A-8D73-D01D6062D58D}"/>
    <cellStyle name="Comma 7 2 7" xfId="1736" xr:uid="{00000000-0005-0000-0000-0000AD020000}"/>
    <cellStyle name="Comma 7 2 7 2" xfId="2492" xr:uid="{00000000-0005-0000-0000-00001B020000}"/>
    <cellStyle name="Comma 7 2 7 2 2" xfId="7617" xr:uid="{501F984C-7707-4FD2-9717-F6C36BB50D40}"/>
    <cellStyle name="Comma 7 2 7 2 2 2" xfId="17997" xr:uid="{17693E62-144F-418C-8EA3-1BAD9BD2EFDA}"/>
    <cellStyle name="Comma 7 2 7 2 3" xfId="10450" xr:uid="{BBC2B1C2-49A1-4F8D-AB2B-BED5EB09FE78}"/>
    <cellStyle name="Comma 7 2 7 2 3 2" xfId="20830" xr:uid="{73E5473D-B384-4AEB-A3EB-52E5E907B559}"/>
    <cellStyle name="Comma 7 2 7 2 4" xfId="26072" xr:uid="{FA54937D-2523-4660-83C0-2C2756BFC805}"/>
    <cellStyle name="Comma 7 2 7 2 5" xfId="27412" xr:uid="{0DEBC0B3-7280-4F3A-ACE2-031BBAF90176}"/>
    <cellStyle name="Comma 7 2 7 2 6" xfId="15164" xr:uid="{26738D38-C3C1-4DE0-8B38-D33218B9E0E5}"/>
    <cellStyle name="Comma 7 2 7 3" xfId="3619" xr:uid="{00000000-0005-0000-0000-0000AD020000}"/>
    <cellStyle name="Comma 7 2 7 4" xfId="5616" xr:uid="{76F957A8-F298-4B70-A8C8-199C7FA4444C}"/>
    <cellStyle name="Comma 7 2 7 4 2" xfId="29868" xr:uid="{5E7A83DB-A0C5-4ED1-A233-B36A18D163CB}"/>
    <cellStyle name="Comma 7 2 7 5" xfId="25578" xr:uid="{2DE83F3B-06CE-47B6-BEAB-EDDD427E267E}"/>
    <cellStyle name="Comma 7 2 7 6" xfId="12880" xr:uid="{2B039CD4-3A65-4408-9B2E-D8B7C174E99B}"/>
    <cellStyle name="Comma 7 2 8" xfId="1716" xr:uid="{00000000-0005-0000-0000-0000AE020000}"/>
    <cellStyle name="Comma 7 2 8 2" xfId="2186" xr:uid="{00000000-0005-0000-0000-000002020000}"/>
    <cellStyle name="Comma 7 2 8 2 2" xfId="7313" xr:uid="{305357E2-C639-4C7E-A108-4A34749F8A32}"/>
    <cellStyle name="Comma 7 2 8 2 2 2" xfId="17693" xr:uid="{E7BEED04-BEA2-4880-9ADA-C4114D9E482E}"/>
    <cellStyle name="Comma 7 2 8 2 3" xfId="10146" xr:uid="{75E81427-5C88-4DB7-A436-60DAF55A3CA0}"/>
    <cellStyle name="Comma 7 2 8 2 3 2" xfId="20526" xr:uid="{2FEF4EA1-9E93-42E0-9E2E-911188E08615}"/>
    <cellStyle name="Comma 7 2 8 2 4" xfId="27344" xr:uid="{30D2CEE5-E778-4B6D-91DB-8A903F49B9EB}"/>
    <cellStyle name="Comma 7 2 8 2 5" xfId="28264" xr:uid="{A62F63CD-4029-4B39-95B0-C9C2A94DCB23}"/>
    <cellStyle name="Comma 7 2 8 2 6" xfId="14860" xr:uid="{28C46102-C1E2-4C03-B363-6EB1171E51BE}"/>
    <cellStyle name="Comma 7 2 8 3" xfId="3649" xr:uid="{00000000-0005-0000-0000-0000AE020000}"/>
    <cellStyle name="Comma 7 2 8 4" xfId="24348" xr:uid="{D37F70DB-05AA-47E1-B5F7-2728E2C870A0}"/>
    <cellStyle name="Comma 7 2 9" xfId="3868" xr:uid="{F4D1E9BD-A0FA-4A8D-8E31-D876682FFE4B}"/>
    <cellStyle name="Comma 7 2 9 2" xfId="8700" xr:uid="{8CB8DB38-03CC-41A3-8E7D-CCE0456C8EA4}"/>
    <cellStyle name="Comma 7 2 9 2 2" xfId="19080" xr:uid="{FB4C8D6A-90A4-4CDA-9E2E-5225EC1652DC}"/>
    <cellStyle name="Comma 7 2 9 3" xfId="11533" xr:uid="{5044B8B8-A0B2-45A4-B01F-C0BE711A2698}"/>
    <cellStyle name="Comma 7 2 9 3 2" xfId="21913" xr:uid="{A3D1C56E-4C27-41D2-AF9C-55BCAE5D18B8}"/>
    <cellStyle name="Comma 7 2 9 4" xfId="26499" xr:uid="{125441C2-60E3-40EA-8E2F-2B84B5DE5AE1}"/>
    <cellStyle name="Comma 7 2 9 5" xfId="26349" xr:uid="{43B9A38B-55E7-49F9-9E04-609D5FEEA2C4}"/>
    <cellStyle name="Comma 7 2 9 6" xfId="16247" xr:uid="{78D6CC94-8015-4D6D-89B1-14E112E5F17E}"/>
    <cellStyle name="Comma 7 20" xfId="12395" xr:uid="{F42B3602-9F46-4675-A2BF-201227D87022}"/>
    <cellStyle name="Comma 7 21" xfId="29551" xr:uid="{C7B24164-FE9F-45D3-895E-E967A00C97CC}"/>
    <cellStyle name="Comma 7 3" xfId="510" xr:uid="{00000000-0005-0000-0000-0000AF020000}"/>
    <cellStyle name="Comma 7 3 10" xfId="4900" xr:uid="{0D468BB1-AC9C-4BC3-B782-3D09EF0EB048}"/>
    <cellStyle name="Comma 7 3 10 2" xfId="14192" xr:uid="{478144D2-BDB4-4090-A37E-BAD7E56FE1E8}"/>
    <cellStyle name="Comma 7 3 11" xfId="6645" xr:uid="{43C231E0-DCE5-4583-9F88-DF4521BC36BB}"/>
    <cellStyle name="Comma 7 3 11 2" xfId="17025" xr:uid="{2518C636-5EE9-4BE0-9285-3CEE1C1CA479}"/>
    <cellStyle name="Comma 7 3 12" xfId="9478" xr:uid="{FA7DC2DD-A897-49DF-A04C-CAD2F2B58630}"/>
    <cellStyle name="Comma 7 3 12 2" xfId="19858" xr:uid="{E126D103-F72D-47AB-AD63-1F0C7E11B780}"/>
    <cellStyle name="Comma 7 3 13" xfId="22876" xr:uid="{08A534C2-2A78-4498-B607-6899705451BB}"/>
    <cellStyle name="Comma 7 3 14" xfId="12455" xr:uid="{802E7B73-02F1-4FAD-ADF7-E6FFE78FD74F}"/>
    <cellStyle name="Comma 7 3 2" xfId="511" xr:uid="{00000000-0005-0000-0000-0000B0020000}"/>
    <cellStyle name="Comma 7 3 2 10" xfId="9479" xr:uid="{44C6ED94-6E55-45BC-B8E8-97402F41FA9C}"/>
    <cellStyle name="Comma 7 3 2 10 2" xfId="19859" xr:uid="{C5E5778E-6C31-4DCE-AE34-B55A58F289C1}"/>
    <cellStyle name="Comma 7 3 2 11" xfId="23477" xr:uid="{7D5FB373-D6D4-41C9-BBDF-44A3BCCD4E56}"/>
    <cellStyle name="Comma 7 3 2 12" xfId="12515" xr:uid="{98B905C0-9544-413A-9A3C-B251CFE6B004}"/>
    <cellStyle name="Comma 7 3 2 2" xfId="512" xr:uid="{00000000-0005-0000-0000-0000B1020000}"/>
    <cellStyle name="Comma 7 3 2 2 10" xfId="13089" xr:uid="{314E022B-3F24-45B1-A7D0-81E977900103}"/>
    <cellStyle name="Comma 7 3 2 2 2" xfId="1740" xr:uid="{00000000-0005-0000-0000-0000B2020000}"/>
    <cellStyle name="Comma 7 3 2 2 2 2" xfId="3062" xr:uid="{00000000-0005-0000-0000-00001F020000}"/>
    <cellStyle name="Comma 7 3 2 2 2 2 2" xfId="8142" xr:uid="{9EB58E2A-9628-4E62-B7DB-F1ED9CA45B36}"/>
    <cellStyle name="Comma 7 3 2 2 2 2 2 2" xfId="28817" xr:uid="{F091C59C-15B3-4385-8CD6-D034264F1A15}"/>
    <cellStyle name="Comma 7 3 2 2 2 2 2 3" xfId="27992" xr:uid="{9418F35A-8A7C-40F4-A110-770179FB46B6}"/>
    <cellStyle name="Comma 7 3 2 2 2 2 2 4" xfId="18522" xr:uid="{34EA4903-7091-4F73-860B-EBEBC02E7BEC}"/>
    <cellStyle name="Comma 7 3 2 2 2 2 3" xfId="10975" xr:uid="{5B47F23C-D88F-4522-AF27-CA74BC1778F2}"/>
    <cellStyle name="Comma 7 3 2 2 2 2 3 2" xfId="21355" xr:uid="{F5C5CD3D-8059-479B-87A5-8D444040ECA5}"/>
    <cellStyle name="Comma 7 3 2 2 2 2 4" xfId="25736" xr:uid="{0BD68913-1C0D-4A18-9932-CBE888208981}"/>
    <cellStyle name="Comma 7 3 2 2 2 2 5" xfId="15689" xr:uid="{AB7D13A1-97DD-4AAE-B47E-73DAD8FE81CB}"/>
    <cellStyle name="Comma 7 3 2 2 2 3" xfId="3676" xr:uid="{00000000-0005-0000-0000-0000B2020000}"/>
    <cellStyle name="Comma 7 3 2 2 2 4" xfId="5619" xr:uid="{F8F8D46F-8C1B-40ED-AC69-279F85441D7E}"/>
    <cellStyle name="Comma 7 3 2 2 2 4 2" xfId="29955" xr:uid="{8B3FC41C-7281-4CF2-A98D-63A3095363A9}"/>
    <cellStyle name="Comma 7 3 2 2 2 5" xfId="24594" xr:uid="{E922A290-B943-457D-9DAA-AA591270817C}"/>
    <cellStyle name="Comma 7 3 2 2 2 6" xfId="13570" xr:uid="{C7370AE9-BEDA-4936-9B13-B69FB3350FF3}"/>
    <cellStyle name="Comma 7 3 2 2 3" xfId="1741" xr:uid="{00000000-0005-0000-0000-0000B3020000}"/>
    <cellStyle name="Comma 7 3 2 2 3 2" xfId="4630" xr:uid="{576F16F8-EFE4-4B0A-A5A4-7EEE626B3BDC}"/>
    <cellStyle name="Comma 7 3 2 2 3 2 2" xfId="9397" xr:uid="{99CA9C69-5AD9-4A41-8B72-A5EDCD19BDD1}"/>
    <cellStyle name="Comma 7 3 2 2 3 2 2 2" xfId="19777" xr:uid="{6B755713-890C-4A5E-A9CC-A107DDCC0838}"/>
    <cellStyle name="Comma 7 3 2 2 3 2 3" xfId="12230" xr:uid="{ABFBFCF8-D2A1-43C2-8025-B08A3E571072}"/>
    <cellStyle name="Comma 7 3 2 2 3 2 3 2" xfId="22610" xr:uid="{04BC963B-3C8F-440B-ABC3-86D29417EF50}"/>
    <cellStyle name="Comma 7 3 2 2 3 2 4" xfId="26782" xr:uid="{6BA0A017-502F-40BC-BBAF-E94534540C20}"/>
    <cellStyle name="Comma 7 3 2 2 3 2 5" xfId="28095" xr:uid="{F3B064B6-F93E-42A7-A726-D82A391C3FF3}"/>
    <cellStyle name="Comma 7 3 2 2 3 2 6" xfId="16944" xr:uid="{4846A55E-0158-4755-A3BF-E08F053AA403}"/>
    <cellStyle name="Comma 7 3 2 2 3 3" xfId="25546" xr:uid="{EFC59D73-E1DB-4083-AC6B-5511F1AE4772}"/>
    <cellStyle name="Comma 7 3 2 2 3 3 2" xfId="29905" xr:uid="{93403E33-B739-48C8-B3FF-C5FA96787F9D}"/>
    <cellStyle name="Comma 7 3 2 2 3 4" xfId="30018" xr:uid="{83A93D49-37FF-4080-A033-54F7CB7FA7AE}"/>
    <cellStyle name="Comma 7 3 2 2 4" xfId="1739" xr:uid="{00000000-0005-0000-0000-0000B4020000}"/>
    <cellStyle name="Comma 7 3 2 2 4 2" xfId="26933" xr:uid="{BB2C93DE-0EA2-4180-8F0A-5D7729C94327}"/>
    <cellStyle name="Comma 7 3 2 2 4 3" xfId="26330" xr:uid="{4B7EA0F0-A874-4A7A-AA17-A511659378B1}"/>
    <cellStyle name="Comma 7 3 2 2 5" xfId="4265" xr:uid="{BE4A8A92-9203-46B3-B75D-3A4CB87D4F4D}"/>
    <cellStyle name="Comma 7 3 2 2 5 2" xfId="9037" xr:uid="{C08D1657-5658-4B6B-8203-E95C87A7EE0F}"/>
    <cellStyle name="Comma 7 3 2 2 5 2 2" xfId="19417" xr:uid="{193556DE-658A-4F7A-A754-49E699E99DD2}"/>
    <cellStyle name="Comma 7 3 2 2 5 2 3" xfId="31041" xr:uid="{A4B4FE6B-5C09-45A8-B162-ECE9F59A9D18}"/>
    <cellStyle name="Comma 7 3 2 2 5 2 4" xfId="30755" xr:uid="{F2ABCE9C-BFA0-49C6-A07A-003C2976380F}"/>
    <cellStyle name="Comma 7 3 2 2 5 3" xfId="11870" xr:uid="{65A826F5-8FEE-4850-B3C9-DA934B07DBE8}"/>
    <cellStyle name="Comma 7 3 2 2 5 3 2" xfId="22250" xr:uid="{E2266970-DA3E-4959-8D54-961246D0F065}"/>
    <cellStyle name="Comma 7 3 2 2 5 4" xfId="26678" xr:uid="{472FD8A8-2C5E-4413-8C69-428CD7929C68}"/>
    <cellStyle name="Comma 7 3 2 2 5 5" xfId="26535" xr:uid="{351CB8E7-5286-4BB0-8673-78588533E161}"/>
    <cellStyle name="Comma 7 3 2 2 5 6" xfId="16584" xr:uid="{81230DBA-C8ED-4D42-A9E2-A4D137B251E9}"/>
    <cellStyle name="Comma 7 3 2 2 6" xfId="4902" xr:uid="{7B56B96F-699C-47E9-94EB-3A4B767766E9}"/>
    <cellStyle name="Comma 7 3 2 2 6 2" xfId="26150" xr:uid="{DDD6984B-7B18-4C4B-AB55-6355383E7D09}"/>
    <cellStyle name="Comma 7 3 2 2 6 3" xfId="26128" xr:uid="{5B4B9ED0-FD2E-46B2-8091-38B732BF4709}"/>
    <cellStyle name="Comma 7 3 2 2 6 4" xfId="14194" xr:uid="{BCD3727D-14D3-40FC-A791-A68EA4028E6F}"/>
    <cellStyle name="Comma 7 3 2 2 7" xfId="6647" xr:uid="{29FE4C2C-EEC4-467A-BF12-CE2217AF91BE}"/>
    <cellStyle name="Comma 7 3 2 2 7 2" xfId="17027" xr:uid="{BEF2A5CC-C727-49F5-B650-1B971840249F}"/>
    <cellStyle name="Comma 7 3 2 2 8" xfId="9480" xr:uid="{5D6F5411-B2B2-4E75-87E2-ADCDB1886AD9}"/>
    <cellStyle name="Comma 7 3 2 2 8 2" xfId="19860" xr:uid="{6B762266-62EC-4F54-BA17-62DC45832362}"/>
    <cellStyle name="Comma 7 3 2 2 9" xfId="24999" xr:uid="{CD0FD5A6-656A-4CF3-A237-BEBAC252C9C9}"/>
    <cellStyle name="Comma 7 3 2 3" xfId="1742" xr:uid="{00000000-0005-0000-0000-0000B5020000}"/>
    <cellStyle name="Comma 7 3 2 3 2" xfId="3063" xr:uid="{00000000-0005-0000-0000-000020020000}"/>
    <cellStyle name="Comma 7 3 2 3 2 2" xfId="8143" xr:uid="{ACBA072B-CD7A-46B4-ACF4-B6F5FE59E664}"/>
    <cellStyle name="Comma 7 3 2 3 2 2 2" xfId="28818" xr:uid="{FEB05874-AA96-4C3A-A40E-2F3718A94053}"/>
    <cellStyle name="Comma 7 3 2 3 2 2 2 2" xfId="31225" xr:uid="{A413791A-F936-450E-8898-B28874C3FB8E}"/>
    <cellStyle name="Comma 7 3 2 3 2 2 2 3" xfId="30757" xr:uid="{F6141DB5-1C57-421B-B213-CF6C071CD993}"/>
    <cellStyle name="Comma 7 3 2 3 2 2 3" xfId="26423" xr:uid="{321BC57C-4929-4F2A-AB8B-8BF5596252F8}"/>
    <cellStyle name="Comma 7 3 2 3 2 2 4" xfId="18523" xr:uid="{D3EEF176-327A-408E-9BBB-8C3BDE6169C5}"/>
    <cellStyle name="Comma 7 3 2 3 2 3" xfId="10976" xr:uid="{68A0D4CE-7B5F-4751-AD30-677DD43AEC23}"/>
    <cellStyle name="Comma 7 3 2 3 2 3 2" xfId="21356" xr:uid="{DEE53771-88FE-4FB5-A0AF-18B4F08C6191}"/>
    <cellStyle name="Comma 7 3 2 3 2 4" xfId="24201" xr:uid="{5ACDC300-80F5-4574-AE4B-BA33D74AD79A}"/>
    <cellStyle name="Comma 7 3 2 3 2 5" xfId="15690" xr:uid="{27EAE8BC-0A57-4EFA-AD9A-F5DE29E0748A}"/>
    <cellStyle name="Comma 7 3 2 3 3" xfId="3652" xr:uid="{00000000-0005-0000-0000-0000B5020000}"/>
    <cellStyle name="Comma 7 3 2 3 4" xfId="4411" xr:uid="{5056B530-ACD4-453B-8107-ABB5E9A56790}"/>
    <cellStyle name="Comma 7 3 2 3 4 2" xfId="9183" xr:uid="{C3146450-A1D4-429D-8CC8-A6F95F5248A2}"/>
    <cellStyle name="Comma 7 3 2 3 4 2 2" xfId="19563" xr:uid="{1D5F4487-1D7E-4A76-87B7-7F52D3672BAB}"/>
    <cellStyle name="Comma 7 3 2 3 4 2 3" xfId="31077" xr:uid="{4789A897-290F-4E25-A48E-8AA52182CD7F}"/>
    <cellStyle name="Comma 7 3 2 3 4 2 4" xfId="30756" xr:uid="{117CC0FA-7F90-489F-8F9C-66A69315D0FF}"/>
    <cellStyle name="Comma 7 3 2 3 4 3" xfId="12016" xr:uid="{4B9D60CC-1558-4CF5-85C0-E6BAED389BB9}"/>
    <cellStyle name="Comma 7 3 2 3 4 3 2" xfId="22396" xr:uid="{BC6F709E-E6B6-4751-BD45-053EF2E4C980}"/>
    <cellStyle name="Comma 7 3 2 3 4 4" xfId="16730" xr:uid="{986E52A3-796D-4892-814E-09F7E748C9CE}"/>
    <cellStyle name="Comma 7 3 2 3 5" xfId="5620" xr:uid="{B1F56D63-FE69-44E6-98FB-5F3EF823EE62}"/>
    <cellStyle name="Comma 7 3 2 3 5 2" xfId="29690" xr:uid="{249FB12A-7A27-4B61-879F-A256C0817664}"/>
    <cellStyle name="Comma 7 3 2 3 5 2 2" xfId="30974" xr:uid="{2A7E378A-0FD3-4967-96A4-3E638EC84947}"/>
    <cellStyle name="Comma 7 3 2 3 6" xfId="25215" xr:uid="{154D43D2-A138-420D-A033-02AEFF17C681}"/>
    <cellStyle name="Comma 7 3 2 3 7" xfId="13571" xr:uid="{ED17B5BE-5DC5-41C0-B8EA-E786ED290D87}"/>
    <cellStyle name="Comma 7 3 2 4" xfId="1743" xr:uid="{00000000-0005-0000-0000-0000B6020000}"/>
    <cellStyle name="Comma 7 3 2 4 2" xfId="3061" xr:uid="{00000000-0005-0000-0000-000021020000}"/>
    <cellStyle name="Comma 7 3 2 4 2 2" xfId="8141" xr:uid="{F13E98B3-100B-4B0D-95AB-C4F15D236966}"/>
    <cellStyle name="Comma 7 3 2 4 2 2 2" xfId="28816" xr:uid="{36EB78DD-72C5-4617-8665-328D7D513FE6}"/>
    <cellStyle name="Comma 7 3 2 4 2 2 3" xfId="28598" xr:uid="{A6A52FA0-55DD-4771-97D5-B1F70AAD1644}"/>
    <cellStyle name="Comma 7 3 2 4 2 2 4" xfId="18521" xr:uid="{B93A7AAA-832D-4AB4-8EFB-597F00FF11D4}"/>
    <cellStyle name="Comma 7 3 2 4 2 3" xfId="10974" xr:uid="{17D2B5AD-77A7-4E67-A256-1029155F93D9}"/>
    <cellStyle name="Comma 7 3 2 4 2 3 2" xfId="21354" xr:uid="{7041785A-7A25-413F-A5DB-0CE2C42167D9}"/>
    <cellStyle name="Comma 7 3 2 4 2 4" xfId="25466" xr:uid="{597C771E-BB4A-4233-82D8-4728BD2A2410}"/>
    <cellStyle name="Comma 7 3 2 4 2 5" xfId="15688" xr:uid="{DF33B1DB-3AC8-4F7D-80FA-CD346F7437F2}"/>
    <cellStyle name="Comma 7 3 2 4 3" xfId="3645" xr:uid="{00000000-0005-0000-0000-0000B6020000}"/>
    <cellStyle name="Comma 7 3 2 4 4" xfId="5621" xr:uid="{4CBC5550-7EB1-496E-BF60-43A6D36D04BB}"/>
    <cellStyle name="Comma 7 3 2 4 4 2" xfId="29954" xr:uid="{55B8B43E-4A73-4E99-BCC6-D74B637F3A5B}"/>
    <cellStyle name="Comma 7 3 2 4 5" xfId="23476" xr:uid="{AB89610E-F3F8-48F9-972C-144B7BDA3CA3}"/>
    <cellStyle name="Comma 7 3 2 4 6" xfId="13569" xr:uid="{29B1F7CA-6AF3-4C00-B1CA-F2A4C220A07E}"/>
    <cellStyle name="Comma 7 3 2 5" xfId="1738" xr:uid="{00000000-0005-0000-0000-0000B7020000}"/>
    <cellStyle name="Comma 7 3 2 5 2" xfId="2529" xr:uid="{00000000-0005-0000-0000-000022020000}"/>
    <cellStyle name="Comma 7 3 2 5 2 2" xfId="7654" xr:uid="{A0E9BFAD-9D8A-4AEE-91DE-9322FF827AA5}"/>
    <cellStyle name="Comma 7 3 2 5 2 2 2" xfId="18034" xr:uid="{E5039BBF-2D65-4D40-9E6C-7C636B16957D}"/>
    <cellStyle name="Comma 7 3 2 5 2 3" xfId="10487" xr:uid="{35B5DE7E-91A0-47CA-8BA5-FB1F6C6FF05D}"/>
    <cellStyle name="Comma 7 3 2 5 2 3 2" xfId="20867" xr:uid="{96864E27-D39C-4DBD-8DFF-A6044A4EF7A4}"/>
    <cellStyle name="Comma 7 3 2 5 2 4" xfId="27809" xr:uid="{761487A3-48A8-4ADB-AC6D-7E1BE69C1CC4}"/>
    <cellStyle name="Comma 7 3 2 5 2 5" xfId="26157" xr:uid="{B4B66CE1-B6F2-4F67-8423-F1AADE9D1483}"/>
    <cellStyle name="Comma 7 3 2 5 2 6" xfId="15201" xr:uid="{A8870507-7518-4BCB-9454-327410C422C3}"/>
    <cellStyle name="Comma 7 3 2 5 3" xfId="3604" xr:uid="{00000000-0005-0000-0000-0000B7020000}"/>
    <cellStyle name="Comma 7 3 2 5 4" xfId="5618" xr:uid="{CB2AB5E2-79BE-4286-B19B-C00594332EC1}"/>
    <cellStyle name="Comma 7 3 2 5 4 2" xfId="29875" xr:uid="{4FC4C9B9-B5E7-45D0-B8BB-332448A3B3EC}"/>
    <cellStyle name="Comma 7 3 2 5 5" xfId="24097" xr:uid="{3BFF258C-BC50-4BCC-9B63-6245FE626A5E}"/>
    <cellStyle name="Comma 7 3 2 5 6" xfId="12917" xr:uid="{E6139DF9-D78A-4089-AB4B-9DCD81B11CFB}"/>
    <cellStyle name="Comma 7 3 2 6" xfId="2283" xr:uid="{00000000-0005-0000-0000-00001D020000}"/>
    <cellStyle name="Comma 7 3 2 6 2" xfId="7410" xr:uid="{A7E362AD-5D73-4E3D-B12B-A277A2FDD2F7}"/>
    <cellStyle name="Comma 7 3 2 6 2 2" xfId="17790" xr:uid="{C5AD4C1E-DDD6-4310-B015-606B4FC97896}"/>
    <cellStyle name="Comma 7 3 2 6 3" xfId="10243" xr:uid="{25D427EB-0150-4447-B639-81B1ACDD4E31}"/>
    <cellStyle name="Comma 7 3 2 6 3 2" xfId="20623" xr:uid="{5A66325E-2258-4062-A820-01F53545E615}"/>
    <cellStyle name="Comma 7 3 2 6 4" xfId="24167" xr:uid="{DDFA4CD8-FD8A-4866-B882-62E98133B4D3}"/>
    <cellStyle name="Comma 7 3 2 6 5" xfId="27867" xr:uid="{74DA4B86-DD9C-4196-8B94-6AB9B111BD0A}"/>
    <cellStyle name="Comma 7 3 2 6 6" xfId="14957" xr:uid="{76F9AC0A-5FF2-4D61-A9F9-D36AB4988D8F}"/>
    <cellStyle name="Comma 7 3 2 7" xfId="3822" xr:uid="{03ECEEC2-4353-437D-B316-8B68B00D3AF0}"/>
    <cellStyle name="Comma 7 3 2 7 2" xfId="8655" xr:uid="{FC321E94-E0DF-422E-9D21-379A6AB43E52}"/>
    <cellStyle name="Comma 7 3 2 7 2 2" xfId="19035" xr:uid="{C9377AC6-D02C-42F7-934A-E35C081CB37A}"/>
    <cellStyle name="Comma 7 3 2 7 3" xfId="11488" xr:uid="{7226042D-36BD-4626-9A09-7C3B0CAC6E9D}"/>
    <cellStyle name="Comma 7 3 2 7 3 2" xfId="21868" xr:uid="{56C6763E-4B23-45A2-8980-96AF0AA2DB66}"/>
    <cellStyle name="Comma 7 3 2 7 4" xfId="26013" xr:uid="{95B82187-8DAE-4F1F-9CCC-8243F0699F75}"/>
    <cellStyle name="Comma 7 3 2 7 5" xfId="28238" xr:uid="{D3D7B5F8-DBFA-4AE4-9090-2AF00756E508}"/>
    <cellStyle name="Comma 7 3 2 7 6" xfId="16202" xr:uid="{7340033E-29D4-4F59-9CD9-CD63A94CB483}"/>
    <cellStyle name="Comma 7 3 2 8" xfId="4901" xr:uid="{D494B231-3065-46A7-991F-77B5E1F38C95}"/>
    <cellStyle name="Comma 7 3 2 8 2" xfId="14193" xr:uid="{5D90722A-B20C-4A66-8ED3-5FC56E73A155}"/>
    <cellStyle name="Comma 7 3 2 9" xfId="6646" xr:uid="{53D4C5DF-D7F4-457D-B25E-535083C5157C}"/>
    <cellStyle name="Comma 7 3 2 9 2" xfId="17026" xr:uid="{35C18319-1AA8-4812-83DF-51B3D28E8D33}"/>
    <cellStyle name="Comma 7 3 3" xfId="513" xr:uid="{00000000-0005-0000-0000-0000B8020000}"/>
    <cellStyle name="Comma 7 3 3 10" xfId="24379" xr:uid="{B095ED9A-E6A6-4358-8D41-6CAC37D9ACA2}"/>
    <cellStyle name="Comma 7 3 3 11" xfId="12673" xr:uid="{276D5E48-B257-4623-AE96-58A3FF637E22}"/>
    <cellStyle name="Comma 7 3 3 2" xfId="1745" xr:uid="{00000000-0005-0000-0000-0000B9020000}"/>
    <cellStyle name="Comma 7 3 3 2 2" xfId="3065" xr:uid="{00000000-0005-0000-0000-000025020000}"/>
    <cellStyle name="Comma 7 3 3 2 2 2" xfId="6167" xr:uid="{6D673163-7F25-45B7-9AA1-F6BAB70BA1AD}"/>
    <cellStyle name="Comma 7 3 3 2 2 2 2" xfId="23051" xr:uid="{3960C535-C0D5-4AAD-ACC0-5FE123D84B57}"/>
    <cellStyle name="Comma 7 3 3 2 2 2 2 2" xfId="26321" xr:uid="{4870EA76-F278-4954-BBA8-4B0853FD14F6}"/>
    <cellStyle name="Comma 7 3 3 2 2 2 2 3" xfId="31146" xr:uid="{0F0E9F80-7732-414C-B0DB-5DCE9C6228C8}"/>
    <cellStyle name="Comma 7 3 3 2 2 2 3" xfId="26302" xr:uid="{6B2C95C1-CA89-4886-9BAE-53679966970B}"/>
    <cellStyle name="Comma 7 3 3 2 2 2 4" xfId="15692" xr:uid="{C39F6264-43EB-45C0-998C-85F1B14F8777}"/>
    <cellStyle name="Comma 7 3 3 2 2 3" xfId="8145" xr:uid="{60F0084C-47A1-450C-B35D-E978A9728065}"/>
    <cellStyle name="Comma 7 3 3 2 2 3 2" xfId="28820" xr:uid="{60E0681C-3332-429E-98C5-E11F9FC3CE26}"/>
    <cellStyle name="Comma 7 3 3 2 2 3 3" xfId="27423" xr:uid="{14737B44-BF9A-4743-B7D7-A60C8B86DAF2}"/>
    <cellStyle name="Comma 7 3 3 2 2 3 4" xfId="18525" xr:uid="{7CF3DAF5-3F6F-4D6E-B0B5-15E00C091941}"/>
    <cellStyle name="Comma 7 3 3 2 2 4" xfId="10978" xr:uid="{3FB21C9B-FA96-4101-920C-B027AB8E0F7B}"/>
    <cellStyle name="Comma 7 3 3 2 2 4 2" xfId="21358" xr:uid="{88877E39-FB71-4E1D-891D-DD615B3A7B4E}"/>
    <cellStyle name="Comma 7 3 3 2 2 5" xfId="25258" xr:uid="{583F0785-B153-484B-9205-7C521E7A9F90}"/>
    <cellStyle name="Comma 7 3 3 2 2 6" xfId="13573" xr:uid="{71064039-8554-45CF-B9BA-3AF98EDAA231}"/>
    <cellStyle name="Comma 7 3 3 2 3" xfId="2680" xr:uid="{00000000-0005-0000-0000-000024020000}"/>
    <cellStyle name="Comma 7 3 3 2 3 2" xfId="7804" xr:uid="{8025719D-927B-4FD9-B8D0-B054039F4F04}"/>
    <cellStyle name="Comma 7 3 3 2 3 2 2" xfId="28548" xr:uid="{B29A9760-6D5F-4B66-8E5E-0E6086D21D40}"/>
    <cellStyle name="Comma 7 3 3 2 3 2 3" xfId="27649" xr:uid="{452DB3A7-01EF-48C3-AD82-EBD49103C8CF}"/>
    <cellStyle name="Comma 7 3 3 2 3 2 4" xfId="18184" xr:uid="{ED409F29-2503-4DF3-9088-B6B4336573B3}"/>
    <cellStyle name="Comma 7 3 3 2 3 3" xfId="10637" xr:uid="{334BFA20-B957-4785-8CFD-5C5BF7E0DD1C}"/>
    <cellStyle name="Comma 7 3 3 2 3 3 2" xfId="21017" xr:uid="{6155405E-6973-4929-BC09-07F196DABC0A}"/>
    <cellStyle name="Comma 7 3 3 2 3 4" xfId="24718" xr:uid="{9D9FA5ED-78ED-4CB5-B534-5C3F9B30C509}"/>
    <cellStyle name="Comma 7 3 3 2 3 5" xfId="15351" xr:uid="{A94BBE13-A7CE-4EA9-B51D-41D660B6391A}"/>
    <cellStyle name="Comma 7 3 3 2 4" xfId="2063" xr:uid="{00000000-0005-0000-0000-0000B9020000}"/>
    <cellStyle name="Comma 7 3 3 2 5" xfId="4266" xr:uid="{2D091ED4-EBAB-425A-9D32-765D1829A55C}"/>
    <cellStyle name="Comma 7 3 3 2 5 2" xfId="9038" xr:uid="{60436DBA-7D9B-4783-8D98-40974DC07353}"/>
    <cellStyle name="Comma 7 3 3 2 5 2 2" xfId="19418" xr:uid="{5818C368-9E63-4A42-8663-D5347873C583}"/>
    <cellStyle name="Comma 7 3 3 2 5 2 3" xfId="31042" xr:uid="{63AC0313-CC44-4BAB-B99B-3AFFB46C8671}"/>
    <cellStyle name="Comma 7 3 3 2 5 2 4" xfId="30759" xr:uid="{8E4BCF6B-DBB4-4075-978A-BD1BDD7DB325}"/>
    <cellStyle name="Comma 7 3 3 2 5 3" xfId="11871" xr:uid="{2D763480-9900-4BAF-89BD-548D43463C10}"/>
    <cellStyle name="Comma 7 3 3 2 5 3 2" xfId="22251" xr:uid="{A0785BF4-0595-412C-AC40-3B49CB0B9445}"/>
    <cellStyle name="Comma 7 3 3 2 5 4" xfId="26972" xr:uid="{155FA4AD-2CAE-499D-AD34-4A92FCFAB834}"/>
    <cellStyle name="Comma 7 3 3 2 5 5" xfId="27008" xr:uid="{42CCFA58-44B3-4334-BC5C-52448E92816B}"/>
    <cellStyle name="Comma 7 3 3 2 5 6" xfId="16585" xr:uid="{6EFF85A7-D7C1-484B-B8FA-83F6F12B824F}"/>
    <cellStyle name="Comma 7 3 3 2 6" xfId="5623" xr:uid="{A2D3013C-BE82-4915-92F9-26D6E8EE4189}"/>
    <cellStyle name="Comma 7 3 3 2 6 2" xfId="29723" xr:uid="{3D06F1E3-79B4-4811-B657-F16B4EEA06E8}"/>
    <cellStyle name="Comma 7 3 3 2 6 2 2" xfId="30975" xr:uid="{112E69B3-69F1-44A5-8738-0AA881F3DFDC}"/>
    <cellStyle name="Comma 7 3 3 2 7" xfId="23605" xr:uid="{B41E808F-419D-4112-B57C-FE262ACDB723}"/>
    <cellStyle name="Comma 7 3 3 2 8" xfId="13090" xr:uid="{69C5B4E4-141E-4936-8947-D86E9DB215A7}"/>
    <cellStyle name="Comma 7 3 3 3" xfId="1746" xr:uid="{00000000-0005-0000-0000-0000BA020000}"/>
    <cellStyle name="Comma 7 3 3 3 2" xfId="3066" xr:uid="{00000000-0005-0000-0000-000026020000}"/>
    <cellStyle name="Comma 7 3 3 3 2 2" xfId="8146" xr:uid="{4CEC2DAE-59CC-41E6-9646-DCE43190F6F2}"/>
    <cellStyle name="Comma 7 3 3 3 2 2 2" xfId="28821" xr:uid="{E6AEBC26-2139-41EF-BF0E-6B894FFE6D4B}"/>
    <cellStyle name="Comma 7 3 3 3 2 2 3" xfId="27126" xr:uid="{97775F3B-4113-4C11-BAE6-4697DEEDE1B0}"/>
    <cellStyle name="Comma 7 3 3 3 2 2 4" xfId="18526" xr:uid="{FE9E3587-2DFB-4794-AF77-F275E407F326}"/>
    <cellStyle name="Comma 7 3 3 3 2 3" xfId="10979" xr:uid="{8076B583-2B96-4440-8848-174D54D15947}"/>
    <cellStyle name="Comma 7 3 3 3 2 3 2" xfId="21359" xr:uid="{67EF6649-A77E-4EA8-82A8-3E1ECA01B454}"/>
    <cellStyle name="Comma 7 3 3 3 2 4" xfId="25805" xr:uid="{4C1BCBBD-3DB1-4BFC-8D07-489BC0A36833}"/>
    <cellStyle name="Comma 7 3 3 3 2 5" xfId="15693" xr:uid="{1C54CB16-3831-4652-8659-275E82814D49}"/>
    <cellStyle name="Comma 7 3 3 3 3" xfId="3659" xr:uid="{00000000-0005-0000-0000-0000BA020000}"/>
    <cellStyle name="Comma 7 3 3 3 4" xfId="4412" xr:uid="{C4ADDF44-032A-408C-84C3-86FFFE4E4013}"/>
    <cellStyle name="Comma 7 3 3 3 4 2" xfId="9184" xr:uid="{42AC00F0-9492-4676-BDB2-357D3B18E427}"/>
    <cellStyle name="Comma 7 3 3 3 4 2 2" xfId="19564" xr:uid="{BC7263AB-8221-4FB6-AD8D-910D472E8471}"/>
    <cellStyle name="Comma 7 3 3 3 4 2 3" xfId="31078" xr:uid="{7AD836FD-8CD5-4690-A33A-8DF428ABF448}"/>
    <cellStyle name="Comma 7 3 3 3 4 2 4" xfId="30760" xr:uid="{95AEBBD9-A3AC-4749-8833-DDB070EBC3BF}"/>
    <cellStyle name="Comma 7 3 3 3 4 3" xfId="12017" xr:uid="{8793FEAC-978C-441F-969E-0319CEF0B5C5}"/>
    <cellStyle name="Comma 7 3 3 3 4 3 2" xfId="22397" xr:uid="{6DE8221E-12FE-4309-B6B4-8BE2DE924522}"/>
    <cellStyle name="Comma 7 3 3 3 4 4" xfId="16731" xr:uid="{7FBD3671-E1EF-41B2-87B9-392F9A153064}"/>
    <cellStyle name="Comma 7 3 3 3 5" xfId="5624" xr:uid="{4B07D9D7-1EC9-4371-972C-5A57C883344A}"/>
    <cellStyle name="Comma 7 3 3 3 5 2" xfId="29706" xr:uid="{629F5DA6-01D3-4F91-A6F3-08DAFF81178A}"/>
    <cellStyle name="Comma 7 3 3 3 6" xfId="25366" xr:uid="{85FC2800-D224-481E-B797-ADD3E02151AE}"/>
    <cellStyle name="Comma 7 3 3 3 7" xfId="13574" xr:uid="{7F1783B6-DD95-4E74-AD72-A664F26C4E68}"/>
    <cellStyle name="Comma 7 3 3 4" xfId="1744" xr:uid="{00000000-0005-0000-0000-0000BB020000}"/>
    <cellStyle name="Comma 7 3 3 4 2" xfId="3064" xr:uid="{00000000-0005-0000-0000-000027020000}"/>
    <cellStyle name="Comma 7 3 3 4 2 2" xfId="8144" xr:uid="{4D74363D-0D00-4E7B-897E-59E3B5B44DBC}"/>
    <cellStyle name="Comma 7 3 3 4 2 2 2" xfId="28819" xr:uid="{9F37E984-F48E-4584-AD19-87C55845FBD4}"/>
    <cellStyle name="Comma 7 3 3 4 2 2 3" xfId="26377" xr:uid="{61BE0BF0-831D-405E-B879-9B9756EAFA22}"/>
    <cellStyle name="Comma 7 3 3 4 2 2 4" xfId="18524" xr:uid="{126C449A-9FBD-47E7-AF9C-2B8653641DD4}"/>
    <cellStyle name="Comma 7 3 3 4 2 3" xfId="10977" xr:uid="{BE834253-CA93-4A8C-B698-F251AD5E218A}"/>
    <cellStyle name="Comma 7 3 3 4 2 3 2" xfId="21357" xr:uid="{079D4537-C508-4A8A-916D-10673C4F3264}"/>
    <cellStyle name="Comma 7 3 3 4 2 4" xfId="25822" xr:uid="{1AC7B645-3C68-475E-B23A-FFD3F1E4DC13}"/>
    <cellStyle name="Comma 7 3 3 4 2 5" xfId="15691" xr:uid="{45B48ACC-05C7-4A8D-9343-9C4B23292EA2}"/>
    <cellStyle name="Comma 7 3 3 4 3" xfId="3572" xr:uid="{00000000-0005-0000-0000-0000BB020000}"/>
    <cellStyle name="Comma 7 3 3 4 4" xfId="5622" xr:uid="{2F7F323B-1E99-4199-9FD5-7182F60C697E}"/>
    <cellStyle name="Comma 7 3 3 4 4 2" xfId="29956" xr:uid="{DF3BC11F-BB56-413E-BA58-E5E717506BBC}"/>
    <cellStyle name="Comma 7 3 3 4 5" xfId="23252" xr:uid="{D1618A0B-CB18-46B0-B923-3602E8C2202D}"/>
    <cellStyle name="Comma 7 3 3 4 6" xfId="13572" xr:uid="{2CB183F8-626F-484D-9139-18CA7C95B02A}"/>
    <cellStyle name="Comma 7 3 3 5" xfId="2632" xr:uid="{00000000-0005-0000-0000-000028020000}"/>
    <cellStyle name="Comma 7 3 3 5 2" xfId="5894" xr:uid="{36676AAB-8552-4649-A040-455FB81B4509}"/>
    <cellStyle name="Comma 7 3 3 5 2 2" xfId="28725" xr:uid="{61EA2F39-58EF-4AA1-8414-4464AAC1F37B}"/>
    <cellStyle name="Comma 7 3 3 5 2 3" xfId="27165" xr:uid="{4199FBA4-6D09-484B-8FA6-B61397EA8990}"/>
    <cellStyle name="Comma 7 3 3 5 2 4" xfId="15304" xr:uid="{4EE41382-F934-470E-9BCF-026038F49CA2}"/>
    <cellStyle name="Comma 7 3 3 5 3" xfId="7757" xr:uid="{F84413E1-A4AA-46F3-AA5C-C96CE57F48D3}"/>
    <cellStyle name="Comma 7 3 3 5 3 2" xfId="18137" xr:uid="{D90FC7A3-6858-4F70-8F1E-560A2F4D637F}"/>
    <cellStyle name="Comma 7 3 3 5 4" xfId="10590" xr:uid="{98B11636-9509-4EB7-AE8E-0F7E429A0886}"/>
    <cellStyle name="Comma 7 3 3 5 4 2" xfId="20970" xr:uid="{5F169CDB-BD8C-42AB-A687-B6B96BB97414}"/>
    <cellStyle name="Comma 7 3 3 5 5" xfId="23482" xr:uid="{673B89A2-D9A0-4FB6-829E-981024FA279C}"/>
    <cellStyle name="Comma 7 3 3 5 6" xfId="13020" xr:uid="{98B80837-74CF-4003-800B-FE911047C733}"/>
    <cellStyle name="Comma 7 3 3 6" xfId="4129" xr:uid="{757E601D-C209-4CC5-B656-FFAD7B959A42}"/>
    <cellStyle name="Comma 7 3 3 6 2" xfId="8901" xr:uid="{5B3322E2-9EA7-488B-A54E-4F4A79181686}"/>
    <cellStyle name="Comma 7 3 3 6 2 2" xfId="19281" xr:uid="{EEFD30C4-AED4-4D30-8063-D9B6773E4020}"/>
    <cellStyle name="Comma 7 3 3 6 2 3" xfId="31013" xr:uid="{19B449DC-F951-4406-BBDC-1E361946CBF1}"/>
    <cellStyle name="Comma 7 3 3 6 2 4" xfId="30758" xr:uid="{09060111-3662-4062-98E2-27280CA31DEF}"/>
    <cellStyle name="Comma 7 3 3 6 3" xfId="11734" xr:uid="{E396CB88-FFB8-4CFA-8A42-4E5A7370436D}"/>
    <cellStyle name="Comma 7 3 3 6 3 2" xfId="22114" xr:uid="{304CCAD5-770C-41DC-AAC1-56089804D1CD}"/>
    <cellStyle name="Comma 7 3 3 6 4" xfId="25373" xr:uid="{409B246B-C7BF-4347-9604-D47376DB26DA}"/>
    <cellStyle name="Comma 7 3 3 6 5" xfId="26398" xr:uid="{89FE9C46-DA7B-41BF-BD96-9AE917FBE012}"/>
    <cellStyle name="Comma 7 3 3 6 6" xfId="16448" xr:uid="{EDA4B454-3F8F-45CD-A3A4-D8172BE7DA33}"/>
    <cellStyle name="Comma 7 3 3 7" xfId="4903" xr:uid="{7D2A297D-B50D-4072-9432-83DFC3A3C81C}"/>
    <cellStyle name="Comma 7 3 3 7 2" xfId="28269" xr:uid="{B23DF960-54C1-4930-943A-4B16F930C9D5}"/>
    <cellStyle name="Comma 7 3 3 7 3" xfId="26998" xr:uid="{35F7C694-B2D9-4D6C-92D2-583AC0731BB4}"/>
    <cellStyle name="Comma 7 3 3 7 4" xfId="14195" xr:uid="{43D57C78-9D72-49EA-83EC-86203BB79967}"/>
    <cellStyle name="Comma 7 3 3 8" xfId="6648" xr:uid="{801A5F16-1083-4E87-8B88-1308B3B0DFAB}"/>
    <cellStyle name="Comma 7 3 3 8 2" xfId="17028" xr:uid="{1C7780A4-224B-4B89-BC7E-F3F188E97C49}"/>
    <cellStyle name="Comma 7 3 3 9" xfId="9481" xr:uid="{762E7001-323D-4976-9567-7268E23A04AB}"/>
    <cellStyle name="Comma 7 3 3 9 2" xfId="19861" xr:uid="{F6EACF00-00AA-498A-A183-4F83194EC5F5}"/>
    <cellStyle name="Comma 7 3 4" xfId="514" xr:uid="{00000000-0005-0000-0000-0000BC020000}"/>
    <cellStyle name="Comma 7 3 4 10" xfId="13088" xr:uid="{5D18A68E-661D-476A-94EC-6B141504A13B}"/>
    <cellStyle name="Comma 7 3 4 2" xfId="1748" xr:uid="{00000000-0005-0000-0000-0000BD020000}"/>
    <cellStyle name="Comma 7 3 4 2 2" xfId="3067" xr:uid="{00000000-0005-0000-0000-00002A020000}"/>
    <cellStyle name="Comma 7 3 4 2 2 2" xfId="8147" xr:uid="{F1931F2F-FA1E-4610-B819-B83AC5BC1B32}"/>
    <cellStyle name="Comma 7 3 4 2 2 2 2" xfId="28822" xr:uid="{2B34A51E-562E-47FB-AC6C-A9F13E5A62D8}"/>
    <cellStyle name="Comma 7 3 4 2 2 2 3" xfId="28049" xr:uid="{0AA50304-3480-4DF2-BC26-56196F86B5A1}"/>
    <cellStyle name="Comma 7 3 4 2 2 2 4" xfId="18527" xr:uid="{CFD02403-A5B3-4B34-9D98-25744920ABB0}"/>
    <cellStyle name="Comma 7 3 4 2 2 3" xfId="10980" xr:uid="{E51FA6A8-FAC5-4ECF-97FD-3899F69BAA92}"/>
    <cellStyle name="Comma 7 3 4 2 2 3 2" xfId="21360" xr:uid="{1DB3555B-03E2-42F0-8F73-B9E9BC7E756D}"/>
    <cellStyle name="Comma 7 3 4 2 2 4" xfId="25704" xr:uid="{1B9CE304-0B1C-421A-B852-66ECE11A42FD}"/>
    <cellStyle name="Comma 7 3 4 2 2 5" xfId="15694" xr:uid="{0059FB86-B8E1-47DF-B797-187EC693D0B9}"/>
    <cellStyle name="Comma 7 3 4 2 3" xfId="3566" xr:uid="{00000000-0005-0000-0000-0000BD020000}"/>
    <cellStyle name="Comma 7 3 4 2 4" xfId="5625" xr:uid="{827FF525-FDEF-478D-B14C-FAE5C7BAAA47}"/>
    <cellStyle name="Comma 7 3 4 2 4 2" xfId="29957" xr:uid="{20F9AA12-6498-407B-9E82-41086B0B3BDD}"/>
    <cellStyle name="Comma 7 3 4 2 5" xfId="23640" xr:uid="{26E0B30D-3726-4688-865B-D1F3204AE96E}"/>
    <cellStyle name="Comma 7 3 4 2 6" xfId="13575" xr:uid="{F4BA8690-D0E4-4844-9953-93C10169E306}"/>
    <cellStyle name="Comma 7 3 4 3" xfId="1749" xr:uid="{00000000-0005-0000-0000-0000BE020000}"/>
    <cellStyle name="Comma 7 3 4 3 2" xfId="3814" xr:uid="{ED0A20C0-851C-43CE-A244-08046447CC9F}"/>
    <cellStyle name="Comma 7 3 4 3 2 2" xfId="8648" xr:uid="{5743A404-81A7-4FC8-9A73-2CF43BBDF2C9}"/>
    <cellStyle name="Comma 7 3 4 3 2 2 2" xfId="19028" xr:uid="{F761ADC4-7297-49D4-9817-D82A827C461C}"/>
    <cellStyle name="Comma 7 3 4 3 2 3" xfId="11481" xr:uid="{6934031F-9FD8-49C2-B8A8-B2C64565D36A}"/>
    <cellStyle name="Comma 7 3 4 3 2 3 2" xfId="21861" xr:uid="{76527055-D680-47A1-9723-5EAC8171A51D}"/>
    <cellStyle name="Comma 7 3 4 3 2 4" xfId="28362" xr:uid="{69F5C42D-3BBD-48AB-8E63-2E21149E3188}"/>
    <cellStyle name="Comma 7 3 4 3 2 5" xfId="27959" xr:uid="{92A982AB-DFE7-450D-92F7-1A82914FB061}"/>
    <cellStyle name="Comma 7 3 4 3 2 6" xfId="16195" xr:uid="{D910A9D7-AD9D-4B05-B81B-13E8634ECBD0}"/>
    <cellStyle name="Comma 7 3 4 3 3" xfId="24321" xr:uid="{9A324CB1-B7DA-4131-BD6A-B17EB30DB498}"/>
    <cellStyle name="Comma 7 3 4 3 3 2" xfId="29904" xr:uid="{01103EB1-3290-4D07-BEF6-3D3C9114883A}"/>
    <cellStyle name="Comma 7 3 4 3 4" xfId="30017" xr:uid="{00434217-AB1C-4C6B-A83C-62A5AC08F336}"/>
    <cellStyle name="Comma 7 3 4 4" xfId="1747" xr:uid="{00000000-0005-0000-0000-0000BF020000}"/>
    <cellStyle name="Comma 7 3 4 5" xfId="4264" xr:uid="{6AC4C019-2C26-44B9-9EC3-E3E2D424E32A}"/>
    <cellStyle name="Comma 7 3 4 5 2" xfId="9036" xr:uid="{BA81BD57-2BE5-4DE4-A24B-9A95219BDEBB}"/>
    <cellStyle name="Comma 7 3 4 5 2 2" xfId="19416" xr:uid="{65304B97-A8D6-4B6E-87B2-4B6DC7C72B44}"/>
    <cellStyle name="Comma 7 3 4 5 2 3" xfId="31040" xr:uid="{29E5A903-E367-4DFA-8B14-41FC53E28582}"/>
    <cellStyle name="Comma 7 3 4 5 2 4" xfId="30761" xr:uid="{5C39344B-BBCA-404A-B8F8-90DD4B557283}"/>
    <cellStyle name="Comma 7 3 4 5 3" xfId="11869" xr:uid="{A013C49C-ECA8-41BF-96B3-21AC6B269F3A}"/>
    <cellStyle name="Comma 7 3 4 5 3 2" xfId="22249" xr:uid="{38C1A6FF-C5F3-4E12-BE7A-E04070788C11}"/>
    <cellStyle name="Comma 7 3 4 5 4" xfId="27170" xr:uid="{521A88FC-A998-4017-B759-BC483B8ACAD1}"/>
    <cellStyle name="Comma 7 3 4 5 5" xfId="27644" xr:uid="{9E9C4CCF-96E0-4DBC-B421-7EC98AEB14A6}"/>
    <cellStyle name="Comma 7 3 4 5 6" xfId="16583" xr:uid="{FDCE4580-85C0-4BB6-BD76-D4661603676D}"/>
    <cellStyle name="Comma 7 3 4 6" xfId="4904" xr:uid="{114D2B95-BFD8-40C9-A1CB-957B05832063}"/>
    <cellStyle name="Comma 7 3 4 6 2" xfId="14196" xr:uid="{5BA9B63E-C96B-45DE-8274-2E83DCD2C710}"/>
    <cellStyle name="Comma 7 3 4 7" xfId="6649" xr:uid="{506C9779-95AC-4388-83FE-672925C1B02A}"/>
    <cellStyle name="Comma 7 3 4 7 2" xfId="17029" xr:uid="{EF752B79-A60E-4278-8C80-47B41BB97CC3}"/>
    <cellStyle name="Comma 7 3 4 8" xfId="9482" xr:uid="{6CF38CF9-56BB-4978-954E-7E8E65084293}"/>
    <cellStyle name="Comma 7 3 4 8 2" xfId="19862" xr:uid="{592F35B8-062A-4B9B-B09A-3D462665963C}"/>
    <cellStyle name="Comma 7 3 4 9" xfId="23022" xr:uid="{36677A31-1104-4492-9FE6-428E8689CAF8}"/>
    <cellStyle name="Comma 7 3 5" xfId="1750" xr:uid="{00000000-0005-0000-0000-0000C0020000}"/>
    <cellStyle name="Comma 7 3 5 2" xfId="3068" xr:uid="{00000000-0005-0000-0000-00002B020000}"/>
    <cellStyle name="Comma 7 3 5 2 2" xfId="8148" xr:uid="{2C8E21C5-1468-4AAC-9E90-7A13D1302FAA}"/>
    <cellStyle name="Comma 7 3 5 2 2 2" xfId="28823" xr:uid="{0BD52AC1-38D0-4C37-B305-D192EA862043}"/>
    <cellStyle name="Comma 7 3 5 2 2 2 2" xfId="31226" xr:uid="{B1824CD6-0A45-4DFE-A5DA-1765F10D715A}"/>
    <cellStyle name="Comma 7 3 5 2 2 2 3" xfId="30763" xr:uid="{7B31E587-79F0-4CA4-A017-3FC64EB68955}"/>
    <cellStyle name="Comma 7 3 5 2 2 3" xfId="26546" xr:uid="{8A656009-1284-4B9B-ADF3-ED1BC0BCC3F2}"/>
    <cellStyle name="Comma 7 3 5 2 2 4" xfId="18528" xr:uid="{128F5D68-5A9F-4E36-98C7-8BB7C0E561AD}"/>
    <cellStyle name="Comma 7 3 5 2 3" xfId="10981" xr:uid="{4DD23474-870F-4639-9FE4-AA6A0949A199}"/>
    <cellStyle name="Comma 7 3 5 2 3 2" xfId="21361" xr:uid="{A0882080-46B6-4B65-A5DA-7FD4934AA4B4}"/>
    <cellStyle name="Comma 7 3 5 2 4" xfId="24166" xr:uid="{A8908E9D-CF07-4CC3-93FE-F91D3CCF9DEE}"/>
    <cellStyle name="Comma 7 3 5 2 5" xfId="15695" xr:uid="{148F4EE9-281E-4E13-BB9F-538AA70BEA61}"/>
    <cellStyle name="Comma 7 3 5 3" xfId="3677" xr:uid="{00000000-0005-0000-0000-0000C0020000}"/>
    <cellStyle name="Comma 7 3 5 4" xfId="4413" xr:uid="{39A94735-439D-4714-8C97-340E07D9B1C2}"/>
    <cellStyle name="Comma 7 3 5 4 2" xfId="9185" xr:uid="{F1BC04F7-E54B-48FE-A1A1-A0DB777BD46E}"/>
    <cellStyle name="Comma 7 3 5 4 2 2" xfId="19565" xr:uid="{1394F04B-CC2D-457C-A8E1-742A6790E496}"/>
    <cellStyle name="Comma 7 3 5 4 2 3" xfId="31079" xr:uid="{7E1DD9F1-4C18-4368-A763-2CFDB57D9BB0}"/>
    <cellStyle name="Comma 7 3 5 4 2 4" xfId="30762" xr:uid="{CEB76293-5225-4DF8-B182-6C8C0AFD630E}"/>
    <cellStyle name="Comma 7 3 5 4 3" xfId="12018" xr:uid="{706B6DB9-CD9A-4ED7-B159-DF49DA196DEE}"/>
    <cellStyle name="Comma 7 3 5 4 3 2" xfId="22398" xr:uid="{01A9F026-682A-4472-8503-0CDD994EBD1A}"/>
    <cellStyle name="Comma 7 3 5 4 4" xfId="16732" xr:uid="{C73CAD6C-19D9-4C6A-AF12-4F6E33F0C6C6}"/>
    <cellStyle name="Comma 7 3 5 5" xfId="5626" xr:uid="{2FADE1A1-156D-4770-A59C-1D5D492CFF56}"/>
    <cellStyle name="Comma 7 3 5 5 2" xfId="29685" xr:uid="{DD02D9DC-2EC2-4EBC-A2AB-DA7D0EF6B5A6}"/>
    <cellStyle name="Comma 7 3 5 5 2 2" xfId="30976" xr:uid="{235E9461-30B4-44D8-929B-6F79698976C3}"/>
    <cellStyle name="Comma 7 3 5 6" xfId="24706" xr:uid="{CD0367C6-2874-4187-83D9-9B0301BDED90}"/>
    <cellStyle name="Comma 7 3 5 7" xfId="13576" xr:uid="{31C08D88-46F6-44FC-9FAF-C7DFE5A5340F}"/>
    <cellStyle name="Comma 7 3 6" xfId="1751" xr:uid="{00000000-0005-0000-0000-0000C1020000}"/>
    <cellStyle name="Comma 7 3 6 2" xfId="2875" xr:uid="{00000000-0005-0000-0000-00002C020000}"/>
    <cellStyle name="Comma 7 3 6 2 2" xfId="7992" xr:uid="{18FB670C-B086-4649-A49B-AA84A527E1C5}"/>
    <cellStyle name="Comma 7 3 6 2 2 2" xfId="25913" xr:uid="{247261F7-32DF-4C9F-AFC6-1B08B1D6E65D}"/>
    <cellStyle name="Comma 7 3 6 2 2 2 2" xfId="31168" xr:uid="{00E20836-A709-4D76-A735-95493E287AD1}"/>
    <cellStyle name="Comma 7 3 6 2 2 2 3" xfId="30764" xr:uid="{80F05594-7611-41F2-83FC-870D7DE32EE2}"/>
    <cellStyle name="Comma 7 3 6 2 2 3" xfId="27827" xr:uid="{DAA8CBF8-1F10-450B-9DE8-9200C3163FD1}"/>
    <cellStyle name="Comma 7 3 6 2 2 4" xfId="18372" xr:uid="{DEA785FC-D636-456D-AF50-1B6058F3F876}"/>
    <cellStyle name="Comma 7 3 6 2 3" xfId="10825" xr:uid="{B9BB6D5B-71C6-485F-AB66-710966D0D397}"/>
    <cellStyle name="Comma 7 3 6 2 3 2" xfId="21205" xr:uid="{3CA70379-CF4C-42E4-B4BE-D9DEA86B0B46}"/>
    <cellStyle name="Comma 7 3 6 2 4" xfId="25751" xr:uid="{F1D9F1EE-C37D-4DBC-9EBE-C21ECE231D19}"/>
    <cellStyle name="Comma 7 3 6 2 5" xfId="15539" xr:uid="{08D89368-48C2-4B55-BAE4-2E63BB5C19EB}"/>
    <cellStyle name="Comma 7 3 6 3" xfId="3583" xr:uid="{00000000-0005-0000-0000-0000C1020000}"/>
    <cellStyle name="Comma 7 3 6 4" xfId="5627" xr:uid="{5B76C98F-C0BF-4CF0-91A7-53BE3B77CE07}"/>
    <cellStyle name="Comma 7 3 6 4 2" xfId="29924" xr:uid="{741779F3-8687-413A-BABB-6A7AC4C6DE25}"/>
    <cellStyle name="Comma 7 3 6 5" xfId="25565" xr:uid="{337F0B91-D4CC-4CAA-B6E2-253217A3E564}"/>
    <cellStyle name="Comma 7 3 6 6" xfId="13371" xr:uid="{E5E7021E-60E4-49D3-852D-8B9CBD1B477D}"/>
    <cellStyle name="Comma 7 3 7" xfId="1737" xr:uid="{00000000-0005-0000-0000-0000C2020000}"/>
    <cellStyle name="Comma 7 3 7 2" xfId="2469" xr:uid="{00000000-0005-0000-0000-00002D020000}"/>
    <cellStyle name="Comma 7 3 7 2 2" xfId="7594" xr:uid="{7D845A15-6584-4DF0-BD6D-A91976089349}"/>
    <cellStyle name="Comma 7 3 7 2 2 2" xfId="17974" xr:uid="{3AB9C43A-0755-4D8E-9050-2315D93038AC}"/>
    <cellStyle name="Comma 7 3 7 2 3" xfId="10427" xr:uid="{DD76E025-B3B3-4322-8BD0-B8844AAC6C67}"/>
    <cellStyle name="Comma 7 3 7 2 3 2" xfId="20807" xr:uid="{D23E06C4-78BF-428D-8406-91208AE2099D}"/>
    <cellStyle name="Comma 7 3 7 2 4" xfId="28402" xr:uid="{DC6320A0-6526-4250-87A3-7B1F7EEDCB45}"/>
    <cellStyle name="Comma 7 3 7 2 5" xfId="26970" xr:uid="{A42A7536-2CC4-4B9F-AC77-C927C7495088}"/>
    <cellStyle name="Comma 7 3 7 2 6" xfId="15141" xr:uid="{A8223C2E-A5D3-46BC-8E03-DE32AA84F113}"/>
    <cellStyle name="Comma 7 3 7 3" xfId="3668" xr:uid="{00000000-0005-0000-0000-0000C2020000}"/>
    <cellStyle name="Comma 7 3 7 4" xfId="5617" xr:uid="{354E9452-958D-4758-AD14-FEC309CF6342}"/>
    <cellStyle name="Comma 7 3 7 4 2" xfId="29863" xr:uid="{AF8F967D-6CD8-4490-B648-1B12B79D6ED9}"/>
    <cellStyle name="Comma 7 3 7 5" xfId="22981" xr:uid="{EAAC60EF-B43A-4315-839E-C8B32C50A659}"/>
    <cellStyle name="Comma 7 3 7 6" xfId="12857" xr:uid="{682832E8-95F6-45C8-B43E-58421DD09B80}"/>
    <cellStyle name="Comma 7 3 8" xfId="2223" xr:uid="{00000000-0005-0000-0000-00001C020000}"/>
    <cellStyle name="Comma 7 3 8 2" xfId="7350" xr:uid="{5BC9C21F-183C-4FCE-B8EC-B1B634F9922A}"/>
    <cellStyle name="Comma 7 3 8 2 2" xfId="17730" xr:uid="{1DA734C9-A914-4B89-AFB7-487EBECE364A}"/>
    <cellStyle name="Comma 7 3 8 2 2 2" xfId="31123" xr:uid="{25B90749-E1DC-406F-B88F-4BB77DEB39C9}"/>
    <cellStyle name="Comma 7 3 8 2 2 3" xfId="30765" xr:uid="{2521966B-AD35-4B5A-923F-A6EECC98E499}"/>
    <cellStyle name="Comma 7 3 8 3" xfId="10183" xr:uid="{2FE99FB6-ECE3-41F4-A934-2F4B90A9C4AB}"/>
    <cellStyle name="Comma 7 3 8 3 2" xfId="20563" xr:uid="{92D13FE9-41BC-4343-9B57-06EAC4534CC4}"/>
    <cellStyle name="Comma 7 3 8 4" xfId="24238" xr:uid="{50855620-BD9B-4122-94BD-2F28CAC11815}"/>
    <cellStyle name="Comma 7 3 8 5" xfId="28642" xr:uid="{ED54405B-B91D-40A4-B0B2-45B0F7BED97A}"/>
    <cellStyle name="Comma 7 3 8 6" xfId="14897" xr:uid="{C5B9B326-55FB-47B5-A3D1-FA1DBA274FDB}"/>
    <cellStyle name="Comma 7 3 9" xfId="3870" xr:uid="{C8A0FAA5-9B7E-4CC6-B126-396DBCBEC0DE}"/>
    <cellStyle name="Comma 7 3 9 2" xfId="8702" xr:uid="{B46FEDDD-A828-4163-B92F-2055CBDEAEB4}"/>
    <cellStyle name="Comma 7 3 9 2 2" xfId="19082" xr:uid="{2034E241-4243-4FAB-90CD-B6EA1F0064C3}"/>
    <cellStyle name="Comma 7 3 9 3" xfId="11535" xr:uid="{F2068EFC-51AD-4FB6-BB65-47749DB0186B}"/>
    <cellStyle name="Comma 7 3 9 3 2" xfId="21915" xr:uid="{2E3C1A11-E99F-4D94-AC42-0F11BDE77AC8}"/>
    <cellStyle name="Comma 7 3 9 4" xfId="25929" xr:uid="{209424B9-46B1-4177-B516-31E1C7847AA8}"/>
    <cellStyle name="Comma 7 3 9 5" xfId="27894" xr:uid="{A8450D4A-2A82-46E6-87BC-80C5ECBA7966}"/>
    <cellStyle name="Comma 7 3 9 6" xfId="16249" xr:uid="{B822606C-21C2-4CB7-955C-9119D754E584}"/>
    <cellStyle name="Comma 7 4" xfId="515" xr:uid="{00000000-0005-0000-0000-0000C3020000}"/>
    <cellStyle name="Comma 7 4 10" xfId="6650" xr:uid="{6CCB234B-3732-4180-9295-30246168D0DE}"/>
    <cellStyle name="Comma 7 4 10 2" xfId="17030" xr:uid="{FE944D4D-C8A5-46A0-B01B-C80842D62473}"/>
    <cellStyle name="Comma 7 4 11" xfId="9483" xr:uid="{50ABA6FC-08DB-406C-BB4A-54F32A4226BD}"/>
    <cellStyle name="Comma 7 4 11 2" xfId="19863" xr:uid="{C827654D-43F0-42CF-BC91-375B9C9A2DA5}"/>
    <cellStyle name="Comma 7 4 12" xfId="24801" xr:uid="{00BF0204-9762-4716-A551-48483A31603F}"/>
    <cellStyle name="Comma 7 4 13" xfId="12435" xr:uid="{13856006-9B60-4428-8901-F69F79C25512}"/>
    <cellStyle name="Comma 7 4 2" xfId="516" xr:uid="{00000000-0005-0000-0000-0000C4020000}"/>
    <cellStyle name="Comma 7 4 2 10" xfId="9484" xr:uid="{C45BCE2B-22E5-4A0D-98DA-7CD2B25CFB72}"/>
    <cellStyle name="Comma 7 4 2 10 2" xfId="19864" xr:uid="{6AE756E6-4060-4F0B-9E6A-DA736F705B0C}"/>
    <cellStyle name="Comma 7 4 2 11" xfId="25397" xr:uid="{E25AB078-2481-493F-BF72-67BB374FB035}"/>
    <cellStyle name="Comma 7 4 2 12" xfId="12516" xr:uid="{0BCCFE48-A043-48E7-AAE1-9BD13473BBED}"/>
    <cellStyle name="Comma 7 4 2 2" xfId="517" xr:uid="{00000000-0005-0000-0000-0000C5020000}"/>
    <cellStyle name="Comma 7 4 2 2 10" xfId="13092" xr:uid="{474830D7-07D3-431C-9957-D008D6DEC804}"/>
    <cellStyle name="Comma 7 4 2 2 2" xfId="1755" xr:uid="{00000000-0005-0000-0000-0000C6020000}"/>
    <cellStyle name="Comma 7 4 2 2 2 2" xfId="3070" xr:uid="{00000000-0005-0000-0000-000031020000}"/>
    <cellStyle name="Comma 7 4 2 2 2 2 2" xfId="8150" xr:uid="{EDFBFDE6-C2AC-4A1B-A48A-ECBE9A76C80F}"/>
    <cellStyle name="Comma 7 4 2 2 2 2 2 2" xfId="28825" xr:uid="{FF22AA6C-8848-44FE-817B-E390CFD62415}"/>
    <cellStyle name="Comma 7 4 2 2 2 2 2 3" xfId="27041" xr:uid="{E7DA5C12-4FDD-472B-AC99-F287BADDBA34}"/>
    <cellStyle name="Comma 7 4 2 2 2 2 2 4" xfId="18530" xr:uid="{EF18A9A0-FF4C-496E-B374-2D3F98E342F5}"/>
    <cellStyle name="Comma 7 4 2 2 2 2 3" xfId="10983" xr:uid="{D374B389-DFB7-4077-AD3D-D1414956DDBF}"/>
    <cellStyle name="Comma 7 4 2 2 2 2 3 2" xfId="21363" xr:uid="{921AD211-D54D-4B02-99A0-38D8C20E35FD}"/>
    <cellStyle name="Comma 7 4 2 2 2 2 4" xfId="25725" xr:uid="{A1B5A541-62DD-4F3C-A2B9-76C97AB30F96}"/>
    <cellStyle name="Comma 7 4 2 2 2 2 5" xfId="15697" xr:uid="{A876339B-699C-4347-AB50-4795736B3C8C}"/>
    <cellStyle name="Comma 7 4 2 2 2 3" xfId="2073" xr:uid="{00000000-0005-0000-0000-0000C6020000}"/>
    <cellStyle name="Comma 7 4 2 2 2 4" xfId="5629" xr:uid="{0F96B69B-244A-4F6D-84EA-8F9BE20B728E}"/>
    <cellStyle name="Comma 7 4 2 2 2 4 2" xfId="29959" xr:uid="{C6BDF0EC-6B58-4DBD-A047-E46FD0F0B294}"/>
    <cellStyle name="Comma 7 4 2 2 2 5" xfId="25273" xr:uid="{6F6DFA54-4A86-4350-BCF4-C833337EB687}"/>
    <cellStyle name="Comma 7 4 2 2 2 6" xfId="13578" xr:uid="{BB1AD97E-9E89-47BC-B3DF-F183196AF99C}"/>
    <cellStyle name="Comma 7 4 2 2 3" xfId="1756" xr:uid="{00000000-0005-0000-0000-0000C7020000}"/>
    <cellStyle name="Comma 7 4 2 2 3 2" xfId="4652" xr:uid="{A56AE9E9-514F-441A-BEA0-FFD7772ABB59}"/>
    <cellStyle name="Comma 7 4 2 2 3 2 2" xfId="9404" xr:uid="{55022EEA-4842-4678-B4EA-ED753185182C}"/>
    <cellStyle name="Comma 7 4 2 2 3 2 2 2" xfId="19784" xr:uid="{590F2FAA-4B8B-4C56-8E81-CD92CEC869BF}"/>
    <cellStyle name="Comma 7 4 2 2 3 2 3" xfId="12237" xr:uid="{432E2E00-1A98-484E-A074-FBC06ECE9C3D}"/>
    <cellStyle name="Comma 7 4 2 2 3 2 3 2" xfId="22617" xr:uid="{2A646215-255F-4235-A75F-A8C071AB7686}"/>
    <cellStyle name="Comma 7 4 2 2 3 2 4" xfId="28073" xr:uid="{388ED87A-BF05-48C1-AAA9-C428EEC71682}"/>
    <cellStyle name="Comma 7 4 2 2 3 2 5" xfId="27265" xr:uid="{7058C08C-414A-4B93-8499-40C15D815A26}"/>
    <cellStyle name="Comma 7 4 2 2 3 2 6" xfId="16951" xr:uid="{C310694A-51E1-48CD-82B7-9455B44364C9}"/>
    <cellStyle name="Comma 7 4 2 2 3 3" xfId="23802" xr:uid="{C3AD8123-48D2-4D44-978E-10B47EC021EC}"/>
    <cellStyle name="Comma 7 4 2 2 3 3 2" xfId="29907" xr:uid="{017EC55E-1B0E-4659-9FEC-BE3BA3E8B5C9}"/>
    <cellStyle name="Comma 7 4 2 2 3 4" xfId="30019" xr:uid="{76B366F6-D4B3-4EDF-A05B-E111BAF2E291}"/>
    <cellStyle name="Comma 7 4 2 2 4" xfId="1754" xr:uid="{00000000-0005-0000-0000-0000C8020000}"/>
    <cellStyle name="Comma 7 4 2 2 4 2" xfId="26940" xr:uid="{EACAFCDE-67F4-4E83-A579-0DC3A6628F60}"/>
    <cellStyle name="Comma 7 4 2 2 4 3" xfId="26331" xr:uid="{C333864C-4DD8-4C48-8E8A-BF6D74E07578}"/>
    <cellStyle name="Comma 7 4 2 2 5" xfId="4267" xr:uid="{4C51E4D8-F743-4DB6-846D-6A99EF1E28C9}"/>
    <cellStyle name="Comma 7 4 2 2 5 2" xfId="9039" xr:uid="{FD66BA8B-39FA-421D-ACF0-304D4B252B32}"/>
    <cellStyle name="Comma 7 4 2 2 5 2 2" xfId="19419" xr:uid="{1ADDD720-C7FC-4201-B8B3-B2F16A556C5B}"/>
    <cellStyle name="Comma 7 4 2 2 5 2 3" xfId="31043" xr:uid="{0466D549-57DE-48E9-B876-F7DA4CBAA235}"/>
    <cellStyle name="Comma 7 4 2 2 5 2 4" xfId="30766" xr:uid="{B6266582-5973-4625-BC73-800F26BE8E45}"/>
    <cellStyle name="Comma 7 4 2 2 5 3" xfId="11872" xr:uid="{91611199-EB54-4305-A93B-757A8CCCB962}"/>
    <cellStyle name="Comma 7 4 2 2 5 3 2" xfId="22252" xr:uid="{DC59DBFB-DA34-4F7B-8E76-CC383E74A36A}"/>
    <cellStyle name="Comma 7 4 2 2 5 4" xfId="26659" xr:uid="{7AA1B6D3-94B8-4725-838A-27A287B5A0D0}"/>
    <cellStyle name="Comma 7 4 2 2 5 5" xfId="28412" xr:uid="{781FC03D-2709-4EA3-888D-B585F477CC13}"/>
    <cellStyle name="Comma 7 4 2 2 5 6" xfId="16586" xr:uid="{95E22C73-DEF3-4CF3-8C0C-96AB51B1D510}"/>
    <cellStyle name="Comma 7 4 2 2 6" xfId="4907" xr:uid="{4F05658C-4F8B-4450-8CF2-3C0F842DE943}"/>
    <cellStyle name="Comma 7 4 2 2 6 2" xfId="27808" xr:uid="{3BB74277-8229-4B12-867A-5DDCE5B1C601}"/>
    <cellStyle name="Comma 7 4 2 2 6 3" xfId="26958" xr:uid="{BA5B4B88-4C7E-4D8B-BB9A-4CF57B0987D9}"/>
    <cellStyle name="Comma 7 4 2 2 6 4" xfId="14199" xr:uid="{641BD702-6463-4981-A0CF-AAA51C20EC9B}"/>
    <cellStyle name="Comma 7 4 2 2 7" xfId="6652" xr:uid="{29CFA51F-B91D-472A-A88F-AAFA5013ABB0}"/>
    <cellStyle name="Comma 7 4 2 2 7 2" xfId="17032" xr:uid="{FBA6E820-D212-498D-80FB-8B4FB80C0634}"/>
    <cellStyle name="Comma 7 4 2 2 8" xfId="9485" xr:uid="{8CB5331E-1AEC-455D-AAE1-F89A718D0D5C}"/>
    <cellStyle name="Comma 7 4 2 2 8 2" xfId="19865" xr:uid="{CE9FDB0D-8594-4AE0-B6A4-125E9AFF47E1}"/>
    <cellStyle name="Comma 7 4 2 2 9" xfId="24932" xr:uid="{CCF4802F-B647-45E8-8C90-CC8D4F3B2C96}"/>
    <cellStyle name="Comma 7 4 2 3" xfId="1757" xr:uid="{00000000-0005-0000-0000-0000C9020000}"/>
    <cellStyle name="Comma 7 4 2 3 2" xfId="3071" xr:uid="{00000000-0005-0000-0000-000032020000}"/>
    <cellStyle name="Comma 7 4 2 3 2 2" xfId="8151" xr:uid="{401BA277-190E-4F58-9CDB-792EA14258C3}"/>
    <cellStyle name="Comma 7 4 2 3 2 2 2" xfId="28826" xr:uid="{1BA52ECE-26C0-489B-9DA8-F90D8E7B5CE2}"/>
    <cellStyle name="Comma 7 4 2 3 2 2 2 2" xfId="31227" xr:uid="{5DCE9DDA-5CBE-40F0-BC23-B3C9BE848D80}"/>
    <cellStyle name="Comma 7 4 2 3 2 2 2 3" xfId="30768" xr:uid="{C45D28CF-F3F7-4E67-9E26-B73EEE81ED73}"/>
    <cellStyle name="Comma 7 4 2 3 2 2 3" xfId="26588" xr:uid="{A9A6FA3A-10A1-4B81-9A71-7CB43FE46461}"/>
    <cellStyle name="Comma 7 4 2 3 2 2 4" xfId="18531" xr:uid="{C910133E-F186-4795-B306-35F8DAE47591}"/>
    <cellStyle name="Comma 7 4 2 3 2 3" xfId="10984" xr:uid="{823B96D9-B777-4448-AD31-D8BC2D6D8A43}"/>
    <cellStyle name="Comma 7 4 2 3 2 3 2" xfId="21364" xr:uid="{BEC454D6-21FA-4E5F-8080-F82A664B1815}"/>
    <cellStyle name="Comma 7 4 2 3 2 4" xfId="25568" xr:uid="{CF81D0C3-3EE6-4696-89C5-3B1856A97FDC}"/>
    <cellStyle name="Comma 7 4 2 3 2 5" xfId="15698" xr:uid="{332EB8CD-9113-4FBC-B464-DD354E16ECF1}"/>
    <cellStyle name="Comma 7 4 2 3 3" xfId="3614" xr:uid="{00000000-0005-0000-0000-0000C9020000}"/>
    <cellStyle name="Comma 7 4 2 3 4" xfId="4414" xr:uid="{4B720B26-C75C-4226-9681-0209047D1A81}"/>
    <cellStyle name="Comma 7 4 2 3 4 2" xfId="9186" xr:uid="{E632F89A-5B90-4DF6-B4A8-87869941BBE6}"/>
    <cellStyle name="Comma 7 4 2 3 4 2 2" xfId="19566" xr:uid="{3E0F7026-1F8B-4015-9B9C-9294211715B4}"/>
    <cellStyle name="Comma 7 4 2 3 4 2 3" xfId="31080" xr:uid="{F6B95315-CE84-493B-AAC8-03822C5B8988}"/>
    <cellStyle name="Comma 7 4 2 3 4 2 4" xfId="30767" xr:uid="{622C6861-D115-499C-A407-9F5AA1C65C51}"/>
    <cellStyle name="Comma 7 4 2 3 4 3" xfId="12019" xr:uid="{FA9899FA-E822-41AD-AD85-287577806EBE}"/>
    <cellStyle name="Comma 7 4 2 3 4 3 2" xfId="22399" xr:uid="{8A752706-E6EF-403A-ADAD-CC524FFEA0AD}"/>
    <cellStyle name="Comma 7 4 2 3 4 4" xfId="16733" xr:uid="{05687D9F-3A7B-4E08-8C61-4B266BFF80D4}"/>
    <cellStyle name="Comma 7 4 2 3 5" xfId="5630" xr:uid="{8655C0D7-5098-492F-88C6-7F9808A18537}"/>
    <cellStyle name="Comma 7 4 2 3 5 2" xfId="29702" xr:uid="{2CD370FC-BE89-44C6-B960-89019767396E}"/>
    <cellStyle name="Comma 7 4 2 3 5 2 2" xfId="30977" xr:uid="{AB2A1405-E9B2-4D65-9C63-84C25CAAF278}"/>
    <cellStyle name="Comma 7 4 2 3 6" xfId="24441" xr:uid="{E4AF0C8B-5284-4EFA-BE03-D51C5912C1E1}"/>
    <cellStyle name="Comma 7 4 2 3 7" xfId="13579" xr:uid="{2063385F-3AA0-4A2A-AB6F-AE53FCB5E919}"/>
    <cellStyle name="Comma 7 4 2 4" xfId="1758" xr:uid="{00000000-0005-0000-0000-0000CA020000}"/>
    <cellStyle name="Comma 7 4 2 4 2" xfId="3069" xr:uid="{00000000-0005-0000-0000-000033020000}"/>
    <cellStyle name="Comma 7 4 2 4 2 2" xfId="8149" xr:uid="{67EA87D6-BAC2-4F4C-9F76-DC111D6527C8}"/>
    <cellStyle name="Comma 7 4 2 4 2 2 2" xfId="28824" xr:uid="{81AC2B9C-6945-49EA-9AA8-627AEC46B77A}"/>
    <cellStyle name="Comma 7 4 2 4 2 2 3" xfId="27375" xr:uid="{F9B9B077-BD22-4EA8-822A-C1201A44B9CF}"/>
    <cellStyle name="Comma 7 4 2 4 2 2 4" xfId="18529" xr:uid="{2F5165DE-0F18-4DFA-9E76-C6E360EFF2DE}"/>
    <cellStyle name="Comma 7 4 2 4 2 3" xfId="10982" xr:uid="{4286A93B-BC7B-4C0B-8BA9-376812C755B5}"/>
    <cellStyle name="Comma 7 4 2 4 2 3 2" xfId="21362" xr:uid="{E620A8C8-844D-4CA0-B3E5-A5FB7B8181FD}"/>
    <cellStyle name="Comma 7 4 2 4 2 4" xfId="23863" xr:uid="{7A0B68CE-861E-4016-95DE-F4E04C840222}"/>
    <cellStyle name="Comma 7 4 2 4 2 5" xfId="15696" xr:uid="{F666E2A7-9066-44F5-BC43-15818D545E87}"/>
    <cellStyle name="Comma 7 4 2 4 3" xfId="3637" xr:uid="{00000000-0005-0000-0000-0000CA020000}"/>
    <cellStyle name="Comma 7 4 2 4 4" xfId="5631" xr:uid="{FFE912BB-055C-46DF-8818-DF8382E88359}"/>
    <cellStyle name="Comma 7 4 2 4 4 2" xfId="29958" xr:uid="{89796A6F-5040-434A-BAAD-19672D0CD23D}"/>
    <cellStyle name="Comma 7 4 2 4 5" xfId="23066" xr:uid="{769159F0-5C0D-45AD-A13C-86CDBB62F980}"/>
    <cellStyle name="Comma 7 4 2 4 6" xfId="13577" xr:uid="{9800965C-BD53-4754-868D-E5123D35909F}"/>
    <cellStyle name="Comma 7 4 2 5" xfId="1753" xr:uid="{00000000-0005-0000-0000-0000CB020000}"/>
    <cellStyle name="Comma 7 4 2 5 2" xfId="2612" xr:uid="{00000000-0005-0000-0000-000034020000}"/>
    <cellStyle name="Comma 7 4 2 5 2 2" xfId="7737" xr:uid="{264B3417-CBC5-4D83-B7A8-2F55D07895CD}"/>
    <cellStyle name="Comma 7 4 2 5 2 2 2" xfId="18117" xr:uid="{D7BC6FBF-51A4-4330-B851-3EE9DFCAB1C5}"/>
    <cellStyle name="Comma 7 4 2 5 2 3" xfId="10570" xr:uid="{4D31655A-AF45-4744-B266-007F93F7754D}"/>
    <cellStyle name="Comma 7 4 2 5 2 3 2" xfId="20950" xr:uid="{1049E83E-33B6-444A-A210-330810576F5E}"/>
    <cellStyle name="Comma 7 4 2 5 2 4" xfId="27065" xr:uid="{F1FB34C1-7873-4C6B-8ADA-ADE9CE3881D3}"/>
    <cellStyle name="Comma 7 4 2 5 2 5" xfId="26466" xr:uid="{9481BDCD-342A-4F51-B132-7DAB60CB44A7}"/>
    <cellStyle name="Comma 7 4 2 5 2 6" xfId="15284" xr:uid="{D0D03222-D2B4-4757-AF32-F9756CC6E30E}"/>
    <cellStyle name="Comma 7 4 2 5 3" xfId="3672" xr:uid="{00000000-0005-0000-0000-0000CB020000}"/>
    <cellStyle name="Comma 7 4 2 5 4" xfId="5628" xr:uid="{1C4CAF15-8B85-423C-8049-2DF4B15A9E04}"/>
    <cellStyle name="Comma 7 4 2 5 4 2" xfId="29885" xr:uid="{E23FAD94-262E-486E-AC68-65CF7F67F6ED}"/>
    <cellStyle name="Comma 7 4 2 5 5" xfId="22759" xr:uid="{63A9C5F6-EF77-4C6B-870B-B8420B9A6D50}"/>
    <cellStyle name="Comma 7 4 2 5 6" xfId="13000" xr:uid="{CC3099B8-C7CE-44FA-B70E-D2EAEDDB43B9}"/>
    <cellStyle name="Comma 7 4 2 6" xfId="2284" xr:uid="{00000000-0005-0000-0000-00002F020000}"/>
    <cellStyle name="Comma 7 4 2 6 2" xfId="7411" xr:uid="{E4C36005-5EDC-4729-A3E0-E43290015D95}"/>
    <cellStyle name="Comma 7 4 2 6 2 2" xfId="17791" xr:uid="{178E532A-F0CB-4EAF-AFBB-942C78F28E6D}"/>
    <cellStyle name="Comma 7 4 2 6 3" xfId="10244" xr:uid="{C75A9190-3FC3-47E9-9995-2DF8C9F66013}"/>
    <cellStyle name="Comma 7 4 2 6 3 2" xfId="20624" xr:uid="{54290424-A44E-4F48-B2D1-3C3BA61DA7AA}"/>
    <cellStyle name="Comma 7 4 2 6 4" xfId="22816" xr:uid="{A3D6ACC0-116F-4946-83C3-631641F8A836}"/>
    <cellStyle name="Comma 7 4 2 6 5" xfId="26015" xr:uid="{FE68FD12-9154-4AA7-A0C3-CD68D3A9D720}"/>
    <cellStyle name="Comma 7 4 2 6 6" xfId="14958" xr:uid="{6FA8B3BC-ADED-4CC2-8CC3-FFE0A1B68FE5}"/>
    <cellStyle name="Comma 7 4 2 7" xfId="3823" xr:uid="{B14658B2-FCC4-43CD-A4BC-C6FD30075BC7}"/>
    <cellStyle name="Comma 7 4 2 7 2" xfId="8656" xr:uid="{2C356EDD-54BF-4E47-B774-D6E55FADE4F0}"/>
    <cellStyle name="Comma 7 4 2 7 2 2" xfId="19036" xr:uid="{7811949C-31E2-421D-ADBF-A2352D2AA19E}"/>
    <cellStyle name="Comma 7 4 2 7 3" xfId="11489" xr:uid="{6F3A02B3-9DAA-486E-A01B-91AC2E380B47}"/>
    <cellStyle name="Comma 7 4 2 7 3 2" xfId="21869" xr:uid="{56A9FE8D-D055-4A14-AC81-A7470A84DE3E}"/>
    <cellStyle name="Comma 7 4 2 7 4" xfId="26519" xr:uid="{5FBD1249-0C3E-4921-BE51-79EA2CAC9B29}"/>
    <cellStyle name="Comma 7 4 2 7 5" xfId="27750" xr:uid="{91768008-3678-4E3B-BDC5-DF49DC87299E}"/>
    <cellStyle name="Comma 7 4 2 7 6" xfId="16203" xr:uid="{883239F2-5ACA-48AC-92E0-E80092C3F15F}"/>
    <cellStyle name="Comma 7 4 2 8" xfId="4906" xr:uid="{505D3395-F608-44BD-AEA0-71EDAA867C28}"/>
    <cellStyle name="Comma 7 4 2 8 2" xfId="14198" xr:uid="{3D6D5CD5-AE94-4527-93FF-700D5C6AF69C}"/>
    <cellStyle name="Comma 7 4 2 9" xfId="6651" xr:uid="{0A8693F1-C2C0-478E-B194-10661804C34F}"/>
    <cellStyle name="Comma 7 4 2 9 2" xfId="17031" xr:uid="{38F0DE82-D13B-40DA-9557-A7EDD7239E97}"/>
    <cellStyle name="Comma 7 4 3" xfId="518" xr:uid="{00000000-0005-0000-0000-0000CC020000}"/>
    <cellStyle name="Comma 7 4 3 10" xfId="12674" xr:uid="{E6520FE3-3C5C-4157-946D-CBA5C7996F81}"/>
    <cellStyle name="Comma 7 4 3 2" xfId="1760" xr:uid="{00000000-0005-0000-0000-0000CD020000}"/>
    <cellStyle name="Comma 7 4 3 2 2" xfId="3072" xr:uid="{00000000-0005-0000-0000-000036020000}"/>
    <cellStyle name="Comma 7 4 3 2 2 2" xfId="8152" xr:uid="{BF50235C-D9F5-4BE6-8E57-DA842ACA190A}"/>
    <cellStyle name="Comma 7 4 3 2 2 2 2" xfId="28827" xr:uid="{6BC52DD1-A91F-43FE-B3D1-B5A4132182CA}"/>
    <cellStyle name="Comma 7 4 3 2 2 2 3" xfId="26071" xr:uid="{344878CB-20EA-42C7-8ABE-B293196D2670}"/>
    <cellStyle name="Comma 7 4 3 2 2 2 4" xfId="18532" xr:uid="{D22F1899-2944-4CCB-B36A-5E8A124EFFE5}"/>
    <cellStyle name="Comma 7 4 3 2 2 3" xfId="10985" xr:uid="{9DA86617-6C52-4D0B-BB50-D655114B14BB}"/>
    <cellStyle name="Comma 7 4 3 2 2 3 2" xfId="21365" xr:uid="{0D55057B-18DB-43C2-9C52-2A25422470D3}"/>
    <cellStyle name="Comma 7 4 3 2 2 4" xfId="22742" xr:uid="{F680CB1D-9166-446B-BFD5-A9FF7876BB0F}"/>
    <cellStyle name="Comma 7 4 3 2 2 5" xfId="15699" xr:uid="{03C28C1E-303A-4C32-AADB-57485055AA2F}"/>
    <cellStyle name="Comma 7 4 3 2 3" xfId="3665" xr:uid="{00000000-0005-0000-0000-0000CD020000}"/>
    <cellStyle name="Comma 7 4 3 2 4" xfId="5632" xr:uid="{F42C1CC9-4C1E-4C09-96AA-B1331C9CE94A}"/>
    <cellStyle name="Comma 7 4 3 2 4 2" xfId="29960" xr:uid="{CBFC30DF-918A-4635-9F73-C3728EBCA183}"/>
    <cellStyle name="Comma 7 4 3 2 5" xfId="23227" xr:uid="{3B4E2DE3-9C5B-4543-9F55-002A6D0DBA63}"/>
    <cellStyle name="Comma 7 4 3 2 6" xfId="13580" xr:uid="{16383BDD-3E14-46A2-97B6-8F35987451FD}"/>
    <cellStyle name="Comma 7 4 3 3" xfId="1761" xr:uid="{00000000-0005-0000-0000-0000CE020000}"/>
    <cellStyle name="Comma 7 4 3 3 2" xfId="2681" xr:uid="{00000000-0005-0000-0000-000037020000}"/>
    <cellStyle name="Comma 7 4 3 3 2 2" xfId="7805" xr:uid="{9C8CB75C-6DD5-4A6E-8B48-84A31B9706F3}"/>
    <cellStyle name="Comma 7 4 3 3 2 2 2" xfId="18185" xr:uid="{7FFE0B91-DF7A-4B57-B83F-494585391AC3}"/>
    <cellStyle name="Comma 7 4 3 3 2 3" xfId="10638" xr:uid="{61B0738B-6FC2-483F-8B6D-B8217C9393CF}"/>
    <cellStyle name="Comma 7 4 3 3 2 3 2" xfId="21018" xr:uid="{E9091CA8-E1E0-439B-B93F-92F6CEC7289E}"/>
    <cellStyle name="Comma 7 4 3 3 2 4" xfId="15352" xr:uid="{E470E6FC-CA99-4ED1-8669-6D41E198481E}"/>
    <cellStyle name="Comma 7 4 3 3 2 5" xfId="30437" xr:uid="{B1C8CA97-8768-4B9B-AA25-B2978BD9674C}"/>
    <cellStyle name="Comma 7 4 3 3 3" xfId="3616" xr:uid="{00000000-0005-0000-0000-0000CE020000}"/>
    <cellStyle name="Comma 7 4 3 3 4" xfId="5633" xr:uid="{C0C64253-4544-4979-A07F-7EEC2FA73C74}"/>
    <cellStyle name="Comma 7 4 3 3 4 2" xfId="29906" xr:uid="{7158D19A-9FDF-4D3B-84E8-BAA5FCE634A9}"/>
    <cellStyle name="Comma 7 4 3 3 5" xfId="25521" xr:uid="{6F3732D1-E16A-4301-8E3F-B27761CF0255}"/>
    <cellStyle name="Comma 7 4 3 3 6" xfId="13091" xr:uid="{74843E64-0A04-40DD-9985-1B3D8C252F4E}"/>
    <cellStyle name="Comma 7 4 3 4" xfId="1759" xr:uid="{00000000-0005-0000-0000-0000CF020000}"/>
    <cellStyle name="Comma 7 4 3 4 2" xfId="3815" xr:uid="{D8562F3A-33C0-47DC-9768-B5E4819A23FF}"/>
    <cellStyle name="Comma 7 4 3 4 2 2" xfId="8649" xr:uid="{0C5A08FC-7258-4858-96EB-178F2F1D7D2A}"/>
    <cellStyle name="Comma 7 4 3 4 2 2 2" xfId="19029" xr:uid="{61DE5C44-A3CE-4400-870E-4156CE6AF8D3}"/>
    <cellStyle name="Comma 7 4 3 4 2 3" xfId="11482" xr:uid="{640F1C62-E8E9-475D-A089-FC636808A532}"/>
    <cellStyle name="Comma 7 4 3 4 2 3 2" xfId="21862" xr:uid="{12B6440F-867B-4044-B185-A1865D631395}"/>
    <cellStyle name="Comma 7 4 3 4 2 4" xfId="26144" xr:uid="{552BB63E-C010-4D93-B642-D969AD86307D}"/>
    <cellStyle name="Comma 7 4 3 4 2 5" xfId="28035" xr:uid="{EBF27C3A-2657-4D29-AF37-80CC896DFA93}"/>
    <cellStyle name="Comma 7 4 3 4 2 6" xfId="16196" xr:uid="{2B3F23E8-0972-4367-BA90-49DE4C62D40D}"/>
    <cellStyle name="Comma 7 4 3 4 3" xfId="24368" xr:uid="{6022CDEA-3303-4688-AF3E-2A06F16DFF68}"/>
    <cellStyle name="Comma 7 4 3 5" xfId="4130" xr:uid="{0C3AEDB6-47D3-4532-AD9F-B747C0D3D348}"/>
    <cellStyle name="Comma 7 4 3 5 2" xfId="8902" xr:uid="{A9D57613-0647-4252-A7DE-F96ACE4D2F25}"/>
    <cellStyle name="Comma 7 4 3 5 2 2" xfId="29009" xr:uid="{3223FC18-17D2-4449-8BCE-D3331DED2D0C}"/>
    <cellStyle name="Comma 7 4 3 5 2 3" xfId="28251" xr:uid="{6C9C8208-8D55-4D64-89B3-93B3A9FA53DD}"/>
    <cellStyle name="Comma 7 4 3 5 2 4" xfId="19282" xr:uid="{6A93D2D0-E2DE-4958-873C-7C9307DAE259}"/>
    <cellStyle name="Comma 7 4 3 5 2 5" xfId="31014" xr:uid="{AE91DB1F-9BFA-4E40-ABB4-055D676741C7}"/>
    <cellStyle name="Comma 7 4 3 5 3" xfId="11735" xr:uid="{5DBDEE2F-CB0E-48E9-B894-F3528BA102EF}"/>
    <cellStyle name="Comma 7 4 3 5 3 2" xfId="22115" xr:uid="{E35B95DF-9B87-4BFF-AE1A-40656154C09C}"/>
    <cellStyle name="Comma 7 4 3 5 4" xfId="24380" xr:uid="{64CB99C8-9B2C-4180-A06C-88ADD89B3129}"/>
    <cellStyle name="Comma 7 4 3 5 5" xfId="16449" xr:uid="{6D5896D9-6706-4E56-88C1-BCFB3F2F4844}"/>
    <cellStyle name="Comma 7 4 3 6" xfId="4908" xr:uid="{DA85075F-94FB-48B1-8890-E36FF3FD70B4}"/>
    <cellStyle name="Comma 7 4 3 6 2" xfId="28140" xr:uid="{4CFE3330-324B-4455-BD55-4159D7D6A5AB}"/>
    <cellStyle name="Comma 7 4 3 6 3" xfId="26162" xr:uid="{BF794F05-5DEE-469D-99FD-CB721AD9A86F}"/>
    <cellStyle name="Comma 7 4 3 6 4" xfId="14200" xr:uid="{253B09F4-F27C-4B2A-ABB8-76CC41B86518}"/>
    <cellStyle name="Comma 7 4 3 7" xfId="6653" xr:uid="{EFDA9DAE-3A68-43F3-A939-F094E59796C1}"/>
    <cellStyle name="Comma 7 4 3 7 2" xfId="27056" xr:uid="{FC4F1DFA-571F-4A4A-A501-8420725FAAB2}"/>
    <cellStyle name="Comma 7 4 3 7 3" xfId="26151" xr:uid="{E58BB649-B87C-4009-B139-0A916F21407C}"/>
    <cellStyle name="Comma 7 4 3 7 4" xfId="17033" xr:uid="{128962EE-7DCA-4045-9132-C4B3DF290F4F}"/>
    <cellStyle name="Comma 7 4 3 8" xfId="9486" xr:uid="{51EE6ED6-E2E0-4CED-910B-E529C0164812}"/>
    <cellStyle name="Comma 7 4 3 8 2" xfId="19866" xr:uid="{30253037-7FE3-4B81-8FD0-86D6676B1E60}"/>
    <cellStyle name="Comma 7 4 3 9" xfId="24010" xr:uid="{518B04B8-B99A-4BF2-90A8-E4814A881679}"/>
    <cellStyle name="Comma 7 4 4" xfId="519" xr:uid="{00000000-0005-0000-0000-0000D0020000}"/>
    <cellStyle name="Comma 7 4 4 10" xfId="13581" xr:uid="{8F87A287-EAB1-4464-80D3-D813300FA58E}"/>
    <cellStyle name="Comma 7 4 4 2" xfId="1763" xr:uid="{00000000-0005-0000-0000-0000D1020000}"/>
    <cellStyle name="Comma 7 4 4 2 2" xfId="25672" xr:uid="{87CCBCDE-2E7E-4962-9235-BD2EE4E989AF}"/>
    <cellStyle name="Comma 7 4 4 2 2 2" xfId="29794" xr:uid="{FD56B18F-F2A1-4404-84AA-2710BD5F70E9}"/>
    <cellStyle name="Comma 7 4 4 2 2 2 2" xfId="30770" xr:uid="{319C5315-1AFF-4ADF-8B9D-E9FDD8A5291F}"/>
    <cellStyle name="Comma 7 4 4 2 3" xfId="24976" xr:uid="{BAF6A2DD-6226-43D4-A684-8150AEF97C75}"/>
    <cellStyle name="Comma 7 4 4 2 4" xfId="30056" xr:uid="{75B74586-5889-4F8A-8B94-D1B0980FFA5F}"/>
    <cellStyle name="Comma 7 4 4 3" xfId="1764" xr:uid="{00000000-0005-0000-0000-0000D2020000}"/>
    <cellStyle name="Comma 7 4 4 4" xfId="1762" xr:uid="{00000000-0005-0000-0000-0000D3020000}"/>
    <cellStyle name="Comma 7 4 4 5" xfId="4415" xr:uid="{A79976AD-E645-441A-AD6C-97FE5F3FEE87}"/>
    <cellStyle name="Comma 7 4 4 5 2" xfId="9187" xr:uid="{5CEDBA4A-068F-49F2-8742-EED7FB556728}"/>
    <cellStyle name="Comma 7 4 4 5 2 2" xfId="19567" xr:uid="{C1D73A54-DF06-43E1-B02D-70138DAC0F65}"/>
    <cellStyle name="Comma 7 4 4 5 2 3" xfId="31081" xr:uid="{54FF0A26-6FC3-46E7-B541-2D3D4C7445BB}"/>
    <cellStyle name="Comma 7 4 4 5 2 4" xfId="30769" xr:uid="{9E45CC61-8D14-4306-AE88-07132C06F482}"/>
    <cellStyle name="Comma 7 4 4 5 3" xfId="12020" xr:uid="{F1F12C03-26D3-472A-A199-CA3BBADF4FF8}"/>
    <cellStyle name="Comma 7 4 4 5 3 2" xfId="22400" xr:uid="{D0600EDC-19A8-4DBE-B021-6AD9B46BC449}"/>
    <cellStyle name="Comma 7 4 4 5 4" xfId="16734" xr:uid="{E03EF074-59AE-4958-9A55-F8150CEC62AC}"/>
    <cellStyle name="Comma 7 4 4 6" xfId="4909" xr:uid="{B5894034-0CBE-4849-944D-A2145E2BA423}"/>
    <cellStyle name="Comma 7 4 4 6 2" xfId="14201" xr:uid="{E0144BC8-5106-4878-99BF-3ABA15849A30}"/>
    <cellStyle name="Comma 7 4 4 7" xfId="6654" xr:uid="{1CE7CD24-6A9B-47E4-A2C8-994D2158C902}"/>
    <cellStyle name="Comma 7 4 4 7 2" xfId="17034" xr:uid="{9A7E1A0B-0986-4842-8671-42445014E238}"/>
    <cellStyle name="Comma 7 4 4 8" xfId="9487" xr:uid="{0AFF9412-21A3-490D-997B-AFB0902370A2}"/>
    <cellStyle name="Comma 7 4 4 8 2" xfId="19867" xr:uid="{2A59CC9B-4745-4CEF-9C04-AE114DA413E5}"/>
    <cellStyle name="Comma 7 4 4 9" xfId="25012" xr:uid="{DA3D3D37-93EA-45C0-8D23-6DE1759E4E8B}"/>
    <cellStyle name="Comma 7 4 5" xfId="1765" xr:uid="{00000000-0005-0000-0000-0000D4020000}"/>
    <cellStyle name="Comma 7 4 5 2" xfId="2876" xr:uid="{00000000-0005-0000-0000-000039020000}"/>
    <cellStyle name="Comma 7 4 5 2 2" xfId="7993" xr:uid="{3436F44C-B494-4C12-B062-B05AE390F7DB}"/>
    <cellStyle name="Comma 7 4 5 2 2 2" xfId="28136" xr:uid="{C4C8EBBF-1363-4EDA-8249-8E2FAC6E891D}"/>
    <cellStyle name="Comma 7 4 5 2 2 2 2" xfId="31201" xr:uid="{C4434D6B-27E6-4DB2-B5C6-11D236A9EB9B}"/>
    <cellStyle name="Comma 7 4 5 2 2 2 3" xfId="30771" xr:uid="{5B586058-E49A-4F5A-A031-B1916C57A197}"/>
    <cellStyle name="Comma 7 4 5 2 2 3" xfId="28407" xr:uid="{A8388C42-FB4F-4E71-9665-28D8309C8F99}"/>
    <cellStyle name="Comma 7 4 5 2 2 4" xfId="18373" xr:uid="{010E3599-4041-494C-9E8B-47211047F9C8}"/>
    <cellStyle name="Comma 7 4 5 2 3" xfId="10826" xr:uid="{E234D908-EA01-4B18-A72C-F9A351E71EA5}"/>
    <cellStyle name="Comma 7 4 5 2 3 2" xfId="21206" xr:uid="{92EF256B-DCA1-4DAD-A75D-2632903337D1}"/>
    <cellStyle name="Comma 7 4 5 2 4" xfId="23630" xr:uid="{3DF51C16-BD7D-45E9-821B-7CB0DAC33938}"/>
    <cellStyle name="Comma 7 4 5 2 5" xfId="15540" xr:uid="{39C585DA-A2B8-4368-A749-A353297DF4B4}"/>
    <cellStyle name="Comma 7 4 5 3" xfId="3556" xr:uid="{00000000-0005-0000-0000-0000D4020000}"/>
    <cellStyle name="Comma 7 4 5 4" xfId="5634" xr:uid="{F25F8ABD-E47B-4ED6-8D3F-4A5C88232BBD}"/>
    <cellStyle name="Comma 7 4 5 4 2" xfId="29844" xr:uid="{4B10996F-A14C-46DD-8C2F-249591EC5D98}"/>
    <cellStyle name="Comma 7 4 5 5" xfId="24302" xr:uid="{34F8396F-3D25-4222-B311-5C22B2557EDE}"/>
    <cellStyle name="Comma 7 4 5 6" xfId="13372" xr:uid="{BD057F28-3B5C-4119-8DED-40BF81C07833}"/>
    <cellStyle name="Comma 7 4 6" xfId="1766" xr:uid="{00000000-0005-0000-0000-0000D5020000}"/>
    <cellStyle name="Comma 7 4 6 2" xfId="2449" xr:uid="{00000000-0005-0000-0000-00003A020000}"/>
    <cellStyle name="Comma 7 4 6 2 2" xfId="7574" xr:uid="{0EC8745B-CADC-4E90-A2A4-B929D2A07332}"/>
    <cellStyle name="Comma 7 4 6 2 2 2" xfId="17954" xr:uid="{8DAB496C-B792-4CAD-B564-5C584D52771C}"/>
    <cellStyle name="Comma 7 4 6 2 3" xfId="10407" xr:uid="{E940CE41-6AA0-4542-ADA4-02A6AA67B06A}"/>
    <cellStyle name="Comma 7 4 6 2 3 2" xfId="20787" xr:uid="{FD7A1908-EC3C-4637-BA0B-59DE488C5758}"/>
    <cellStyle name="Comma 7 4 6 2 4" xfId="28249" xr:uid="{97D421FA-B512-4A65-9020-4AD1C995F528}"/>
    <cellStyle name="Comma 7 4 6 2 5" xfId="27194" xr:uid="{0F71882D-9EE9-4AF9-BB8E-5D4AE3A4E7BE}"/>
    <cellStyle name="Comma 7 4 6 2 6" xfId="15121" xr:uid="{284E2CD2-1AE5-4730-B259-FED1EA434687}"/>
    <cellStyle name="Comma 7 4 6 3" xfId="3597" xr:uid="{00000000-0005-0000-0000-0000D5020000}"/>
    <cellStyle name="Comma 7 4 6 4" xfId="5635" xr:uid="{21A9B409-13AB-40F1-85E0-8DA63EC6AEB6}"/>
    <cellStyle name="Comma 7 4 6 4 2" xfId="29859" xr:uid="{805902E2-1874-4F43-B319-8A070BE8AB08}"/>
    <cellStyle name="Comma 7 4 6 5" xfId="25567" xr:uid="{10683595-BF23-4CD4-A616-26D637111E13}"/>
    <cellStyle name="Comma 7 4 6 6" xfId="12837" xr:uid="{0809ABC4-139C-4EA3-B4E0-B861784C5782}"/>
    <cellStyle name="Comma 7 4 7" xfId="1752" xr:uid="{00000000-0005-0000-0000-0000D6020000}"/>
    <cellStyle name="Comma 7 4 7 2" xfId="2203" xr:uid="{00000000-0005-0000-0000-00002E020000}"/>
    <cellStyle name="Comma 7 4 7 2 2" xfId="7330" xr:uid="{31F03D0B-5349-4749-B7D7-0B78895A88A5}"/>
    <cellStyle name="Comma 7 4 7 2 2 2" xfId="17710" xr:uid="{F4B4C7F2-E13A-4989-B108-93D02447DCAB}"/>
    <cellStyle name="Comma 7 4 7 2 3" xfId="10163" xr:uid="{BB85DFE3-E287-438D-B6A4-802C96684C4D}"/>
    <cellStyle name="Comma 7 4 7 2 3 2" xfId="20543" xr:uid="{906FE7D4-FA9C-4C0E-83E2-8D42A9C15F0F}"/>
    <cellStyle name="Comma 7 4 7 2 4" xfId="26242" xr:uid="{339CF1EF-81BC-4493-A9F7-6146948D3329}"/>
    <cellStyle name="Comma 7 4 7 2 5" xfId="27630" xr:uid="{E101F0AA-CAB3-44BF-99B8-EFD37EC09B6D}"/>
    <cellStyle name="Comma 7 4 7 2 6" xfId="14877" xr:uid="{160A4B17-A6AC-42DF-8C9C-AE7E27C74696}"/>
    <cellStyle name="Comma 7 4 7 3" xfId="3585" xr:uid="{00000000-0005-0000-0000-0000D6020000}"/>
    <cellStyle name="Comma 7 4 7 4" xfId="23782" xr:uid="{809982DD-55F7-4340-A2D8-962BFBBD17E2}"/>
    <cellStyle name="Comma 7 4 8" xfId="3871" xr:uid="{6D2C64E3-2EB5-4B5F-AB7C-2CFD353A925B}"/>
    <cellStyle name="Comma 7 4 8 2" xfId="8703" xr:uid="{418BB3BF-3B1D-4B63-9BA4-95B5E7B8F262}"/>
    <cellStyle name="Comma 7 4 8 2 2" xfId="19083" xr:uid="{6EB814DC-1EEE-4F0F-9A34-5AF4EF51B40F}"/>
    <cellStyle name="Comma 7 4 8 3" xfId="11536" xr:uid="{D5273CD8-F233-422C-8111-01D3A8CC2859}"/>
    <cellStyle name="Comma 7 4 8 3 2" xfId="21916" xr:uid="{C4937901-0BE3-44C0-B3B0-3522436B49CC}"/>
    <cellStyle name="Comma 7 4 8 4" xfId="26605" xr:uid="{208E59B3-CE85-479B-9D7C-C1E8DADA5EC0}"/>
    <cellStyle name="Comma 7 4 8 5" xfId="26556" xr:uid="{69AD928B-C453-4838-ACD3-276462F0F02B}"/>
    <cellStyle name="Comma 7 4 8 6" xfId="16250" xr:uid="{02070642-8455-4E33-9387-9A0B89000FF9}"/>
    <cellStyle name="Comma 7 4 9" xfId="4905" xr:uid="{AB73B4F1-1147-49B8-BA9C-978935F8249C}"/>
    <cellStyle name="Comma 7 4 9 2" xfId="26523" xr:uid="{A999B94A-0626-4C4E-9E27-FDD4334FC110}"/>
    <cellStyle name="Comma 7 4 9 3" xfId="26849" xr:uid="{95DD793D-BD7E-4FCF-A213-6E764638978F}"/>
    <cellStyle name="Comma 7 4 9 4" xfId="14197" xr:uid="{5569E507-C9A7-4281-98A1-8AC6F1D59175}"/>
    <cellStyle name="Comma 7 5" xfId="520" xr:uid="{00000000-0005-0000-0000-0000D7020000}"/>
    <cellStyle name="Comma 7 5 10" xfId="6655" xr:uid="{5646055F-E7BE-4976-8537-AD1E59322F6A}"/>
    <cellStyle name="Comma 7 5 10 2" xfId="17035" xr:uid="{CE0E45D4-7EE2-4722-BC34-D70527B4C2C8}"/>
    <cellStyle name="Comma 7 5 11" xfId="9488" xr:uid="{7717B620-F26A-4871-B6F1-33D9316F7E93}"/>
    <cellStyle name="Comma 7 5 11 2" xfId="19868" xr:uid="{D05A5041-035E-485E-94FC-5DD078A197C5}"/>
    <cellStyle name="Comma 7 5 12" xfId="22918" xr:uid="{69324D7E-F973-4021-B3C7-B6AD117E2B83}"/>
    <cellStyle name="Comma 7 5 13" xfId="12517" xr:uid="{37A7B014-FB51-47D1-AB9F-B6D1A1CCDEAE}"/>
    <cellStyle name="Comma 7 5 2" xfId="521" xr:uid="{00000000-0005-0000-0000-0000D8020000}"/>
    <cellStyle name="Comma 7 5 2 10" xfId="23731" xr:uid="{7271B6E7-9EC8-45ED-A39F-6A2EE9205006}"/>
    <cellStyle name="Comma 7 5 2 11" xfId="12675" xr:uid="{E3C414B1-985B-448E-A888-8F93AF525D4B}"/>
    <cellStyle name="Comma 7 5 2 2" xfId="522" xr:uid="{00000000-0005-0000-0000-0000D9020000}"/>
    <cellStyle name="Comma 7 5 2 2 2" xfId="1770" xr:uid="{00000000-0005-0000-0000-0000DA020000}"/>
    <cellStyle name="Comma 7 5 2 2 2 2" xfId="24738" xr:uid="{CE9739E2-0E6C-4012-8352-FEFC55D4E5E8}"/>
    <cellStyle name="Comma 7 5 2 2 2 2 2" xfId="29819" xr:uid="{5C6E918E-4939-45E8-B81B-2BB9443B9369}"/>
    <cellStyle name="Comma 7 5 2 2 2 2 2 2" xfId="30773" xr:uid="{8331577E-3BE0-4863-9249-C2E29EC91883}"/>
    <cellStyle name="Comma 7 5 2 2 2 3" xfId="25614" xr:uid="{E11AB7C8-071A-4B09-83C8-46783A515B04}"/>
    <cellStyle name="Comma 7 5 2 2 2 4" xfId="30057" xr:uid="{EDBA2B5F-6CEF-4901-AC0B-962DF8EC9CB1}"/>
    <cellStyle name="Comma 7 5 2 2 3" xfId="1771" xr:uid="{00000000-0005-0000-0000-0000DB020000}"/>
    <cellStyle name="Comma 7 5 2 2 3 2" xfId="27029" xr:uid="{4FA6F6FF-3998-4705-9D32-C8FCE46C3B75}"/>
    <cellStyle name="Comma 7 5 2 2 3 3" xfId="27385" xr:uid="{6C331F4C-E5CD-4B44-968E-0F45ABC4B5DD}"/>
    <cellStyle name="Comma 7 5 2 2 4" xfId="1769" xr:uid="{00000000-0005-0000-0000-0000DC020000}"/>
    <cellStyle name="Comma 7 5 2 2 5" xfId="4912" xr:uid="{292E7043-3ECC-4B86-8A68-9553D6F91E71}"/>
    <cellStyle name="Comma 7 5 2 2 5 2" xfId="26638" xr:uid="{499C625A-4CCE-4EF2-A8EA-D9B86F988028}"/>
    <cellStyle name="Comma 7 5 2 2 5 2 2" xfId="31179" xr:uid="{87B6A0FC-0A0D-4749-B9C8-431AB1B2B79E}"/>
    <cellStyle name="Comma 7 5 2 2 5 2 3" xfId="30772" xr:uid="{6B021D7B-467E-41E0-86AE-C149D8B144C3}"/>
    <cellStyle name="Comma 7 5 2 2 5 3" xfId="28694" xr:uid="{9658C0DE-99BE-4E79-987E-4296B294C41E}"/>
    <cellStyle name="Comma 7 5 2 2 5 4" xfId="14204" xr:uid="{5B1BE0DE-DB06-4CD0-9D5C-33FEDCF65142}"/>
    <cellStyle name="Comma 7 5 2 2 6" xfId="6657" xr:uid="{D1C9BAC6-1A7E-4DF8-AC19-F1503F2DB7E5}"/>
    <cellStyle name="Comma 7 5 2 2 6 2" xfId="17037" xr:uid="{F5D565DB-66DB-4426-83FE-CA2C1B834E84}"/>
    <cellStyle name="Comma 7 5 2 2 7" xfId="9490" xr:uid="{6A31CE58-6B40-4C65-BC91-7AFB0091B658}"/>
    <cellStyle name="Comma 7 5 2 2 7 2" xfId="19870" xr:uid="{0210F76D-6388-4692-9950-53EF0FA1D003}"/>
    <cellStyle name="Comma 7 5 2 2 8" xfId="23885" xr:uid="{5D62CAE4-9906-433E-88E3-AABC571647DB}"/>
    <cellStyle name="Comma 7 5 2 2 9" xfId="13582" xr:uid="{83868C91-B072-4CE9-B1C4-182C922D8C7E}"/>
    <cellStyle name="Comma 7 5 2 3" xfId="1772" xr:uid="{00000000-0005-0000-0000-0000DD020000}"/>
    <cellStyle name="Comma 7 5 2 3 2" xfId="2682" xr:uid="{00000000-0005-0000-0000-00003E020000}"/>
    <cellStyle name="Comma 7 5 2 3 2 2" xfId="7806" xr:uid="{D680A6ED-2E5B-494C-B20D-A469A372655C}"/>
    <cellStyle name="Comma 7 5 2 3 2 2 2" xfId="18186" xr:uid="{C2A50A2D-2117-475D-8CF9-BB8184BA4D36}"/>
    <cellStyle name="Comma 7 5 2 3 2 3" xfId="10639" xr:uid="{8F13F77B-5886-4B31-9A6B-6F7BBF4680C1}"/>
    <cellStyle name="Comma 7 5 2 3 2 3 2" xfId="21019" xr:uid="{806E31E5-44E7-4543-8EE7-D88714002892}"/>
    <cellStyle name="Comma 7 5 2 3 2 4" xfId="15353" xr:uid="{2B1DDC52-F985-4BDE-9709-0D693B7B1532}"/>
    <cellStyle name="Comma 7 5 2 3 2 5" xfId="30438" xr:uid="{4C69A4F6-066B-4602-A2FB-2507B99DA2D3}"/>
    <cellStyle name="Comma 7 5 2 3 3" xfId="3603" xr:uid="{00000000-0005-0000-0000-0000DD020000}"/>
    <cellStyle name="Comma 7 5 2 3 4" xfId="5636" xr:uid="{22F7C8BC-3E9A-4B2A-806B-9A80343B7F05}"/>
    <cellStyle name="Comma 7 5 2 3 4 2" xfId="29754" xr:uid="{CB335343-DFF7-47C9-BAD2-5555E0887C81}"/>
    <cellStyle name="Comma 7 5 2 3 5" xfId="24909" xr:uid="{F8A8837A-C407-4E3F-923E-3AFB3C58AF5E}"/>
    <cellStyle name="Comma 7 5 2 3 6" xfId="13093" xr:uid="{D1E8E6CF-0015-404D-A40C-C30BA51A8475}"/>
    <cellStyle name="Comma 7 5 2 4" xfId="1773" xr:uid="{00000000-0005-0000-0000-0000DE020000}"/>
    <cellStyle name="Comma 7 5 2 4 2" xfId="4660" xr:uid="{2293452D-99F2-4CAD-A165-3292E92C43D0}"/>
    <cellStyle name="Comma 7 5 2 4 2 2" xfId="9409" xr:uid="{8490B5E4-6184-4B5A-B643-0B3560AA6B22}"/>
    <cellStyle name="Comma 7 5 2 4 2 2 2" xfId="19789" xr:uid="{FCFB48EE-F3DA-40D4-827B-447D467F4461}"/>
    <cellStyle name="Comma 7 5 2 4 2 2 3" xfId="31108" xr:uid="{F6B2EA94-75BA-4FE9-BA97-825E66BAC5CD}"/>
    <cellStyle name="Comma 7 5 2 4 2 2 4" xfId="30774" xr:uid="{9413EA06-846F-4538-A8B6-AC9D9CB1956E}"/>
    <cellStyle name="Comma 7 5 2 4 2 3" xfId="12242" xr:uid="{6AD03675-E70A-43EC-8DE8-396BC8465545}"/>
    <cellStyle name="Comma 7 5 2 4 2 3 2" xfId="22622" xr:uid="{389CCCCB-5BE5-4301-9249-F53BBA9D0DA1}"/>
    <cellStyle name="Comma 7 5 2 4 2 4" xfId="26517" xr:uid="{70ABF6DC-7723-4A8F-99BB-4DB503F16498}"/>
    <cellStyle name="Comma 7 5 2 4 2 5" xfId="28687" xr:uid="{797ADB1F-1EB8-4FFC-B4C7-4F772DF04221}"/>
    <cellStyle name="Comma 7 5 2 4 2 6" xfId="16956" xr:uid="{54EA9394-C352-4F3E-8333-563BD2D23845}"/>
    <cellStyle name="Comma 7 5 2 4 3" xfId="23107" xr:uid="{4651104D-9B11-4DF9-AF50-B53CB8D8197E}"/>
    <cellStyle name="Comma 7 5 2 4 3 2" xfId="29908" xr:uid="{FC352166-CC94-4832-943B-05E380014AC4}"/>
    <cellStyle name="Comma 7 5 2 4 4" xfId="30020" xr:uid="{F9CFF630-ED37-41F2-88D7-D77DA160E269}"/>
    <cellStyle name="Comma 7 5 2 5" xfId="1768" xr:uid="{00000000-0005-0000-0000-0000DF020000}"/>
    <cellStyle name="Comma 7 5 2 5 2" xfId="22840" xr:uid="{D1DB451F-6159-4A74-9B86-700896744C6A}"/>
    <cellStyle name="Comma 7 5 2 5 3" xfId="23333" xr:uid="{93AFDCE7-C4AA-4008-818F-D54818BF790E}"/>
    <cellStyle name="Comma 7 5 2 6" xfId="4131" xr:uid="{6C3FB44E-C3DD-459C-9389-910BF7DB3F9C}"/>
    <cellStyle name="Comma 7 5 2 6 2" xfId="8903" xr:uid="{A90DD8B8-339C-4DFD-9955-5E5A304CC0C4}"/>
    <cellStyle name="Comma 7 5 2 6 2 2" xfId="19283" xr:uid="{B57EC07F-43BA-45E8-95C3-065ABF189734}"/>
    <cellStyle name="Comma 7 5 2 6 3" xfId="11736" xr:uid="{BB3C0E05-D031-4229-ABCD-7D9AF0680012}"/>
    <cellStyle name="Comma 7 5 2 6 3 2" xfId="22116" xr:uid="{EA49C380-52C9-4106-9534-2C5AB97684E3}"/>
    <cellStyle name="Comma 7 5 2 6 4" xfId="26568" xr:uid="{13B4D00C-BF5B-4937-9643-02477EBF71E3}"/>
    <cellStyle name="Comma 7 5 2 6 5" xfId="26505" xr:uid="{AFC1D15D-FE69-4DC5-A4C1-3A148A010EFD}"/>
    <cellStyle name="Comma 7 5 2 6 6" xfId="16450" xr:uid="{1ECDBD2A-CFE2-498B-8B43-F4E11D0599D1}"/>
    <cellStyle name="Comma 7 5 2 7" xfId="4911" xr:uid="{2FF2228D-1314-47F7-A649-B753533FBC8D}"/>
    <cellStyle name="Comma 7 5 2 7 2" xfId="27242" xr:uid="{C4EC5E6E-8F0B-49C6-9EB5-C71C495229DB}"/>
    <cellStyle name="Comma 7 5 2 7 3" xfId="27797" xr:uid="{6DAD2BEF-7EBF-4C6E-A116-18EA70E465FB}"/>
    <cellStyle name="Comma 7 5 2 7 4" xfId="14203" xr:uid="{4BE345BD-8721-4E6B-966D-99DA1638117A}"/>
    <cellStyle name="Comma 7 5 2 8" xfId="6656" xr:uid="{1C3ECEF6-26DB-46B5-BD5A-292C97DA5F61}"/>
    <cellStyle name="Comma 7 5 2 8 2" xfId="17036" xr:uid="{9B548DB4-02BF-4262-AC9A-890BCBFFCE8F}"/>
    <cellStyle name="Comma 7 5 2 9" xfId="9489" xr:uid="{7A9069B7-FCFB-48A7-B514-C0CD8B93DE19}"/>
    <cellStyle name="Comma 7 5 2 9 2" xfId="19869" xr:uid="{C0F14D28-BF11-45A9-8B65-1362B87914A1}"/>
    <cellStyle name="Comma 7 5 3" xfId="523" xr:uid="{00000000-0005-0000-0000-0000E0020000}"/>
    <cellStyle name="Comma 7 5 3 10" xfId="13583" xr:uid="{B1FF3BE9-35A9-4F2E-AB1A-162D9D826A92}"/>
    <cellStyle name="Comma 7 5 3 2" xfId="1775" xr:uid="{00000000-0005-0000-0000-0000E1020000}"/>
    <cellStyle name="Comma 7 5 3 2 2" xfId="22791" xr:uid="{0F83F840-92B1-4135-BB5C-61014B1EB3FA}"/>
    <cellStyle name="Comma 7 5 3 2 2 2" xfId="29798" xr:uid="{E1BC0F88-3013-4A17-86BC-D393EC6A12C2}"/>
    <cellStyle name="Comma 7 5 3 2 2 2 2" xfId="30776" xr:uid="{0405C4BC-9FA5-4E1C-AE2C-0E8E035E6E55}"/>
    <cellStyle name="Comma 7 5 3 2 3" xfId="24070" xr:uid="{8A811A5F-863A-432D-8845-82D7A335A18F}"/>
    <cellStyle name="Comma 7 5 3 2 3 2" xfId="26963" xr:uid="{ACD1A0F0-669A-46F3-822C-B3E39EEFFB34}"/>
    <cellStyle name="Comma 7 5 3 2 4" xfId="30058" xr:uid="{4003CD9E-9CDC-471A-80E3-40C67E7AE6F3}"/>
    <cellStyle name="Comma 7 5 3 3" xfId="1776" xr:uid="{00000000-0005-0000-0000-0000E2020000}"/>
    <cellStyle name="Comma 7 5 3 4" xfId="1774" xr:uid="{00000000-0005-0000-0000-0000E3020000}"/>
    <cellStyle name="Comma 7 5 3 4 2" xfId="25793" xr:uid="{C46FFFC4-5367-43D9-A0F2-883957F7948E}"/>
    <cellStyle name="Comma 7 5 3 4 3" xfId="25049" xr:uid="{B860A217-F0E0-4C8F-8370-1FADC8BB8F47}"/>
    <cellStyle name="Comma 7 5 3 5" xfId="4416" xr:uid="{C9503F72-C980-4EA6-9C7B-463E12EBFCF4}"/>
    <cellStyle name="Comma 7 5 3 5 2" xfId="9188" xr:uid="{5A1C26EA-F208-48EE-86DD-9FFC88BAFD19}"/>
    <cellStyle name="Comma 7 5 3 5 2 2" xfId="19568" xr:uid="{FCD690AC-5AC5-4154-904A-D83197D1328E}"/>
    <cellStyle name="Comma 7 5 3 5 2 3" xfId="31082" xr:uid="{D2DA8AD8-9203-46A4-840D-08F9276927A9}"/>
    <cellStyle name="Comma 7 5 3 5 2 4" xfId="30775" xr:uid="{ADEA8ABE-EF1C-4EE3-B196-098AA0C6560D}"/>
    <cellStyle name="Comma 7 5 3 5 3" xfId="12021" xr:uid="{FE1AF542-490F-455D-B3A3-CBC2CF555370}"/>
    <cellStyle name="Comma 7 5 3 5 3 2" xfId="22401" xr:uid="{00BE9369-0DF0-4924-8996-08D0CF6B80B1}"/>
    <cellStyle name="Comma 7 5 3 5 4" xfId="26389" xr:uid="{6B4CBF57-0C58-4E6E-8425-E119C9F18CE3}"/>
    <cellStyle name="Comma 7 5 3 5 5" xfId="26811" xr:uid="{2D16A3FA-6801-4321-9577-5BCA3F3D3CF6}"/>
    <cellStyle name="Comma 7 5 3 5 6" xfId="16735" xr:uid="{16B91357-5D72-4047-8D44-EA5C0437341A}"/>
    <cellStyle name="Comma 7 5 3 6" xfId="4913" xr:uid="{52DF5D1D-58FF-4F8F-A9B2-66477038F575}"/>
    <cellStyle name="Comma 7 5 3 6 2" xfId="27200" xr:uid="{6326BB40-03C3-4902-9C37-66E177A6EE9F}"/>
    <cellStyle name="Comma 7 5 3 6 3" xfId="26125" xr:uid="{8D6A2465-16E8-4E6F-A741-2AF012D9129F}"/>
    <cellStyle name="Comma 7 5 3 6 4" xfId="14205" xr:uid="{B4665CA3-479F-4BA8-B01A-97C19FE4190B}"/>
    <cellStyle name="Comma 7 5 3 7" xfId="6658" xr:uid="{1AFEB5F0-FB19-4185-86EE-541F27F587A7}"/>
    <cellStyle name="Comma 7 5 3 7 2" xfId="17038" xr:uid="{958F4867-4E4C-4A39-88B9-A6A66A6A68B3}"/>
    <cellStyle name="Comma 7 5 3 8" xfId="9491" xr:uid="{4B8908AE-1128-4C15-8990-7885F7F4F125}"/>
    <cellStyle name="Comma 7 5 3 8 2" xfId="19871" xr:uid="{57CCC8A8-3DAE-4B38-9E91-BA0D903C5B64}"/>
    <cellStyle name="Comma 7 5 3 9" xfId="25475" xr:uid="{07803372-5954-4D9E-9D44-7FB4212F89A6}"/>
    <cellStyle name="Comma 7 5 4" xfId="524" xr:uid="{00000000-0005-0000-0000-0000E4020000}"/>
    <cellStyle name="Comma 7 5 4 2" xfId="1778" xr:uid="{00000000-0005-0000-0000-0000E5020000}"/>
    <cellStyle name="Comma 7 5 4 2 2" xfId="24446" xr:uid="{BF2EC34A-698B-443F-AAE6-00CE8E0BD838}"/>
    <cellStyle name="Comma 7 5 4 2 2 2" xfId="29812" xr:uid="{ACABB38E-F2C3-4AC1-BAE5-A0B7DA0C7293}"/>
    <cellStyle name="Comma 7 5 4 2 2 2 2" xfId="30778" xr:uid="{AF40BC1E-0D28-4ADA-909F-280C9863C3CF}"/>
    <cellStyle name="Comma 7 5 4 2 3" xfId="25558" xr:uid="{57C8C355-B884-4ABB-8802-01C4ABA7B528}"/>
    <cellStyle name="Comma 7 5 4 2 4" xfId="30038" xr:uid="{2590A26D-2BC3-46D2-9CBC-376320D777B3}"/>
    <cellStyle name="Comma 7 5 4 3" xfId="1779" xr:uid="{00000000-0005-0000-0000-0000E6020000}"/>
    <cellStyle name="Comma 7 5 4 4" xfId="1777" xr:uid="{00000000-0005-0000-0000-0000E7020000}"/>
    <cellStyle name="Comma 7 5 4 5" xfId="4914" xr:uid="{DB919833-4F3D-4DD0-92E0-182B07EEBA4A}"/>
    <cellStyle name="Comma 7 5 4 5 2" xfId="14206" xr:uid="{40ACD453-DF55-4FFD-A391-5CE1BDDCA524}"/>
    <cellStyle name="Comma 7 5 4 5 2 2" xfId="31115" xr:uid="{AFD7E339-6562-4166-B7E4-17A96787670E}"/>
    <cellStyle name="Comma 7 5 4 5 2 3" xfId="30777" xr:uid="{171CD150-B758-49E1-ADA7-FED0D3CB3AFB}"/>
    <cellStyle name="Comma 7 5 4 6" xfId="6659" xr:uid="{3A3D3219-E4C3-4D65-9D99-82110F79AA60}"/>
    <cellStyle name="Comma 7 5 4 6 2" xfId="17039" xr:uid="{279B2CF0-A082-4FCF-9AAF-773691DA413F}"/>
    <cellStyle name="Comma 7 5 4 7" xfId="9492" xr:uid="{FCA469A8-8931-48F6-926A-41861DF39F45}"/>
    <cellStyle name="Comma 7 5 4 7 2" xfId="19872" xr:uid="{55A2D2CF-771F-45C4-8325-93696FF6CA25}"/>
    <cellStyle name="Comma 7 5 4 8" xfId="22754" xr:uid="{A900A73F-8391-41AF-A37D-A96D0AAB769A}"/>
    <cellStyle name="Comma 7 5 4 9" xfId="13373" xr:uid="{5991FD6E-E04B-4B1E-8779-90B5E1B3389E}"/>
    <cellStyle name="Comma 7 5 5" xfId="1780" xr:uid="{00000000-0005-0000-0000-0000E8020000}"/>
    <cellStyle name="Comma 7 5 5 2" xfId="2509" xr:uid="{00000000-0005-0000-0000-000041020000}"/>
    <cellStyle name="Comma 7 5 5 2 2" xfId="7634" xr:uid="{8BD04E5F-2AF6-4CAB-B0E4-9422C199D6EF}"/>
    <cellStyle name="Comma 7 5 5 2 2 2" xfId="18014" xr:uid="{1522A619-7A17-43D7-9F68-0A37B7D1ACB6}"/>
    <cellStyle name="Comma 7 5 5 2 3" xfId="10467" xr:uid="{F92458F7-2A4F-44FD-AEF2-734C921800EA}"/>
    <cellStyle name="Comma 7 5 5 2 3 2" xfId="20847" xr:uid="{AC8B4F3C-0517-4D8B-A400-6A262C563C4C}"/>
    <cellStyle name="Comma 7 5 5 2 4" xfId="15181" xr:uid="{C2388372-8FDB-4F2C-93F5-96DE42466C4F}"/>
    <cellStyle name="Comma 7 5 5 2 5" xfId="30439" xr:uid="{03E98A0F-5295-4006-9775-DC44882EA57A}"/>
    <cellStyle name="Comma 7 5 5 3" xfId="3667" xr:uid="{00000000-0005-0000-0000-0000E8020000}"/>
    <cellStyle name="Comma 7 5 5 4" xfId="5637" xr:uid="{549DF708-A440-479B-B2F3-1DB44B4EF640}"/>
    <cellStyle name="Comma 7 5 5 4 2" xfId="29845" xr:uid="{0CCCBC86-3CE8-47B5-9F99-C8ED5F9D97B3}"/>
    <cellStyle name="Comma 7 5 5 5" xfId="23829" xr:uid="{7ABF10FD-54AF-4FCB-A30B-74C19BFAC23C}"/>
    <cellStyle name="Comma 7 5 5 6" xfId="12897" xr:uid="{2299A01D-B91F-4761-845C-904B07E66C70}"/>
    <cellStyle name="Comma 7 5 6" xfId="1781" xr:uid="{00000000-0005-0000-0000-0000E9020000}"/>
    <cellStyle name="Comma 7 5 6 2" xfId="2285" xr:uid="{00000000-0005-0000-0000-00003B020000}"/>
    <cellStyle name="Comma 7 5 6 2 2" xfId="7412" xr:uid="{96301E53-3181-48FB-8AC6-3E2E435B2651}"/>
    <cellStyle name="Comma 7 5 6 2 2 2" xfId="17792" xr:uid="{E5BBB9F5-82C1-44B3-AB90-B6D07CA561EC}"/>
    <cellStyle name="Comma 7 5 6 2 3" xfId="10245" xr:uid="{1C344A61-EF6C-4749-8CC5-F367E86BAEC6}"/>
    <cellStyle name="Comma 7 5 6 2 3 2" xfId="20625" xr:uid="{6F00D7DF-26C0-4026-B970-FCDB35570BB5}"/>
    <cellStyle name="Comma 7 5 6 2 4" xfId="26703" xr:uid="{25367A79-03FE-4E99-A6D9-B39A4C021B71}"/>
    <cellStyle name="Comma 7 5 6 2 5" xfId="28077" xr:uid="{81956DED-55C2-46FF-BA51-2B1FE576EDA6}"/>
    <cellStyle name="Comma 7 5 6 2 6" xfId="14959" xr:uid="{1FC506FA-B02F-4406-BE5D-1A0AB0002CD6}"/>
    <cellStyle name="Comma 7 5 6 3" xfId="3708" xr:uid="{00000000-0005-0000-0000-0000E9020000}"/>
    <cellStyle name="Comma 7 5 6 4" xfId="23748" xr:uid="{28F6DA41-D61A-4D0F-9CA7-CAF5D179111F}"/>
    <cellStyle name="Comma 7 5 6 4 2" xfId="29871" xr:uid="{1E50365E-F381-4A78-9DEE-85DE002A0ED4}"/>
    <cellStyle name="Comma 7 5 6 5" xfId="30001" xr:uid="{2C6228CA-1ACB-48D5-AC98-48ED27FB57CC}"/>
    <cellStyle name="Comma 7 5 7" xfId="1767" xr:uid="{00000000-0005-0000-0000-0000EA020000}"/>
    <cellStyle name="Comma 7 5 7 2" xfId="25767" xr:uid="{F584A0C8-D732-472C-8BC3-DCA82A4452C1}"/>
    <cellStyle name="Comma 7 5 7 3" xfId="24311" xr:uid="{DE1C596D-9290-445D-A960-F019D4EBE472}"/>
    <cellStyle name="Comma 7 5 8" xfId="3872" xr:uid="{48CD740C-5852-4F71-8415-A59533214287}"/>
    <cellStyle name="Comma 7 5 8 2" xfId="8704" xr:uid="{2092291F-6D19-473F-B830-5642A321C9E0}"/>
    <cellStyle name="Comma 7 5 8 2 2" xfId="19084" xr:uid="{3C3C96BC-C15B-42E8-A25D-DFE52D72489C}"/>
    <cellStyle name="Comma 7 5 8 3" xfId="11537" xr:uid="{45226AFF-2E75-4335-B2ED-828ECCDB1B2E}"/>
    <cellStyle name="Comma 7 5 8 3 2" xfId="21917" xr:uid="{3BD3D099-5148-4FEB-9872-FEC1BB64264A}"/>
    <cellStyle name="Comma 7 5 8 4" xfId="27226" xr:uid="{9D9EC285-B6D7-4808-A5A5-F2B84F97DB89}"/>
    <cellStyle name="Comma 7 5 8 5" xfId="26602" xr:uid="{EA04B149-B8A8-46AB-8B5F-D3490B78CF45}"/>
    <cellStyle name="Comma 7 5 8 6" xfId="16251" xr:uid="{0F497EE2-3708-464E-B533-49B9C695DDE7}"/>
    <cellStyle name="Comma 7 5 9" xfId="4910" xr:uid="{EFAE726E-D909-4F3A-A93D-88D212696C5B}"/>
    <cellStyle name="Comma 7 5 9 2" xfId="27479" xr:uid="{5BA3817F-2561-481C-A447-26DAD1F5D2D1}"/>
    <cellStyle name="Comma 7 5 9 3" xfId="28117" xr:uid="{F59C1B3D-7808-45AB-A87E-F0FFD805067B}"/>
    <cellStyle name="Comma 7 5 9 4" xfId="14202" xr:uid="{F41FDCFE-A946-4145-AE37-811A2338AAC6}"/>
    <cellStyle name="Comma 7 6" xfId="525" xr:uid="{00000000-0005-0000-0000-0000EB020000}"/>
    <cellStyle name="Comma 7 6 10" xfId="6660" xr:uid="{3C922A1C-3EDF-4ADB-BCF9-4AAAD0AD9E0B}"/>
    <cellStyle name="Comma 7 6 10 2" xfId="17040" xr:uid="{7F79C41C-4C72-473D-8C7E-2F2111D1976D}"/>
    <cellStyle name="Comma 7 6 11" xfId="9493" xr:uid="{64755B39-2642-4500-B52C-9B7320D95F8E}"/>
    <cellStyle name="Comma 7 6 11 2" xfId="19873" xr:uid="{DFB4B661-D0C2-4C9C-98F4-4E5EC8E5A97B}"/>
    <cellStyle name="Comma 7 6 12" xfId="23726" xr:uid="{5BEAD8CD-3BBE-4F24-849F-DEB87F170612}"/>
    <cellStyle name="Comma 7 6 13" xfId="12518" xr:uid="{30036AA6-4C98-40E0-9CD5-00847A39A7FB}"/>
    <cellStyle name="Comma 7 6 2" xfId="526" xr:uid="{00000000-0005-0000-0000-0000EC020000}"/>
    <cellStyle name="Comma 7 6 2 10" xfId="25114" xr:uid="{814FE15A-4D33-47EF-8D30-EACB30C37661}"/>
    <cellStyle name="Comma 7 6 2 11" xfId="12676" xr:uid="{6724AC7A-9AE5-497A-A10F-2236E9674140}"/>
    <cellStyle name="Comma 7 6 2 2" xfId="527" xr:uid="{00000000-0005-0000-0000-0000ED020000}"/>
    <cellStyle name="Comma 7 6 2 2 2" xfId="1785" xr:uid="{00000000-0005-0000-0000-0000EE020000}"/>
    <cellStyle name="Comma 7 6 2 2 2 2" xfId="24579" xr:uid="{5DC6A7E0-F1A5-4CA2-B4F1-40AE2DEBE743}"/>
    <cellStyle name="Comma 7 6 2 2 2 2 2" xfId="29799" xr:uid="{6530A366-0929-4E11-BB5C-1247AF3904CA}"/>
    <cellStyle name="Comma 7 6 2 2 2 2 2 2" xfId="30780" xr:uid="{CD5614D8-BFEE-49F5-8B7B-9193CFB74C10}"/>
    <cellStyle name="Comma 7 6 2 2 2 3" xfId="23933" xr:uid="{E36F713B-902C-474C-93D2-2A68907E4954}"/>
    <cellStyle name="Comma 7 6 2 2 2 4" xfId="30059" xr:uid="{01672D53-D010-430C-A056-32DE89E2A64E}"/>
    <cellStyle name="Comma 7 6 2 2 3" xfId="1786" xr:uid="{00000000-0005-0000-0000-0000EF020000}"/>
    <cellStyle name="Comma 7 6 2 2 3 2" xfId="28555" xr:uid="{5E0339E1-F027-4441-B67C-359CFFC3FA81}"/>
    <cellStyle name="Comma 7 6 2 2 3 3" xfId="26687" xr:uid="{49DBD4AD-E167-4C32-A3F1-77C9BEF24AA4}"/>
    <cellStyle name="Comma 7 6 2 2 4" xfId="1784" xr:uid="{00000000-0005-0000-0000-0000F0020000}"/>
    <cellStyle name="Comma 7 6 2 2 5" xfId="4917" xr:uid="{568104A5-BF9E-4CAB-8466-A723EBB6FFCC}"/>
    <cellStyle name="Comma 7 6 2 2 5 2" xfId="27422" xr:uid="{6D27C4D8-3DCA-45E9-B4AB-2A98FB1E5EE5}"/>
    <cellStyle name="Comma 7 6 2 2 5 2 2" xfId="31190" xr:uid="{5D3FFA2F-4D53-434E-94A8-7F717C58A0F3}"/>
    <cellStyle name="Comma 7 6 2 2 5 2 3" xfId="30779" xr:uid="{1CC38D04-CD23-46B7-BB5E-CB53C7761DA1}"/>
    <cellStyle name="Comma 7 6 2 2 5 3" xfId="27496" xr:uid="{C946227B-FD3C-4022-B083-3E43AC2359BB}"/>
    <cellStyle name="Comma 7 6 2 2 5 4" xfId="14209" xr:uid="{E793957B-5283-40B1-A140-FAE3C320445E}"/>
    <cellStyle name="Comma 7 6 2 2 6" xfId="6662" xr:uid="{08D01A92-D402-4010-8F82-1B92687A9318}"/>
    <cellStyle name="Comma 7 6 2 2 6 2" xfId="17042" xr:uid="{2B0FA746-237E-4BCF-9749-FA783E15E6B1}"/>
    <cellStyle name="Comma 7 6 2 2 7" xfId="9495" xr:uid="{CB4BEAF8-8EA1-4E64-B2B4-DB3E3BE6CFC4}"/>
    <cellStyle name="Comma 7 6 2 2 7 2" xfId="19875" xr:uid="{D7BF4F8A-54A9-412F-8ACF-CC7A9377CEF4}"/>
    <cellStyle name="Comma 7 6 2 2 8" xfId="23650" xr:uid="{46A5AAB7-7F4C-49F6-98ED-6349F507F456}"/>
    <cellStyle name="Comma 7 6 2 2 9" xfId="13584" xr:uid="{BF096EB4-D816-419A-A0CF-AECE1917DBF7}"/>
    <cellStyle name="Comma 7 6 2 3" xfId="1787" xr:uid="{00000000-0005-0000-0000-0000F1020000}"/>
    <cellStyle name="Comma 7 6 2 3 2" xfId="2683" xr:uid="{00000000-0005-0000-0000-000045020000}"/>
    <cellStyle name="Comma 7 6 2 3 2 2" xfId="7807" xr:uid="{BF3D237B-7A5C-4AAA-888F-27E9372A55C6}"/>
    <cellStyle name="Comma 7 6 2 3 2 2 2" xfId="18187" xr:uid="{C7FBD44B-FA60-4D74-A7B2-1672FA506946}"/>
    <cellStyle name="Comma 7 6 2 3 2 3" xfId="10640" xr:uid="{6E4FC81E-5D87-4568-B43B-22C6D3B722B4}"/>
    <cellStyle name="Comma 7 6 2 3 2 3 2" xfId="21020" xr:uid="{4C3A11D8-3CA8-4B93-8360-3532C16154E6}"/>
    <cellStyle name="Comma 7 6 2 3 2 4" xfId="15354" xr:uid="{F5ABC2AE-96BF-4503-97DF-050751112AFA}"/>
    <cellStyle name="Comma 7 6 2 3 2 5" xfId="30440" xr:uid="{D87D8F3D-F43C-41C0-8037-C1D88E2C0419}"/>
    <cellStyle name="Comma 7 6 2 3 3" xfId="3617" xr:uid="{00000000-0005-0000-0000-0000F1020000}"/>
    <cellStyle name="Comma 7 6 2 3 4" xfId="5638" xr:uid="{A859882B-B923-4E27-B0EB-8C0E2A828252}"/>
    <cellStyle name="Comma 7 6 2 3 4 2" xfId="29755" xr:uid="{2383F154-FBC3-4396-AA20-4E3ACC12478B}"/>
    <cellStyle name="Comma 7 6 2 3 5" xfId="24407" xr:uid="{EC228E64-B2C8-4AC7-BE4E-D17338AB1515}"/>
    <cellStyle name="Comma 7 6 2 3 6" xfId="13094" xr:uid="{C208DBAA-B733-4EC3-AE62-2CF8D1447AE0}"/>
    <cellStyle name="Comma 7 6 2 4" xfId="1788" xr:uid="{00000000-0005-0000-0000-0000F2020000}"/>
    <cellStyle name="Comma 7 6 2 4 2" xfId="4663" xr:uid="{50E6BFA1-74EF-4B19-9EE4-646816D6291E}"/>
    <cellStyle name="Comma 7 6 2 4 2 2" xfId="9411" xr:uid="{6712593D-4D90-4972-B5EA-F02A2074CDB3}"/>
    <cellStyle name="Comma 7 6 2 4 2 2 2" xfId="19791" xr:uid="{8E197436-3704-4568-9E55-6040B877C7C6}"/>
    <cellStyle name="Comma 7 6 2 4 2 2 3" xfId="31109" xr:uid="{53BB95EB-C7DA-4A8C-A4C2-E7F1D2015036}"/>
    <cellStyle name="Comma 7 6 2 4 2 2 4" xfId="30781" xr:uid="{BFE3B2AC-07A6-4004-A56B-5447B1DA410D}"/>
    <cellStyle name="Comma 7 6 2 4 2 3" xfId="12244" xr:uid="{3CB18AEA-CAC2-4D64-9896-F6D9491787E4}"/>
    <cellStyle name="Comma 7 6 2 4 2 3 2" xfId="22624" xr:uid="{0DAC3779-A367-4685-9318-BD1DC710C257}"/>
    <cellStyle name="Comma 7 6 2 4 2 4" xfId="25843" xr:uid="{90FCDCF5-0E73-428A-AD01-8BD32EE7A20A}"/>
    <cellStyle name="Comma 7 6 2 4 2 5" xfId="26943" xr:uid="{FDEAC753-4E39-4E73-BA38-3471ED455783}"/>
    <cellStyle name="Comma 7 6 2 4 2 6" xfId="16958" xr:uid="{FB80DAFC-A2F7-40F0-AB68-3C4DEBDA971E}"/>
    <cellStyle name="Comma 7 6 2 4 3" xfId="23502" xr:uid="{04889AB2-5596-4889-95C2-683574FB893B}"/>
    <cellStyle name="Comma 7 6 2 4 3 2" xfId="29909" xr:uid="{A56ADC01-A341-4692-A5BD-408AA86B465C}"/>
    <cellStyle name="Comma 7 6 2 4 4" xfId="30021" xr:uid="{038B0F77-68FE-441B-A2D7-3E607D8FBD3E}"/>
    <cellStyle name="Comma 7 6 2 5" xfId="1783" xr:uid="{00000000-0005-0000-0000-0000F3020000}"/>
    <cellStyle name="Comma 7 6 2 5 2" xfId="25693" xr:uid="{43A0D14E-D700-4A27-B4AB-31B149617AFF}"/>
    <cellStyle name="Comma 7 6 2 5 3" xfId="24098" xr:uid="{54D0671A-307C-4728-BC97-C34C5ECF5973}"/>
    <cellStyle name="Comma 7 6 2 6" xfId="4132" xr:uid="{F945E186-3247-4F6C-B426-F7EFD44BCD80}"/>
    <cellStyle name="Comma 7 6 2 6 2" xfId="8904" xr:uid="{DE90C64F-E618-43DD-89D7-72CB5AD9AA83}"/>
    <cellStyle name="Comma 7 6 2 6 2 2" xfId="19284" xr:uid="{10632414-1D65-4747-948E-6E1245FE22D9}"/>
    <cellStyle name="Comma 7 6 2 6 3" xfId="11737" xr:uid="{5AB719FF-2D36-40CA-B87B-E0EEB0F6B2A4}"/>
    <cellStyle name="Comma 7 6 2 6 3 2" xfId="22117" xr:uid="{EF699C44-1A09-41A7-875A-469875BB7530}"/>
    <cellStyle name="Comma 7 6 2 6 4" xfId="27115" xr:uid="{E4AFD861-E5CC-47DE-95E7-34710AD78800}"/>
    <cellStyle name="Comma 7 6 2 6 5" xfId="26443" xr:uid="{5506A1C8-F541-44DE-857E-8369B4475383}"/>
    <cellStyle name="Comma 7 6 2 6 6" xfId="16451" xr:uid="{6857E195-9D92-4D19-A4E3-236B3934BF3B}"/>
    <cellStyle name="Comma 7 6 2 7" xfId="4916" xr:uid="{FE403337-2F0D-4875-BE3F-AE4E3512D1C4}"/>
    <cellStyle name="Comma 7 6 2 7 2" xfId="27184" xr:uid="{223CDA76-39A1-462B-B62D-67B01570377D}"/>
    <cellStyle name="Comma 7 6 2 7 3" xfId="25875" xr:uid="{2EA461FC-8742-4111-9649-6F3E9C6FB2B2}"/>
    <cellStyle name="Comma 7 6 2 7 4" xfId="14208" xr:uid="{3D7978FF-A8A6-4159-87A7-1406E29B3FFC}"/>
    <cellStyle name="Comma 7 6 2 8" xfId="6661" xr:uid="{6BFB99A7-C150-4A32-91F9-F00DD3F6570A}"/>
    <cellStyle name="Comma 7 6 2 8 2" xfId="17041" xr:uid="{E695DF8E-2F2C-42CB-86B7-745C00487F72}"/>
    <cellStyle name="Comma 7 6 2 9" xfId="9494" xr:uid="{9FEF4260-B3EB-478D-9250-28C108D44304}"/>
    <cellStyle name="Comma 7 6 2 9 2" xfId="19874" xr:uid="{994A1F05-8638-445F-81D5-DDF77F57B939}"/>
    <cellStyle name="Comma 7 6 3" xfId="528" xr:uid="{00000000-0005-0000-0000-0000F4020000}"/>
    <cellStyle name="Comma 7 6 3 10" xfId="13585" xr:uid="{56574CA9-3593-4025-BED2-E7C628883E83}"/>
    <cellStyle name="Comma 7 6 3 2" xfId="1790" xr:uid="{00000000-0005-0000-0000-0000F5020000}"/>
    <cellStyle name="Comma 7 6 3 2 2" xfId="22750" xr:uid="{593812E3-2DDF-4E3E-AF86-94AFED44583B}"/>
    <cellStyle name="Comma 7 6 3 2 2 2" xfId="29806" xr:uid="{C1CE4960-82BB-4DAF-BD8F-C3EF7E964D61}"/>
    <cellStyle name="Comma 7 6 3 2 2 2 2" xfId="30783" xr:uid="{05E51192-649A-411F-9AB3-46D1F40C9C68}"/>
    <cellStyle name="Comma 7 6 3 2 3" xfId="25624" xr:uid="{EF760203-0895-4660-ABBE-998EE7974075}"/>
    <cellStyle name="Comma 7 6 3 2 3 2" xfId="26188" xr:uid="{817FEF4E-F9EF-4ACF-AE83-5398CABA09AF}"/>
    <cellStyle name="Comma 7 6 3 2 4" xfId="30060" xr:uid="{A2F331B9-7AA9-4AC8-AD6F-60544D09BFCC}"/>
    <cellStyle name="Comma 7 6 3 3" xfId="1791" xr:uid="{00000000-0005-0000-0000-0000F6020000}"/>
    <cellStyle name="Comma 7 6 3 4" xfId="1789" xr:uid="{00000000-0005-0000-0000-0000F7020000}"/>
    <cellStyle name="Comma 7 6 3 4 2" xfId="26137" xr:uid="{E6EA9670-01AD-4097-8942-F95C02BBB311}"/>
    <cellStyle name="Comma 7 6 3 4 3" xfId="27842" xr:uid="{2083A926-FFA6-4312-9EFE-62A3FA2AB227}"/>
    <cellStyle name="Comma 7 6 3 5" xfId="4417" xr:uid="{17EE87F9-E15C-49D6-B698-675BFE4FD544}"/>
    <cellStyle name="Comma 7 6 3 5 2" xfId="9189" xr:uid="{B9F2C594-CA1B-4D92-82B7-FE9881B6570F}"/>
    <cellStyle name="Comma 7 6 3 5 2 2" xfId="19569" xr:uid="{8CB3C512-BA74-4514-9D59-133ED75F9BC5}"/>
    <cellStyle name="Comma 7 6 3 5 2 3" xfId="31083" xr:uid="{5B1F8756-6123-46BD-9F5C-3032651408D7}"/>
    <cellStyle name="Comma 7 6 3 5 2 4" xfId="30782" xr:uid="{75EF5744-0076-4620-A6E4-89D8800440B2}"/>
    <cellStyle name="Comma 7 6 3 5 3" xfId="12022" xr:uid="{6457D9C0-646F-48BD-A790-54F396FCF5C2}"/>
    <cellStyle name="Comma 7 6 3 5 3 2" xfId="22402" xr:uid="{2AE34014-F6E9-43B0-A9B5-3B3CA21E8788}"/>
    <cellStyle name="Comma 7 6 3 5 4" xfId="28329" xr:uid="{182E924A-FF7E-42F9-9D6F-3A88F64A8DB2}"/>
    <cellStyle name="Comma 7 6 3 5 5" xfId="26326" xr:uid="{F635D046-8281-43E0-AD08-5830F511022A}"/>
    <cellStyle name="Comma 7 6 3 5 6" xfId="16736" xr:uid="{F9D2678E-A41C-40F6-972B-1B0C4D2A6423}"/>
    <cellStyle name="Comma 7 6 3 6" xfId="4918" xr:uid="{33EFC1D5-54EB-4630-90A0-666D9DDD8F4A}"/>
    <cellStyle name="Comma 7 6 3 6 2" xfId="27262" xr:uid="{3DBEA452-D5B7-4573-9611-B22636B32724}"/>
    <cellStyle name="Comma 7 6 3 6 3" xfId="27856" xr:uid="{18868A69-83E5-43C1-B06F-3600A8F65256}"/>
    <cellStyle name="Comma 7 6 3 6 4" xfId="14210" xr:uid="{9E573F68-FCB4-4BA3-B42E-E92861EC75F0}"/>
    <cellStyle name="Comma 7 6 3 7" xfId="6663" xr:uid="{7052F44D-9F59-41BC-8F0E-03F9C92B062F}"/>
    <cellStyle name="Comma 7 6 3 7 2" xfId="17043" xr:uid="{C390A5C7-FDCB-42E1-917F-5CF360D52B23}"/>
    <cellStyle name="Comma 7 6 3 8" xfId="9496" xr:uid="{EA7EDDA5-DEB2-4B2A-B71E-B6740F9D6D4A}"/>
    <cellStyle name="Comma 7 6 3 8 2" xfId="19876" xr:uid="{B355EA29-EC2F-469C-A830-D4B3E64D5A5E}"/>
    <cellStyle name="Comma 7 6 3 9" xfId="23263" xr:uid="{C9357FCF-C68B-423E-8713-5590C530334C}"/>
    <cellStyle name="Comma 7 6 4" xfId="529" xr:uid="{00000000-0005-0000-0000-0000F8020000}"/>
    <cellStyle name="Comma 7 6 4 2" xfId="1793" xr:uid="{00000000-0005-0000-0000-0000F9020000}"/>
    <cellStyle name="Comma 7 6 4 2 2" xfId="23916" xr:uid="{461306F4-CC51-41EF-898A-E9488C332240}"/>
    <cellStyle name="Comma 7 6 4 2 2 2" xfId="29810" xr:uid="{57D54F67-70B5-4496-B67A-CCD271CE0A1A}"/>
    <cellStyle name="Comma 7 6 4 2 2 2 2" xfId="30785" xr:uid="{275B49E3-BA19-4808-AF0E-992BAD75E9CA}"/>
    <cellStyle name="Comma 7 6 4 2 3" xfId="24293" xr:uid="{089D13FD-4729-4D15-80E1-E28074858099}"/>
    <cellStyle name="Comma 7 6 4 2 4" xfId="30039" xr:uid="{3CAEEE8B-0AAD-4E47-8D9D-7B15CA8A6CF5}"/>
    <cellStyle name="Comma 7 6 4 3" xfId="1794" xr:uid="{00000000-0005-0000-0000-0000FA020000}"/>
    <cellStyle name="Comma 7 6 4 4" xfId="1792" xr:uid="{00000000-0005-0000-0000-0000FB020000}"/>
    <cellStyle name="Comma 7 6 4 5" xfId="4919" xr:uid="{2C77362A-6873-444E-B14C-FAA30BCA57CB}"/>
    <cellStyle name="Comma 7 6 4 5 2" xfId="14211" xr:uid="{C6C22BA0-4EEC-40BF-9A2B-ECD4F30E0328}"/>
    <cellStyle name="Comma 7 6 4 5 2 2" xfId="31116" xr:uid="{108BB9CF-32ED-4F0D-84FA-ED3968C16286}"/>
    <cellStyle name="Comma 7 6 4 5 2 3" xfId="30784" xr:uid="{0C9D9E98-C376-4509-99C7-461FA0F154D1}"/>
    <cellStyle name="Comma 7 6 4 6" xfId="6664" xr:uid="{B5D98CB2-C2F7-4A23-B0A0-CAFC738FBDA2}"/>
    <cellStyle name="Comma 7 6 4 6 2" xfId="17044" xr:uid="{CB0A4849-9D34-4D9C-828B-FA1FD7A9C39E}"/>
    <cellStyle name="Comma 7 6 4 7" xfId="9497" xr:uid="{A7F82291-B191-4B31-9A00-3C33733B7CDB}"/>
    <cellStyle name="Comma 7 6 4 7 2" xfId="19877" xr:uid="{895531C1-A89E-4C95-A546-1604F409EE1B}"/>
    <cellStyle name="Comma 7 6 4 8" xfId="23398" xr:uid="{1B88D223-F22D-4CD0-9B37-64E4FFB2E99C}"/>
    <cellStyle name="Comma 7 6 4 9" xfId="13374" xr:uid="{D6DEE421-8356-4C29-8B02-F990C6140E48}"/>
    <cellStyle name="Comma 7 6 5" xfId="1795" xr:uid="{00000000-0005-0000-0000-0000FC020000}"/>
    <cellStyle name="Comma 7 6 5 2" xfId="2572" xr:uid="{00000000-0005-0000-0000-000048020000}"/>
    <cellStyle name="Comma 7 6 5 2 2" xfId="7697" xr:uid="{214766C4-5442-4056-BBCF-25EFC9D14903}"/>
    <cellStyle name="Comma 7 6 5 2 2 2" xfId="18077" xr:uid="{7ABFEC52-D2E5-4E24-985B-B77C47CD40DF}"/>
    <cellStyle name="Comma 7 6 5 2 3" xfId="10530" xr:uid="{E4338EB2-8C0F-49BC-AB64-1C26551D1A54}"/>
    <cellStyle name="Comma 7 6 5 2 3 2" xfId="20910" xr:uid="{EE5AFDC6-F44C-47C9-AC73-44AAC855D5F6}"/>
    <cellStyle name="Comma 7 6 5 2 4" xfId="15244" xr:uid="{091C491E-3118-48B7-8179-E6285792460D}"/>
    <cellStyle name="Comma 7 6 5 2 5" xfId="30441" xr:uid="{F7FA1887-1CFD-4A77-A944-6246311872AB}"/>
    <cellStyle name="Comma 7 6 5 3" xfId="2062" xr:uid="{00000000-0005-0000-0000-0000FC020000}"/>
    <cellStyle name="Comma 7 6 5 4" xfId="5639" xr:uid="{E6B8AE12-F1B5-499A-8F3E-004979DA9C30}"/>
    <cellStyle name="Comma 7 6 5 4 2" xfId="29846" xr:uid="{7BBD256C-B730-43AF-815C-82C21BC38304}"/>
    <cellStyle name="Comma 7 6 5 5" xfId="23315" xr:uid="{186F7AEF-2327-4ED2-96ED-D56E6A0454EA}"/>
    <cellStyle name="Comma 7 6 5 6" xfId="12960" xr:uid="{E7DC528C-F130-4FF3-A64C-873FB2F5F56E}"/>
    <cellStyle name="Comma 7 6 6" xfId="1796" xr:uid="{00000000-0005-0000-0000-0000FD020000}"/>
    <cellStyle name="Comma 7 6 6 2" xfId="2286" xr:uid="{00000000-0005-0000-0000-000042020000}"/>
    <cellStyle name="Comma 7 6 6 2 2" xfId="7413" xr:uid="{DC0BA885-AAD0-406B-8C49-1F80B01D3139}"/>
    <cellStyle name="Comma 7 6 6 2 2 2" xfId="17793" xr:uid="{097FC72B-A4B1-41F1-89FA-E497A9C55EB6}"/>
    <cellStyle name="Comma 7 6 6 2 3" xfId="10246" xr:uid="{519F6ED0-7B20-436A-85EB-0745016D725D}"/>
    <cellStyle name="Comma 7 6 6 2 3 2" xfId="20626" xr:uid="{DF8105FF-DC48-4A5A-A798-92E7F20D62BA}"/>
    <cellStyle name="Comma 7 6 6 2 4" xfId="28719" xr:uid="{E1AB2579-9A5D-455E-A557-06AF11B88023}"/>
    <cellStyle name="Comma 7 6 6 2 5" xfId="27129" xr:uid="{9AA29743-1BB0-42A7-8142-D25BC83613CB}"/>
    <cellStyle name="Comma 7 6 6 2 6" xfId="14960" xr:uid="{D4CDCE7D-8BC5-43F6-B455-A2D94633B00D}"/>
    <cellStyle name="Comma 7 6 6 3" xfId="3565" xr:uid="{00000000-0005-0000-0000-0000FD020000}"/>
    <cellStyle name="Comma 7 6 6 4" xfId="25442" xr:uid="{42872B52-D575-49A2-AA17-DDB0CA2A7F99}"/>
    <cellStyle name="Comma 7 6 6 4 2" xfId="29882" xr:uid="{BA8926F2-5495-4B23-B877-3C97DC6CD642}"/>
    <cellStyle name="Comma 7 6 6 5" xfId="30005" xr:uid="{FA1DB840-8290-41D1-B01F-2F13D74261E2}"/>
    <cellStyle name="Comma 7 6 7" xfId="1782" xr:uid="{00000000-0005-0000-0000-0000FE020000}"/>
    <cellStyle name="Comma 7 6 7 2" xfId="27962" xr:uid="{1D32C5D1-031B-4E2E-A3F9-D5DB05CFD04C}"/>
    <cellStyle name="Comma 7 6 7 3" xfId="26877" xr:uid="{B323087D-4CC4-4BF7-B52C-5DE2B8509722}"/>
    <cellStyle name="Comma 7 6 8" xfId="3873" xr:uid="{A243BA53-A050-43A4-8A3D-C78E4411F594}"/>
    <cellStyle name="Comma 7 6 8 2" xfId="8705" xr:uid="{733A62D6-3F62-4B36-8242-2EBEEB5A247A}"/>
    <cellStyle name="Comma 7 6 8 2 2" xfId="19085" xr:uid="{81A8AB01-5EDE-492D-B7C3-58BE425DAAA2}"/>
    <cellStyle name="Comma 7 6 8 3" xfId="11538" xr:uid="{B218D86A-0B04-4ADA-B846-E6BC15240D73}"/>
    <cellStyle name="Comma 7 6 8 3 2" xfId="21918" xr:uid="{F31D6500-97F9-4A0D-A795-B6A0706BA972}"/>
    <cellStyle name="Comma 7 6 8 4" xfId="26594" xr:uid="{CAC20320-2EAC-4B05-8692-6D3045E06A47}"/>
    <cellStyle name="Comma 7 6 8 5" xfId="27355" xr:uid="{DEE963F9-8BF7-4796-ACC9-4FE8D34367F4}"/>
    <cellStyle name="Comma 7 6 8 6" xfId="16252" xr:uid="{2D16975B-8A13-4782-9163-3507B8A142AF}"/>
    <cellStyle name="Comma 7 6 9" xfId="4915" xr:uid="{E140A11C-3D15-4805-ADFA-F3493BC37417}"/>
    <cellStyle name="Comma 7 6 9 2" xfId="27837" xr:uid="{DBD250EF-0CB8-46C9-8225-D7982C860CC2}"/>
    <cellStyle name="Comma 7 6 9 3" xfId="26538" xr:uid="{E121BB5B-DD5E-428B-81BD-221BD63329A9}"/>
    <cellStyle name="Comma 7 6 9 4" xfId="14207" xr:uid="{4BEFEFAE-F8A4-43F4-B877-5A604371F221}"/>
    <cellStyle name="Comma 7 7" xfId="530" xr:uid="{00000000-0005-0000-0000-0000FF020000}"/>
    <cellStyle name="Comma 7 7 10" xfId="9498" xr:uid="{50FDD31A-098F-48AB-B132-9EE274435206}"/>
    <cellStyle name="Comma 7 7 10 2" xfId="19878" xr:uid="{A8FC17F2-4D77-4ADA-AD8A-911C3D7D6DEA}"/>
    <cellStyle name="Comma 7 7 11" xfId="25360" xr:uid="{118FA5C7-65DC-45FE-B93C-6554CEF9BCA8}"/>
    <cellStyle name="Comma 7 7 12" xfId="12519" xr:uid="{FF46BF83-0098-4B24-9994-7447DE95D4C9}"/>
    <cellStyle name="Comma 7 7 2" xfId="531" xr:uid="{00000000-0005-0000-0000-000000030000}"/>
    <cellStyle name="Comma 7 7 2 2" xfId="1799" xr:uid="{00000000-0005-0000-0000-000001030000}"/>
    <cellStyle name="Comma 7 7 2 2 2" xfId="2877" xr:uid="{00000000-0005-0000-0000-00004B020000}"/>
    <cellStyle name="Comma 7 7 2 2 2 2" xfId="7994" xr:uid="{D28A7FE0-815E-40F6-B577-8EE44F14115F}"/>
    <cellStyle name="Comma 7 7 2 2 2 2 2" xfId="18374" xr:uid="{7E714202-2115-41B1-BE5B-C9B27748611D}"/>
    <cellStyle name="Comma 7 7 2 2 2 2 2 2" xfId="31136" xr:uid="{7B4E6E3D-5D0B-40D6-84BD-43D775109142}"/>
    <cellStyle name="Comma 7 7 2 2 2 2 2 3" xfId="30786" xr:uid="{B018A964-2BCE-44BC-8397-0B29A05DF726}"/>
    <cellStyle name="Comma 7 7 2 2 2 3" xfId="10827" xr:uid="{F74D12D5-5D88-48FF-9BD2-A7E636270A5A}"/>
    <cellStyle name="Comma 7 7 2 2 2 3 2" xfId="21207" xr:uid="{95D531FD-307A-4FF7-8544-4302C89D47C7}"/>
    <cellStyle name="Comma 7 7 2 2 2 4" xfId="27271" xr:uid="{2D36A089-837D-4523-ABDD-F77154AE563C}"/>
    <cellStyle name="Comma 7 7 2 2 2 5" xfId="27934" xr:uid="{DCC99E43-CDA7-4EDE-81A0-F6B7B059AB6F}"/>
    <cellStyle name="Comma 7 7 2 2 2 6" xfId="15541" xr:uid="{04D0BAE1-45A9-4878-AF22-2CF922039EBE}"/>
    <cellStyle name="Comma 7 7 2 2 3" xfId="3579" xr:uid="{00000000-0005-0000-0000-000001030000}"/>
    <cellStyle name="Comma 7 7 2 2 4" xfId="5640" xr:uid="{E60974FD-09CC-420F-88A2-C27C1F08E48E}"/>
    <cellStyle name="Comma 7 7 2 2 4 2" xfId="29765" xr:uid="{FA4FB0BF-A96C-40AA-BA96-8F4951D06A90}"/>
    <cellStyle name="Comma 7 7 2 2 5" xfId="23737" xr:uid="{DDB5FC3F-E011-4CC3-8D63-61A5361B71E1}"/>
    <cellStyle name="Comma 7 7 2 2 6" xfId="13375" xr:uid="{A6B18B30-EDDD-470D-BDBF-EDBB2C02A202}"/>
    <cellStyle name="Comma 7 7 2 3" xfId="1800" xr:uid="{00000000-0005-0000-0000-000002030000}"/>
    <cellStyle name="Comma 7 7 2 3 2" xfId="25032" xr:uid="{6BDD10C8-D5D2-4B16-8186-157162E3C65A}"/>
    <cellStyle name="Comma 7 7 2 3 2 2" xfId="30787" xr:uid="{1E3CD265-152F-4835-8EE5-09A9941F2276}"/>
    <cellStyle name="Comma 7 7 2 3 2 3" xfId="30553" xr:uid="{02D9238D-CBBE-43CD-9C24-03C90F95B3B3}"/>
    <cellStyle name="Comma 7 7 2 3 3" xfId="23909" xr:uid="{53A23F6E-80A4-406E-B3C9-3A9ED17968CC}"/>
    <cellStyle name="Comma 7 7 2 3 4" xfId="30040" xr:uid="{B10D0033-ABBF-4989-8018-A0B99E559E65}"/>
    <cellStyle name="Comma 7 7 2 3 5" xfId="29662" xr:uid="{F6B21234-EF52-417D-A18F-B6EF8AD1E09D}"/>
    <cellStyle name="Comma 7 7 2 4" xfId="1798" xr:uid="{00000000-0005-0000-0000-000003030000}"/>
    <cellStyle name="Comma 7 7 2 4 2" xfId="25968" xr:uid="{928C0968-72D2-40CF-B38F-C587FD022FFD}"/>
    <cellStyle name="Comma 7 7 2 4 2 2" xfId="30788" xr:uid="{7E046A25-CAE9-4CDB-BD51-E8747CBC0EBF}"/>
    <cellStyle name="Comma 7 7 2 4 2 3" xfId="30587" xr:uid="{B9BA8C80-016D-4DAF-B5A7-EEAE08BA1850}"/>
    <cellStyle name="Comma 7 7 2 4 3" xfId="26522" xr:uid="{CAC2A65E-3A8D-42D8-84C7-B38C0C2F5982}"/>
    <cellStyle name="Comma 7 7 2 5" xfId="4921" xr:uid="{239690F2-C5AE-4138-BA4B-E931B00A0C76}"/>
    <cellStyle name="Comma 7 7 2 5 2" xfId="27396" xr:uid="{6C46E5A6-E068-48A6-84C8-923B14C8C664}"/>
    <cellStyle name="Comma 7 7 2 5 3" xfId="26344" xr:uid="{1121C310-24E6-43B1-AD4B-C5140617375D}"/>
    <cellStyle name="Comma 7 7 2 5 4" xfId="14213" xr:uid="{E085C55D-9818-4A07-9CBC-6D2769FAA9C6}"/>
    <cellStyle name="Comma 7 7 2 5 5" xfId="30618" xr:uid="{E846814E-5B6C-4A6E-9E58-68D4CC744C88}"/>
    <cellStyle name="Comma 7 7 2 6" xfId="6666" xr:uid="{DD6743ED-F36E-42EF-BCC8-D247E79BEAB5}"/>
    <cellStyle name="Comma 7 7 2 6 2" xfId="28190" xr:uid="{09C40607-E8D7-4EDF-8CAD-2BBBB59E95FE}"/>
    <cellStyle name="Comma 7 7 2 6 3" xfId="25850" xr:uid="{DF3D8436-B356-46BD-B73F-05EBED1C5A82}"/>
    <cellStyle name="Comma 7 7 2 6 4" xfId="17046" xr:uid="{6560A0A3-9F8F-4350-B9D6-8C08EAF729FA}"/>
    <cellStyle name="Comma 7 7 2 7" xfId="9499" xr:uid="{142BE0BF-F0C7-4044-B001-825484052DB6}"/>
    <cellStyle name="Comma 7 7 2 7 2" xfId="19879" xr:uid="{84AFA158-7969-4E74-A9C1-00288C7EAD7F}"/>
    <cellStyle name="Comma 7 7 2 8" xfId="23569" xr:uid="{B2713F2F-A70B-459F-89CB-BF8108D1CB18}"/>
    <cellStyle name="Comma 7 7 2 9" xfId="12677" xr:uid="{90971410-4F47-4005-9D38-04964861F1BA}"/>
    <cellStyle name="Comma 7 7 3" xfId="532" xr:uid="{00000000-0005-0000-0000-000004030000}"/>
    <cellStyle name="Comma 7 7 3 2" xfId="1802" xr:uid="{00000000-0005-0000-0000-000005030000}"/>
    <cellStyle name="Comma 7 7 3 2 2" xfId="28252" xr:uid="{48865CA2-C9C0-4384-9537-03BE2E1C1AEF}"/>
    <cellStyle name="Comma 7 7 3 2 2 2" xfId="30790" xr:uid="{54EA8795-81FA-4C62-9DDB-F155986CC086}"/>
    <cellStyle name="Comma 7 7 3 2 2 3" xfId="30601" xr:uid="{AC10B343-A6F7-4CEA-BFEF-D4DBB8A29826}"/>
    <cellStyle name="Comma 7 7 3 2 3" xfId="26166" xr:uid="{9DA42141-736D-4760-973F-3846DDC86D5D}"/>
    <cellStyle name="Comma 7 7 3 3" xfId="1803" xr:uid="{00000000-0005-0000-0000-000006030000}"/>
    <cellStyle name="Comma 7 7 3 4" xfId="1801" xr:uid="{00000000-0005-0000-0000-000007030000}"/>
    <cellStyle name="Comma 7 7 3 5" xfId="4922" xr:uid="{8A800B21-38D2-4169-9A0A-C7CE2DCA6913}"/>
    <cellStyle name="Comma 7 7 3 5 2" xfId="27774" xr:uid="{CAC9E993-7576-48F2-90FB-B70206948F53}"/>
    <cellStyle name="Comma 7 7 3 5 2 2" xfId="31196" xr:uid="{222CF450-24C8-4421-8103-13361694F782}"/>
    <cellStyle name="Comma 7 7 3 5 2 3" xfId="30789" xr:uid="{7960C803-F401-450C-B756-1ADD0E85CCC6}"/>
    <cellStyle name="Comma 7 7 3 5 3" xfId="28094" xr:uid="{DE909C5A-C2CB-4711-96D7-5834683A1C78}"/>
    <cellStyle name="Comma 7 7 3 5 4" xfId="14214" xr:uid="{2C8A9832-13D5-4034-8A46-573276CE087F}"/>
    <cellStyle name="Comma 7 7 3 6" xfId="6667" xr:uid="{3F43B62D-2338-43C2-89F5-E9BB71FB2183}"/>
    <cellStyle name="Comma 7 7 3 6 2" xfId="17047" xr:uid="{180EEF6C-AB5A-45C3-8317-609457B02BCF}"/>
    <cellStyle name="Comma 7 7 3 7" xfId="9500" xr:uid="{49A3CF87-C7C0-484A-9E72-9F82C0BF2CD2}"/>
    <cellStyle name="Comma 7 7 3 7 2" xfId="19880" xr:uid="{E964E7FB-30E3-4BAB-82A9-8AEB293FFDF0}"/>
    <cellStyle name="Comma 7 7 3 8" xfId="23299" xr:uid="{5096E029-B4D1-48BF-ABDA-3CDC57159BE6}"/>
    <cellStyle name="Comma 7 7 3 9" xfId="13095" xr:uid="{B0F81821-31D7-4208-8FE0-992320CEBD42}"/>
    <cellStyle name="Comma 7 7 4" xfId="1804" xr:uid="{00000000-0005-0000-0000-000008030000}"/>
    <cellStyle name="Comma 7 7 4 2" xfId="2287" xr:uid="{00000000-0005-0000-0000-000049020000}"/>
    <cellStyle name="Comma 7 7 4 2 2" xfId="7414" xr:uid="{F6D21630-6982-45E4-8F24-E3C9FFF045AE}"/>
    <cellStyle name="Comma 7 7 4 2 2 2" xfId="17794" xr:uid="{0EEBBDB9-627A-4B75-83EB-DBD19366E7CC}"/>
    <cellStyle name="Comma 7 7 4 2 2 2 2" xfId="31126" xr:uid="{578F950F-8ECC-4DFC-BB7D-F799DE989C62}"/>
    <cellStyle name="Comma 7 7 4 2 2 2 3" xfId="30791" xr:uid="{F5A2BB4A-33A4-4166-889B-4FB51AB60A5C}"/>
    <cellStyle name="Comma 7 7 4 2 3" xfId="10247" xr:uid="{AEA8E18D-997D-4E37-AD37-EF558E62476D}"/>
    <cellStyle name="Comma 7 7 4 2 3 2" xfId="20627" xr:uid="{60FC6F78-5B6C-463A-A447-570A1A607AF0}"/>
    <cellStyle name="Comma 7 7 4 2 4" xfId="26753" xr:uid="{019723D5-8315-480B-8F55-49C0F9153DF4}"/>
    <cellStyle name="Comma 7 7 4 2 5" xfId="27794" xr:uid="{042291AB-C325-4A62-BC20-890E333216F9}"/>
    <cellStyle name="Comma 7 7 4 2 6" xfId="14961" xr:uid="{FDB895C9-DDCC-4F51-B6E5-EBE8D4F40A4C}"/>
    <cellStyle name="Comma 7 7 4 3" xfId="2058" xr:uid="{00000000-0005-0000-0000-000008030000}"/>
    <cellStyle name="Comma 7 7 4 4" xfId="23743" xr:uid="{619F8327-B3EE-4273-8887-4963F8146300}"/>
    <cellStyle name="Comma 7 7 4 4 2" xfId="29737" xr:uid="{787F23BB-5755-4C4F-9AEF-D15F9D5BAA42}"/>
    <cellStyle name="Comma 7 7 4 5" xfId="29847" xr:uid="{B9DD2DA5-2A68-4CBC-BCA3-1B5F3034B17B}"/>
    <cellStyle name="Comma 7 7 4 6" xfId="29990" xr:uid="{B686D5D9-8B80-451A-AB28-EB3DD1D3523C}"/>
    <cellStyle name="Comma 7 7 5" xfId="1805" xr:uid="{00000000-0005-0000-0000-000009030000}"/>
    <cellStyle name="Comma 7 7 5 2" xfId="25671" xr:uid="{6DCCAF9D-3C6C-4CF6-ADEB-8BDFB46B6777}"/>
    <cellStyle name="Comma 7 7 5 2 2" xfId="29827" xr:uid="{4A7BD1EE-60D6-4780-87E7-19A73C10E6BF}"/>
    <cellStyle name="Comma 7 7 5 2 2 2" xfId="30792" xr:uid="{BA5C71EA-B3F2-4687-A4B5-790C585B6E1A}"/>
    <cellStyle name="Comma 7 7 5 3" xfId="24746" xr:uid="{3D5F4592-4DA7-47D0-9EA5-0B5125233E85}"/>
    <cellStyle name="Comma 7 7 5 4" xfId="30022" xr:uid="{1DEC4015-E095-4F70-8620-A8BE279518E9}"/>
    <cellStyle name="Comma 7 7 6" xfId="1797" xr:uid="{00000000-0005-0000-0000-00000A030000}"/>
    <cellStyle name="Comma 7 7 6 2" xfId="27387" xr:uid="{FD0E0FBD-37AE-490F-91F8-9CCBB4423EF3}"/>
    <cellStyle name="Comma 7 7 6 2 2" xfId="30793" xr:uid="{CAA61A27-B80A-4F0E-809E-70C3BBC4F0DD}"/>
    <cellStyle name="Comma 7 7 6 2 3" xfId="30586" xr:uid="{779BF925-478F-4B92-9D61-F3E81C8C6CCA}"/>
    <cellStyle name="Comma 7 7 6 3" xfId="26160" xr:uid="{9E7C1505-9440-4656-81A5-60B0DA959126}"/>
    <cellStyle name="Comma 7 7 7" xfId="3874" xr:uid="{63484131-385A-48FC-9577-827A00C6C209}"/>
    <cellStyle name="Comma 7 7 7 2" xfId="8706" xr:uid="{6B6E3777-A3F2-4DBF-8000-9E1C7145C7F7}"/>
    <cellStyle name="Comma 7 7 7 2 2" xfId="28965" xr:uid="{93D6C549-71AE-47E8-8365-1C72267D5D1F}"/>
    <cellStyle name="Comma 7 7 7 2 3" xfId="26596" xr:uid="{93FAB1B6-5EB6-47EA-9CAF-F284522760BF}"/>
    <cellStyle name="Comma 7 7 7 2 4" xfId="19086" xr:uid="{475EB69E-4EBA-446C-88F4-239C3C6C2AF1}"/>
    <cellStyle name="Comma 7 7 7 3" xfId="11539" xr:uid="{7DD52BCC-0988-4F95-90B7-2B0A471E3CB8}"/>
    <cellStyle name="Comma 7 7 7 3 2" xfId="21919" xr:uid="{9527B6D8-C9DB-46D7-9789-1171994ADE03}"/>
    <cellStyle name="Comma 7 7 7 4" xfId="28442" xr:uid="{2A04695C-E94E-4851-A7B6-EF551D4FACA7}"/>
    <cellStyle name="Comma 7 7 7 5" xfId="16253" xr:uid="{2AE89966-7AA3-4AD8-AF85-26D5201500BB}"/>
    <cellStyle name="Comma 7 7 8" xfId="4920" xr:uid="{1FF9725F-9C5C-4FEF-A994-E5879C35E46B}"/>
    <cellStyle name="Comma 7 7 8 2" xfId="26559" xr:uid="{F4F273FE-BBED-4FD3-A033-BAEA2F2F1D9B}"/>
    <cellStyle name="Comma 7 7 8 3" xfId="26219" xr:uid="{B5C319B4-74FC-456F-AD1E-DD4723D1A541}"/>
    <cellStyle name="Comma 7 7 8 4" xfId="14212" xr:uid="{9CDD5C5C-5C26-48FC-8E43-907198F456A1}"/>
    <cellStyle name="Comma 7 7 9" xfId="6665" xr:uid="{5D28B574-6165-49B6-9C0A-67D3A5BE9D44}"/>
    <cellStyle name="Comma 7 7 9 2" xfId="28352" xr:uid="{D8B50F86-FF86-4730-90EF-51DF93B57945}"/>
    <cellStyle name="Comma 7 7 9 3" xfId="26616" xr:uid="{5FDBDD01-9F65-4C69-8015-93A6A1BC3AE7}"/>
    <cellStyle name="Comma 7 7 9 4" xfId="17045" xr:uid="{E630287C-B041-4CC3-A8BF-95F48E308AAD}"/>
    <cellStyle name="Comma 7 8" xfId="533" xr:uid="{00000000-0005-0000-0000-00000B030000}"/>
    <cellStyle name="Comma 7 8 10" xfId="9501" xr:uid="{461F5D78-4212-4B9A-BA8E-E1658EDA4F9C}"/>
    <cellStyle name="Comma 7 8 10 2" xfId="19881" xr:uid="{154366DA-16BF-43D6-87AE-1FD7DB703DB4}"/>
    <cellStyle name="Comma 7 8 11" xfId="25559" xr:uid="{7BB37B85-2E11-4E16-93D5-DE9A40AB2DA7}"/>
    <cellStyle name="Comma 7 8 12" xfId="12520" xr:uid="{4E7BAA29-FD58-4EA4-B2C8-58E0CB3D8D7B}"/>
    <cellStyle name="Comma 7 8 2" xfId="534" xr:uid="{00000000-0005-0000-0000-00000C030000}"/>
    <cellStyle name="Comma 7 8 2 2" xfId="1808" xr:uid="{00000000-0005-0000-0000-00000D030000}"/>
    <cellStyle name="Comma 7 8 2 2 2" xfId="2878" xr:uid="{00000000-0005-0000-0000-00004F020000}"/>
    <cellStyle name="Comma 7 8 2 2 2 2" xfId="7995" xr:uid="{CD53C1D8-009B-4791-9A8C-45599DAAB69E}"/>
    <cellStyle name="Comma 7 8 2 2 2 2 2" xfId="18375" xr:uid="{6DA734DC-28A7-4035-BE93-E085BC2161E4}"/>
    <cellStyle name="Comma 7 8 2 2 2 2 2 2" xfId="31137" xr:uid="{081405D7-D07D-4A91-BD9B-45D8AD436235}"/>
    <cellStyle name="Comma 7 8 2 2 2 2 2 3" xfId="30794" xr:uid="{ED36736C-00D1-4FB1-B140-7B9566A4683E}"/>
    <cellStyle name="Comma 7 8 2 2 2 3" xfId="10828" xr:uid="{74B8DE86-C376-4E09-838B-42B6BE90821A}"/>
    <cellStyle name="Comma 7 8 2 2 2 3 2" xfId="21208" xr:uid="{B7791B1F-4DA4-4DDB-B1B7-190DD76C2FB9}"/>
    <cellStyle name="Comma 7 8 2 2 2 4" xfId="26068" xr:uid="{F150A47D-E926-48B2-BF75-9DE9AEF8B5B0}"/>
    <cellStyle name="Comma 7 8 2 2 2 5" xfId="27836" xr:uid="{EDF632D7-0D70-4B26-81C2-8C3E2A45B60A}"/>
    <cellStyle name="Comma 7 8 2 2 2 6" xfId="15542" xr:uid="{50E5CF0A-F2B3-4711-B935-FCE736EECF79}"/>
    <cellStyle name="Comma 7 8 2 2 3" xfId="3671" xr:uid="{00000000-0005-0000-0000-00000D030000}"/>
    <cellStyle name="Comma 7 8 2 2 4" xfId="5641" xr:uid="{9E374B7E-CF60-47C4-B1DD-BDBD665548B0}"/>
    <cellStyle name="Comma 7 8 2 2 4 2" xfId="29766" xr:uid="{E9FED823-1012-4BC6-A428-7E2379C3BA30}"/>
    <cellStyle name="Comma 7 8 2 2 5" xfId="24712" xr:uid="{9A5A09C9-3914-4354-B649-7132336C7DB3}"/>
    <cellStyle name="Comma 7 8 2 2 6" xfId="13376" xr:uid="{6C81D992-67E6-4CFD-8DBA-855A2E3A856C}"/>
    <cellStyle name="Comma 7 8 2 3" xfId="1809" xr:uid="{00000000-0005-0000-0000-00000E030000}"/>
    <cellStyle name="Comma 7 8 2 3 2" xfId="23651" xr:uid="{EB25C3F5-EA75-465E-A70E-F7B9887AEA1A}"/>
    <cellStyle name="Comma 7 8 2 3 2 2" xfId="30795" xr:uid="{F6B8A557-F23D-438B-8822-B00D42CBEC46}"/>
    <cellStyle name="Comma 7 8 2 3 2 3" xfId="30554" xr:uid="{D701D235-4E4F-4A67-B996-44B03CEEE62B}"/>
    <cellStyle name="Comma 7 8 2 3 3" xfId="23269" xr:uid="{E168AB56-CAC1-4EAC-9C84-294233F63871}"/>
    <cellStyle name="Comma 7 8 2 3 4" xfId="30041" xr:uid="{5595654F-D3F2-4C58-9711-80F5D4516389}"/>
    <cellStyle name="Comma 7 8 2 3 5" xfId="29663" xr:uid="{F89B622F-2B7F-4DD5-B596-4AE854E840FE}"/>
    <cellStyle name="Comma 7 8 2 4" xfId="1807" xr:uid="{00000000-0005-0000-0000-00000F030000}"/>
    <cellStyle name="Comma 7 8 2 4 2" xfId="27623" xr:uid="{E4811423-FA33-410A-9876-3E8BEC2D3065}"/>
    <cellStyle name="Comma 7 8 2 4 2 2" xfId="30796" xr:uid="{F5E6F138-1B96-4B9C-A041-BA40BEE9149A}"/>
    <cellStyle name="Comma 7 8 2 4 2 3" xfId="30589" xr:uid="{113A6CB1-FA98-4193-9DC6-59E261BEBAD5}"/>
    <cellStyle name="Comma 7 8 2 4 3" xfId="25916" xr:uid="{EABA93C2-25D5-4451-B9DE-9B5893A33E3F}"/>
    <cellStyle name="Comma 7 8 2 5" xfId="4924" xr:uid="{D1A1F25A-7A3B-40B1-BEC3-4D4C61326147}"/>
    <cellStyle name="Comma 7 8 2 5 2" xfId="28322" xr:uid="{F6F8DF29-AD51-47CE-B45E-C2AD691D54BC}"/>
    <cellStyle name="Comma 7 8 2 5 3" xfId="26729" xr:uid="{1E6E70BF-F1F1-448D-BA1B-C77D9E174168}"/>
    <cellStyle name="Comma 7 8 2 5 4" xfId="14216" xr:uid="{75CA7517-6A37-4BB9-AEC6-F672F6B531A4}"/>
    <cellStyle name="Comma 7 8 2 5 5" xfId="30617" xr:uid="{36739910-A0E7-407D-A213-70F47A9FB38C}"/>
    <cellStyle name="Comma 7 8 2 6" xfId="6669" xr:uid="{0981CEDA-989B-4C0C-B248-B66D8E8C1C01}"/>
    <cellStyle name="Comma 7 8 2 6 2" xfId="27154" xr:uid="{136CBA79-2251-444D-AC2F-3F6842052E5E}"/>
    <cellStyle name="Comma 7 8 2 6 3" xfId="27896" xr:uid="{16623E2B-23F0-471E-B292-20EDEFF4FA11}"/>
    <cellStyle name="Comma 7 8 2 6 4" xfId="17049" xr:uid="{AC21FBA9-A74E-4B2A-A66B-7E2177BDFDB9}"/>
    <cellStyle name="Comma 7 8 2 7" xfId="9502" xr:uid="{0C4FF75F-2AC2-4B80-9E5D-01B19B29264B}"/>
    <cellStyle name="Comma 7 8 2 7 2" xfId="19882" xr:uid="{66501C24-DCC0-4357-B57E-5A839A2717AC}"/>
    <cellStyle name="Comma 7 8 2 8" xfId="23028" xr:uid="{AAF3A4F9-B1B1-46C1-9D32-F0C7BCE6CA49}"/>
    <cellStyle name="Comma 7 8 2 9" xfId="12678" xr:uid="{6EF18D4A-69CC-4574-9887-CDB47C37F0AE}"/>
    <cellStyle name="Comma 7 8 3" xfId="535" xr:uid="{00000000-0005-0000-0000-000010030000}"/>
    <cellStyle name="Comma 7 8 3 2" xfId="1811" xr:uid="{00000000-0005-0000-0000-000011030000}"/>
    <cellStyle name="Comma 7 8 3 2 2" xfId="27695" xr:uid="{EE97ABFA-D157-4430-A325-5B0F3B9991C9}"/>
    <cellStyle name="Comma 7 8 3 2 2 2" xfId="30798" xr:uid="{27CF7EC5-7EB8-4BFD-BCE0-B0F02E2406C6}"/>
    <cellStyle name="Comma 7 8 3 2 2 3" xfId="30602" xr:uid="{5081A3B1-9BBF-4264-A72F-EC54681B085A}"/>
    <cellStyle name="Comma 7 8 3 2 3" xfId="26346" xr:uid="{96658A2E-F3EC-4CC7-885E-17AFB1B42EAE}"/>
    <cellStyle name="Comma 7 8 3 3" xfId="1812" xr:uid="{00000000-0005-0000-0000-000012030000}"/>
    <cellStyle name="Comma 7 8 3 4" xfId="1810" xr:uid="{00000000-0005-0000-0000-000013030000}"/>
    <cellStyle name="Comma 7 8 3 5" xfId="4925" xr:uid="{F0790063-54C7-4AD8-9AE8-CBE6BFE99F5F}"/>
    <cellStyle name="Comma 7 8 3 5 2" xfId="26395" xr:uid="{7FBAB89E-9A2E-4B30-8DE2-1B5B9E1B3B7B}"/>
    <cellStyle name="Comma 7 8 3 5 2 2" xfId="31176" xr:uid="{B7C2DA88-707B-4D9B-B86B-2337AB76038C}"/>
    <cellStyle name="Comma 7 8 3 5 2 3" xfId="30797" xr:uid="{C3139D6A-C6C8-4FB4-A5E3-3E0682926834}"/>
    <cellStyle name="Comma 7 8 3 5 3" xfId="26960" xr:uid="{905EB402-36F7-4334-AF2B-CBB7E0930E43}"/>
    <cellStyle name="Comma 7 8 3 5 4" xfId="14217" xr:uid="{CAF63625-BA47-433D-A2E5-6C304B8F5ADB}"/>
    <cellStyle name="Comma 7 8 3 6" xfId="6670" xr:uid="{D64777B9-39B4-4016-BBF2-2AE4971EE1AF}"/>
    <cellStyle name="Comma 7 8 3 6 2" xfId="17050" xr:uid="{8C8B1E7D-DE6D-448A-8E09-94964748D0F6}"/>
    <cellStyle name="Comma 7 8 3 7" xfId="9503" xr:uid="{84A33AD1-D033-409D-82FF-8B36F66D65E4}"/>
    <cellStyle name="Comma 7 8 3 7 2" xfId="19883" xr:uid="{F7BC0EF3-BD9E-4B91-929E-4003ECF93E0D}"/>
    <cellStyle name="Comma 7 8 3 8" xfId="25290" xr:uid="{B1225EDF-EBF5-4B5F-8E6C-B3A8C984E342}"/>
    <cellStyle name="Comma 7 8 3 9" xfId="13096" xr:uid="{526BFBFF-DA58-4A8D-AD4E-0152291E5DBC}"/>
    <cellStyle name="Comma 7 8 4" xfId="1813" xr:uid="{00000000-0005-0000-0000-000014030000}"/>
    <cellStyle name="Comma 7 8 4 2" xfId="2288" xr:uid="{00000000-0005-0000-0000-00004D020000}"/>
    <cellStyle name="Comma 7 8 4 2 2" xfId="7415" xr:uid="{867495F1-1ECD-434E-A732-4E7A6A51DB48}"/>
    <cellStyle name="Comma 7 8 4 2 2 2" xfId="17795" xr:uid="{E78E2C73-FC82-4138-9644-A92D78C309B8}"/>
    <cellStyle name="Comma 7 8 4 2 2 2 2" xfId="31127" xr:uid="{DCA6D1C7-1322-4480-B219-4BF158B0F1E8}"/>
    <cellStyle name="Comma 7 8 4 2 2 2 3" xfId="30799" xr:uid="{DE93F21A-3123-4AC4-B36D-73D11AF2C594}"/>
    <cellStyle name="Comma 7 8 4 2 3" xfId="10248" xr:uid="{BD492B3B-C3AD-4B81-BCB2-620D31CFDE8F}"/>
    <cellStyle name="Comma 7 8 4 2 3 2" xfId="20628" xr:uid="{396078FF-E548-4743-A8C6-FC817F04D910}"/>
    <cellStyle name="Comma 7 8 4 2 4" xfId="28331" xr:uid="{61DC55D1-8713-427D-9465-1702ADABBB63}"/>
    <cellStyle name="Comma 7 8 4 2 5" xfId="27440" xr:uid="{8D7AEC3E-A32C-440C-BB97-EF9226F8256A}"/>
    <cellStyle name="Comma 7 8 4 2 6" xfId="14962" xr:uid="{8B56D362-DC89-4A56-87CD-D5060D7A5E83}"/>
    <cellStyle name="Comma 7 8 4 3" xfId="3598" xr:uid="{00000000-0005-0000-0000-000014030000}"/>
    <cellStyle name="Comma 7 8 4 4" xfId="24317" xr:uid="{26CBA72F-2AA8-4AE1-958A-63A49970CB47}"/>
    <cellStyle name="Comma 7 8 4 4 2" xfId="29738" xr:uid="{24393F3C-DB19-4078-9336-35E1AE2F85F6}"/>
    <cellStyle name="Comma 7 8 4 5" xfId="29848" xr:uid="{4A5ECDAD-660F-4328-BAC4-07C32749A506}"/>
    <cellStyle name="Comma 7 8 4 6" xfId="29991" xr:uid="{587744C6-0414-46C8-8D3F-F58C20B13D75}"/>
    <cellStyle name="Comma 7 8 5" xfId="1814" xr:uid="{00000000-0005-0000-0000-000015030000}"/>
    <cellStyle name="Comma 7 8 5 2" xfId="23785" xr:uid="{79A225CD-EE67-4FD6-AD4B-AA6D75F99659}"/>
    <cellStyle name="Comma 7 8 5 2 2" xfId="29828" xr:uid="{85D21D4E-521C-4890-ABEA-B0F0A9C6E194}"/>
    <cellStyle name="Comma 7 8 5 2 2 2" xfId="30800" xr:uid="{32CF2401-1888-4757-9934-9E94BDDB7892}"/>
    <cellStyle name="Comma 7 8 5 3" xfId="24112" xr:uid="{BE8CBB68-BEC0-4594-95E1-007E844A55A2}"/>
    <cellStyle name="Comma 7 8 5 4" xfId="30023" xr:uid="{43D9B9D1-144B-4A25-937C-F86412C4CA52}"/>
    <cellStyle name="Comma 7 8 6" xfId="1806" xr:uid="{00000000-0005-0000-0000-000016030000}"/>
    <cellStyle name="Comma 7 8 6 2" xfId="28222" xr:uid="{1CA307A6-ECBB-4DCD-88E9-ED86F26BE09F}"/>
    <cellStyle name="Comma 7 8 6 2 2" xfId="30801" xr:uid="{36E76C61-6C08-4EC0-ADAB-97813DC20F84}"/>
    <cellStyle name="Comma 7 8 6 2 3" xfId="30588" xr:uid="{E692720D-A46C-47F1-A85F-B7A7AD465287}"/>
    <cellStyle name="Comma 7 8 6 3" xfId="27678" xr:uid="{47269680-C7F1-443B-94CC-DB37DC94BFF9}"/>
    <cellStyle name="Comma 7 8 7" xfId="3875" xr:uid="{4E1B37EE-892E-4B22-8A57-FAF1D1C6572E}"/>
    <cellStyle name="Comma 7 8 7 2" xfId="8707" xr:uid="{598D5516-2486-45CE-A842-83BBF8BFD9B2}"/>
    <cellStyle name="Comma 7 8 7 2 2" xfId="28966" xr:uid="{38C60BAA-5968-415B-9F0C-9B0A90809A03}"/>
    <cellStyle name="Comma 7 8 7 2 3" xfId="27199" xr:uid="{3212C4AC-5E4E-45E3-864E-6A8AA009C1C6}"/>
    <cellStyle name="Comma 7 8 7 2 4" xfId="19087" xr:uid="{AD156519-36F4-42C5-978F-CDB42CF7CE6E}"/>
    <cellStyle name="Comma 7 8 7 3" xfId="11540" xr:uid="{34AD759C-EECD-4EB7-A985-94EC25B6BD7C}"/>
    <cellStyle name="Comma 7 8 7 3 2" xfId="21920" xr:uid="{30F5E2A8-98E4-412F-98EA-9E6712A6434F}"/>
    <cellStyle name="Comma 7 8 7 4" xfId="28445" xr:uid="{6D0CA708-58AB-4A0A-8CA3-30F241B6BC9D}"/>
    <cellStyle name="Comma 7 8 7 5" xfId="16254" xr:uid="{F58FAA39-5F5F-40F3-8809-91C495ED2C5F}"/>
    <cellStyle name="Comma 7 8 8" xfId="4923" xr:uid="{FC361A54-B3B9-4526-A514-2FFB01AC2745}"/>
    <cellStyle name="Comma 7 8 8 2" xfId="27983" xr:uid="{CF2A26E8-C53A-49CB-ABB2-819806C7B2B5}"/>
    <cellStyle name="Comma 7 8 8 3" xfId="27484" xr:uid="{E208AC5E-DC00-4A5C-A8D5-24888A084401}"/>
    <cellStyle name="Comma 7 8 8 4" xfId="14215" xr:uid="{FF28E469-B7B7-4857-9622-C399099D8EE9}"/>
    <cellStyle name="Comma 7 8 9" xfId="6668" xr:uid="{B324349D-72A9-450E-9A21-C6036A1E6171}"/>
    <cellStyle name="Comma 7 8 9 2" xfId="28313" xr:uid="{D52010AA-3F8B-4FC2-9CB4-D35A2BD78896}"/>
    <cellStyle name="Comma 7 8 9 3" xfId="27605" xr:uid="{9327B767-1AD5-4B81-9BD1-7CF1E8F56090}"/>
    <cellStyle name="Comma 7 8 9 4" xfId="17048" xr:uid="{3B500CB7-EABF-4A64-AA2B-FAB952617488}"/>
    <cellStyle name="Comma 7 9" xfId="536" xr:uid="{00000000-0005-0000-0000-000017030000}"/>
    <cellStyle name="Comma 7 9 10" xfId="12512" xr:uid="{CA8F814C-E18C-478F-8492-0E3678FE41EE}"/>
    <cellStyle name="Comma 7 9 2" xfId="1816" xr:uid="{00000000-0005-0000-0000-000018030000}"/>
    <cellStyle name="Comma 7 9 2 2" xfId="3073" xr:uid="{00000000-0005-0000-0000-000052020000}"/>
    <cellStyle name="Comma 7 9 2 2 2" xfId="8153" xr:uid="{7EB1558F-4BBD-401A-9BB1-02827B491119}"/>
    <cellStyle name="Comma 7 9 2 2 2 2" xfId="18533" xr:uid="{A51FDFC9-0670-48B5-99DC-EA7F265E4998}"/>
    <cellStyle name="Comma 7 9 2 2 2 2 2" xfId="31143" xr:uid="{8996AED9-583D-45D1-90AF-796571A1EF0C}"/>
    <cellStyle name="Comma 7 9 2 2 2 2 3" xfId="30802" xr:uid="{11FE597E-A302-4F05-AB71-E873DAD04A9D}"/>
    <cellStyle name="Comma 7 9 2 2 3" xfId="10986" xr:uid="{5A4792B8-16DA-4A10-B4BA-D0A16135D4E9}"/>
    <cellStyle name="Comma 7 9 2 2 3 2" xfId="21366" xr:uid="{407AA900-0444-45C7-87FB-519CD37F3547}"/>
    <cellStyle name="Comma 7 9 2 2 4" xfId="24621" xr:uid="{263D3238-FB6A-4166-9E0F-9A170E5F5491}"/>
    <cellStyle name="Comma 7 9 2 2 4 2" xfId="30072" xr:uid="{4DA89B82-2FB7-4F27-A5F9-327004076252}"/>
    <cellStyle name="Comma 7 9 2 2 5" xfId="26912" xr:uid="{E0B26200-B909-460C-ADFE-F623EC31F0AD}"/>
    <cellStyle name="Comma 7 9 2 2 6" xfId="15700" xr:uid="{4D0F8B44-F253-416E-9952-95114F5388B3}"/>
    <cellStyle name="Comma 7 9 2 3" xfId="3538" xr:uid="{00000000-0005-0000-0000-000018030000}"/>
    <cellStyle name="Comma 7 9 2 3 2" xfId="26005" xr:uid="{A8C73E7C-8AB8-418B-A3AD-AE2E8770E7B7}"/>
    <cellStyle name="Comma 7 9 2 3 3" xfId="26206" xr:uid="{F5144315-CC66-497E-B687-52E38566539C}"/>
    <cellStyle name="Comma 7 9 2 4" xfId="5642" xr:uid="{26AB8BAA-7C90-4332-A8E8-C3C028A6FB41}"/>
    <cellStyle name="Comma 7 9 2 4 2" xfId="29778" xr:uid="{EBB2BB2F-2710-46EF-886B-754275719B42}"/>
    <cellStyle name="Comma 7 9 2 5" xfId="23295" xr:uid="{862CD927-F753-4FFB-9BA2-947802506C9D}"/>
    <cellStyle name="Comma 7 9 2 5 2" xfId="26383" xr:uid="{1DBF96B7-8112-4682-8CB5-A2B389146D52}"/>
    <cellStyle name="Comma 7 9 2 6" xfId="27144" xr:uid="{0D7A1526-65E0-4B55-9E48-AE83E29A2405}"/>
    <cellStyle name="Comma 7 9 2 7" xfId="13586" xr:uid="{3F6E615D-8E56-45E3-9BAA-34C81C32ED6C}"/>
    <cellStyle name="Comma 7 9 3" xfId="1817" xr:uid="{00000000-0005-0000-0000-000019030000}"/>
    <cellStyle name="Comma 7 9 3 2" xfId="2675" xr:uid="{00000000-0005-0000-0000-000053020000}"/>
    <cellStyle name="Comma 7 9 3 2 2" xfId="7799" xr:uid="{EE094E1D-91DD-4AF9-9924-669D955F4440}"/>
    <cellStyle name="Comma 7 9 3 2 2 2" xfId="18179" xr:uid="{168E5124-944A-4736-8237-BA275D072811}"/>
    <cellStyle name="Comma 7 9 3 2 3" xfId="10632" xr:uid="{8DE6D478-554F-48FC-97D3-FC2A598600F1}"/>
    <cellStyle name="Comma 7 9 3 2 3 2" xfId="21012" xr:uid="{BFCF240F-9FCF-4BBE-8720-4984D125AD11}"/>
    <cellStyle name="Comma 7 9 3 2 4" xfId="15346" xr:uid="{068C15C1-0248-4BB5-91C4-591913BAB33F}"/>
    <cellStyle name="Comma 7 9 3 2 5" xfId="30442" xr:uid="{92D51025-E4C0-4904-9638-6A17E656034E}"/>
    <cellStyle name="Comma 7 9 3 3" xfId="3678" xr:uid="{00000000-0005-0000-0000-000019030000}"/>
    <cellStyle name="Comma 7 9 3 4" xfId="5643" xr:uid="{E6BE7499-77E4-463B-BA19-0EA0E6022915}"/>
    <cellStyle name="Comma 7 9 3 4 2" xfId="29752" xr:uid="{8B795218-E896-406B-B68C-5A7BF886D01A}"/>
    <cellStyle name="Comma 7 9 3 5" xfId="25275" xr:uid="{7D0B094D-0CA5-4323-8D1E-92D1204A0A44}"/>
    <cellStyle name="Comma 7 9 3 6" xfId="13083" xr:uid="{2CB02459-2C4D-42D2-BC60-59F6E613B83F}"/>
    <cellStyle name="Comma 7 9 4" xfId="1815" xr:uid="{00000000-0005-0000-0000-00001A030000}"/>
    <cellStyle name="Comma 7 9 4 2" xfId="2280" xr:uid="{00000000-0005-0000-0000-000051020000}"/>
    <cellStyle name="Comma 7 9 4 2 2" xfId="7407" xr:uid="{ECA70E22-B669-47E5-B237-A70B09FDC2A2}"/>
    <cellStyle name="Comma 7 9 4 2 2 2" xfId="17787" xr:uid="{1D6C3169-C893-45C9-B5B3-340E7E6A62A5}"/>
    <cellStyle name="Comma 7 9 4 2 3" xfId="10240" xr:uid="{11770743-9A61-4906-A0ED-1A5ACCCDCA38}"/>
    <cellStyle name="Comma 7 9 4 2 3 2" xfId="20620" xr:uid="{7675E9C0-FB1D-44AD-B035-05F10DA62EA6}"/>
    <cellStyle name="Comma 7 9 4 2 4" xfId="27525" xr:uid="{95FCDC5A-9251-463A-A380-C6D5AD704ABD}"/>
    <cellStyle name="Comma 7 9 4 2 5" xfId="27304" xr:uid="{324D5791-4AA4-4432-A12B-D8FC4773221C}"/>
    <cellStyle name="Comma 7 9 4 2 6" xfId="14954" xr:uid="{F01CC1D9-EF50-417F-A807-BBAB256F29E1}"/>
    <cellStyle name="Comma 7 9 4 3" xfId="3553" xr:uid="{00000000-0005-0000-0000-00001A030000}"/>
    <cellStyle name="Comma 7 9 4 4" xfId="24761" xr:uid="{B4293C2A-2C20-4FDE-A651-4B5858E9672E}"/>
    <cellStyle name="Comma 7 9 5" xfId="3819" xr:uid="{3D055A9D-8184-4A6C-9135-4B8A07BEEB18}"/>
    <cellStyle name="Comma 7 9 5 2" xfId="8652" xr:uid="{7EB7CAAC-EB41-4A44-8227-8CF10A5544D8}"/>
    <cellStyle name="Comma 7 9 5 2 2" xfId="28959" xr:uid="{5CC8E82A-50BA-42E3-9621-4DBC89A6A158}"/>
    <cellStyle name="Comma 7 9 5 2 3" xfId="27855" xr:uid="{A5444BD1-DD3C-40FE-AECF-8FCD53DAD86E}"/>
    <cellStyle name="Comma 7 9 5 2 4" xfId="19032" xr:uid="{71F6C542-F48E-4D3B-A0C7-337AF60739F8}"/>
    <cellStyle name="Comma 7 9 5 3" xfId="11485" xr:uid="{3BD67E6A-DC58-4E0D-997C-E91619E70115}"/>
    <cellStyle name="Comma 7 9 5 3 2" xfId="21865" xr:uid="{CD9BBADF-ACEF-46B7-BFF9-58818B2D56C8}"/>
    <cellStyle name="Comma 7 9 5 4" xfId="25784" xr:uid="{D48D0E3E-A5CA-4B91-83E5-67DD914A8009}"/>
    <cellStyle name="Comma 7 9 5 5" xfId="16199" xr:uid="{F94D35A4-ECAF-49AC-BD3F-70DB8DD4B1B3}"/>
    <cellStyle name="Comma 7 9 6" xfId="4926" xr:uid="{D22195E0-32A3-453D-9C14-4748AEF3F690}"/>
    <cellStyle name="Comma 7 9 6 2" xfId="26465" xr:uid="{B179DB98-8514-4BDE-8987-D81C391102FC}"/>
    <cellStyle name="Comma 7 9 6 3" xfId="26826" xr:uid="{D9F1185C-06C9-42E9-B7C4-CEDEA200AE0E}"/>
    <cellStyle name="Comma 7 9 6 4" xfId="14218" xr:uid="{1D9C0D45-4A3E-4F7A-9E4C-C409913351A3}"/>
    <cellStyle name="Comma 7 9 7" xfId="6671" xr:uid="{A29537A1-F65B-4843-AF0C-05B168F8C09C}"/>
    <cellStyle name="Comma 7 9 7 2" xfId="27160" xr:uid="{55520C70-263D-4AB1-9319-FCA27D1942CD}"/>
    <cellStyle name="Comma 7 9 7 3" xfId="28104" xr:uid="{3DEC0D27-D036-43CE-80BF-8AA8FB19AFF0}"/>
    <cellStyle name="Comma 7 9 7 4" xfId="17051" xr:uid="{34C2D03F-AC0D-41F1-9799-D9E2EBFC00DD}"/>
    <cellStyle name="Comma 7 9 8" xfId="9504" xr:uid="{8F55B808-19E6-440B-84BB-7FBA72F377C5}"/>
    <cellStyle name="Comma 7 9 8 2" xfId="19884" xr:uid="{1D27389B-E2DF-4746-8101-736D586E99AF}"/>
    <cellStyle name="Comma 7 9 9" xfId="25139" xr:uid="{80C7AA19-964D-41F1-ACB4-443F7B2D85F5}"/>
    <cellStyle name="Comma 8" xfId="537" xr:uid="{00000000-0005-0000-0000-00001B030000}"/>
    <cellStyle name="Comma 9" xfId="538" xr:uid="{00000000-0005-0000-0000-00001C030000}"/>
    <cellStyle name="Comma 9 10" xfId="4927" xr:uid="{D81A1123-0425-468A-A1BB-1DD38680E9D1}"/>
    <cellStyle name="Comma 9 10 2" xfId="26366" xr:uid="{2F7F6436-B119-4AAD-9BB4-535464C9DAF3}"/>
    <cellStyle name="Comma 9 10 3" xfId="26329" xr:uid="{11FB18E3-EF94-4ED6-AAB4-FB17CD4BE561}"/>
    <cellStyle name="Comma 9 10 4" xfId="14219" xr:uid="{C2272325-F265-4852-9258-DAE0CE633BD7}"/>
    <cellStyle name="Comma 9 11" xfId="6672" xr:uid="{95397FF4-3D6A-4510-9989-BDDD317F97F2}"/>
    <cellStyle name="Comma 9 11 2" xfId="17052" xr:uid="{6A8550DD-A343-468B-A01C-05090AE9B719}"/>
    <cellStyle name="Comma 9 12" xfId="9505" xr:uid="{37183DA1-35CA-425D-87D1-F35C8D8A3F5E}"/>
    <cellStyle name="Comma 9 12 2" xfId="19885" xr:uid="{AA8AB3EF-C4D8-40C4-888D-AD22826DDFE1}"/>
    <cellStyle name="Comma 9 13" xfId="24006" xr:uid="{90CABFF4-ACC6-474D-BA61-1A43940CC5A2}"/>
    <cellStyle name="Comma 9 14" xfId="12405" xr:uid="{E2A8DE87-DBCD-4E16-9E4C-5722B7CB5393}"/>
    <cellStyle name="Comma 9 2" xfId="539" xr:uid="{00000000-0005-0000-0000-00001D030000}"/>
    <cellStyle name="Comma 9 2 10" xfId="6673" xr:uid="{800B4AE7-61CF-406F-BD50-717A47770535}"/>
    <cellStyle name="Comma 9 2 10 2" xfId="17053" xr:uid="{EA88CEC4-AC8C-4B27-B2D7-D33FADE80FF7}"/>
    <cellStyle name="Comma 9 2 11" xfId="9506" xr:uid="{F115FB81-E8DA-404A-892D-70F80F1B972C}"/>
    <cellStyle name="Comma 9 2 11 2" xfId="19886" xr:uid="{D7387538-8BF7-4F07-8FF0-AA9EC494776E}"/>
    <cellStyle name="Comma 9 2 12" xfId="24298" xr:uid="{E705879D-9FBA-4AEB-9FC8-2CC39AD5F36B}"/>
    <cellStyle name="Comma 9 2 13" xfId="12465" xr:uid="{8235A749-3C40-4A9B-8E8C-82B30F51A632}"/>
    <cellStyle name="Comma 9 2 2" xfId="540" xr:uid="{00000000-0005-0000-0000-00001E030000}"/>
    <cellStyle name="Comma 9 2 2 10" xfId="9507" xr:uid="{60CE9C71-F376-4025-821D-C30B7ED78186}"/>
    <cellStyle name="Comma 9 2 2 10 2" xfId="19887" xr:uid="{18234C9B-D2F9-4D6B-A13E-6C37086F7DF7}"/>
    <cellStyle name="Comma 9 2 2 11" xfId="25518" xr:uid="{6F546E97-01B6-477F-8094-EFA3F2FE1901}"/>
    <cellStyle name="Comma 9 2 2 12" xfId="12522" xr:uid="{DA9AA6E8-DB69-4F4C-A37A-A4469B73781E}"/>
    <cellStyle name="Comma 9 2 2 2" xfId="1821" xr:uid="{00000000-0005-0000-0000-00001F030000}"/>
    <cellStyle name="Comma 9 2 2 2 2" xfId="3075" xr:uid="{00000000-0005-0000-0000-000059020000}"/>
    <cellStyle name="Comma 9 2 2 2 2 2" xfId="6168" xr:uid="{1695681D-ACBD-434B-92F0-1F63368C6589}"/>
    <cellStyle name="Comma 9 2 2 2 2 2 2" xfId="25922" xr:uid="{1B1CBA3A-40E4-44FA-A7A4-CC0EB921C6F7}"/>
    <cellStyle name="Comma 9 2 2 2 2 2 3" xfId="26612" xr:uid="{DC9B371E-C0E3-4F73-83D3-29213CEBA90B}"/>
    <cellStyle name="Comma 9 2 2 2 2 2 4" xfId="15702" xr:uid="{447748E3-8314-4430-86E0-135F2EC6ED2D}"/>
    <cellStyle name="Comma 9 2 2 2 2 3" xfId="8155" xr:uid="{8046AE2B-9CD5-45A1-9232-B44A496B2A17}"/>
    <cellStyle name="Comma 9 2 2 2 2 3 2" xfId="18535" xr:uid="{F9F494A4-A347-41BB-86CB-E0B86E0FE416}"/>
    <cellStyle name="Comma 9 2 2 2 2 4" xfId="10988" xr:uid="{9B606771-FA20-4716-AFBD-6E37C66FE5D7}"/>
    <cellStyle name="Comma 9 2 2 2 2 4 2" xfId="21368" xr:uid="{90959D85-FFB6-4460-9FE8-52FDA187F7E2}"/>
    <cellStyle name="Comma 9 2 2 2 2 5" xfId="23819" xr:uid="{AD747A12-C7F9-41AF-8F2D-7D7060459104}"/>
    <cellStyle name="Comma 9 2 2 2 2 6" xfId="27341" xr:uid="{1A746590-4CA1-467D-848F-B895E1094CB2}"/>
    <cellStyle name="Comma 9 2 2 2 2 7" xfId="13588" xr:uid="{E7ABC69F-1CB5-411E-9E74-C2F9145DA71A}"/>
    <cellStyle name="Comma 9 2 2 2 3" xfId="2686" xr:uid="{00000000-0005-0000-0000-000058020000}"/>
    <cellStyle name="Comma 9 2 2 2 3 2" xfId="7810" xr:uid="{2128038F-D34A-47F5-90D6-38092A039B87}"/>
    <cellStyle name="Comma 9 2 2 2 3 2 2" xfId="27020" xr:uid="{A3DF1628-9D36-42BB-8086-112FB6BCA36B}"/>
    <cellStyle name="Comma 9 2 2 2 3 2 3" xfId="27859" xr:uid="{A5C60455-71A0-4AFE-8333-7E52BDF26654}"/>
    <cellStyle name="Comma 9 2 2 2 3 2 4" xfId="18190" xr:uid="{D77EA3DE-65CE-420F-B482-3F239AB4629E}"/>
    <cellStyle name="Comma 9 2 2 2 3 3" xfId="10643" xr:uid="{21EEC8A8-4538-49B0-9259-9092C61F7629}"/>
    <cellStyle name="Comma 9 2 2 2 3 3 2" xfId="21023" xr:uid="{6EF02B8B-FD2A-423A-9119-A24F9D043202}"/>
    <cellStyle name="Comma 9 2 2 2 3 4" xfId="25011" xr:uid="{E65E7057-6A9B-4E73-B147-10E224C434CB}"/>
    <cellStyle name="Comma 9 2 2 2 3 5" xfId="15357" xr:uid="{65EDEDBF-9135-4EDF-B076-15DD1724FE14}"/>
    <cellStyle name="Comma 9 2 2 2 4" xfId="2045" xr:uid="{00000000-0005-0000-0000-00001F030000}"/>
    <cellStyle name="Comma 9 2 2 2 4 2" xfId="26108" xr:uid="{122440CA-696A-44E0-9E96-A87373C105F9}"/>
    <cellStyle name="Comma 9 2 2 2 4 3" xfId="27291" xr:uid="{4E4768B2-7AB8-4453-8074-05036922F932}"/>
    <cellStyle name="Comma 9 2 2 2 5" xfId="4268" xr:uid="{15F18BA8-7F97-4777-9066-8253069EFE6E}"/>
    <cellStyle name="Comma 9 2 2 2 5 2" xfId="9040" xr:uid="{9FE3AAF4-1EE5-47ED-B8D4-F93ABC268CE4}"/>
    <cellStyle name="Comma 9 2 2 2 5 2 2" xfId="19420" xr:uid="{6A6573BE-1A19-4442-870C-069C69D8A52C}"/>
    <cellStyle name="Comma 9 2 2 2 5 2 3" xfId="31044" xr:uid="{F0C0A167-9B27-4A98-AB6A-B02856686997}"/>
    <cellStyle name="Comma 9 2 2 2 5 2 4" xfId="30803" xr:uid="{940BAFB2-DDDF-4DFD-AC79-DD26DD309846}"/>
    <cellStyle name="Comma 9 2 2 2 5 3" xfId="11873" xr:uid="{D66D2D42-7EBA-40C4-BE58-4D64A5059408}"/>
    <cellStyle name="Comma 9 2 2 2 5 3 2" xfId="22253" xr:uid="{6B46C0D7-EBC5-4194-90D8-6BCEC8A7CC97}"/>
    <cellStyle name="Comma 9 2 2 2 5 4" xfId="28386" xr:uid="{7BC0D46E-3348-466F-8DFC-3BD610176F0D}"/>
    <cellStyle name="Comma 9 2 2 2 5 5" xfId="27900" xr:uid="{B715E0BE-8612-4D9B-8094-A86B31BEC63D}"/>
    <cellStyle name="Comma 9 2 2 2 5 6" xfId="16587" xr:uid="{16CD614C-D92C-43D8-816F-40DF7AA64539}"/>
    <cellStyle name="Comma 9 2 2 2 6" xfId="5646" xr:uid="{668570A6-D60D-4778-B198-50FD03580688}"/>
    <cellStyle name="Comma 9 2 2 2 6 2" xfId="29724" xr:uid="{5FAFEE43-02EA-4263-B848-C1EA850D9CC6}"/>
    <cellStyle name="Comma 9 2 2 2 6 2 2" xfId="30978" xr:uid="{5D796100-B80F-4D81-937F-89F02B01DAF1}"/>
    <cellStyle name="Comma 9 2 2 2 7" xfId="25137" xr:uid="{C3EE7BD6-8743-4519-9C3D-CB652EFF1857}"/>
    <cellStyle name="Comma 9 2 2 2 8" xfId="13099" xr:uid="{E9F47D49-DC26-47D8-9B66-DEB5C8F17696}"/>
    <cellStyle name="Comma 9 2 2 3" xfId="1822" xr:uid="{00000000-0005-0000-0000-000020030000}"/>
    <cellStyle name="Comma 9 2 2 3 2" xfId="3076" xr:uid="{00000000-0005-0000-0000-00005A020000}"/>
    <cellStyle name="Comma 9 2 2 3 2 2" xfId="8156" xr:uid="{BA1A08A8-8F25-42BA-8FF5-CF4370543494}"/>
    <cellStyle name="Comma 9 2 2 3 2 2 2" xfId="28829" xr:uid="{FEA450FD-A44B-4F78-B887-6FBB04F43C55}"/>
    <cellStyle name="Comma 9 2 2 3 2 2 2 2" xfId="31228" xr:uid="{E0EAEE44-385B-43C4-A241-FDA503A0345E}"/>
    <cellStyle name="Comma 9 2 2 3 2 2 2 3" xfId="30805" xr:uid="{0E41FCD9-0F8F-41FD-9B49-7F0530E67F12}"/>
    <cellStyle name="Comma 9 2 2 3 2 2 3" xfId="26384" xr:uid="{4ABFB2F1-EFEF-44B5-B10D-DE0D3C6BDABA}"/>
    <cellStyle name="Comma 9 2 2 3 2 2 4" xfId="18536" xr:uid="{6D88F806-B1B0-4D9A-BBC6-DBDC26EA2E99}"/>
    <cellStyle name="Comma 9 2 2 3 2 3" xfId="10989" xr:uid="{4C570C57-C828-4E9B-9C5B-D3D470D1304A}"/>
    <cellStyle name="Comma 9 2 2 3 2 3 2" xfId="21369" xr:uid="{85E85D4A-641F-4B1F-B4B2-73E48F5F3F73}"/>
    <cellStyle name="Comma 9 2 2 3 2 4" xfId="24873" xr:uid="{3C1C18F6-326F-4101-B42C-CAFA790586F4}"/>
    <cellStyle name="Comma 9 2 2 3 2 5" xfId="15703" xr:uid="{5E62D3EB-52D8-4B2A-8967-E1EC80A96F32}"/>
    <cellStyle name="Comma 9 2 2 3 3" xfId="2089" xr:uid="{00000000-0005-0000-0000-000020030000}"/>
    <cellStyle name="Comma 9 2 2 3 4" xfId="4418" xr:uid="{51ADD6C0-603D-4098-9009-CBEFA0A69A4B}"/>
    <cellStyle name="Comma 9 2 2 3 4 2" xfId="9190" xr:uid="{F3BDC41A-CFD9-47C5-A0ED-1DF0D97D107C}"/>
    <cellStyle name="Comma 9 2 2 3 4 2 2" xfId="19570" xr:uid="{6A163FFC-6407-458E-95EF-1755EB510D2C}"/>
    <cellStyle name="Comma 9 2 2 3 4 2 3" xfId="31084" xr:uid="{200D0FEF-51EA-4B32-BD4F-ED01F56CF64F}"/>
    <cellStyle name="Comma 9 2 2 3 4 2 4" xfId="30804" xr:uid="{45D769B4-A51B-4357-BF7C-CEA3942690FF}"/>
    <cellStyle name="Comma 9 2 2 3 4 3" xfId="12023" xr:uid="{B8CDA8CB-E142-4092-9D7D-1F70CFFAECDF}"/>
    <cellStyle name="Comma 9 2 2 3 4 3 2" xfId="22403" xr:uid="{A2F09515-9B43-40E8-8E58-EDBDFCCA4661}"/>
    <cellStyle name="Comma 9 2 2 3 4 4" xfId="16737" xr:uid="{EAE4FB54-618E-4BD5-8A10-FD59118FE55B}"/>
    <cellStyle name="Comma 9 2 2 3 5" xfId="5647" xr:uid="{1753FA6C-087A-430B-A68A-C681B0D13A8B}"/>
    <cellStyle name="Comma 9 2 2 3 5 2" xfId="29710" xr:uid="{8E3DEB05-C8FD-4B12-9825-E73EE046D749}"/>
    <cellStyle name="Comma 9 2 2 3 5 2 2" xfId="30979" xr:uid="{AFFAD961-C129-4BDB-B8E1-FC9907D6727B}"/>
    <cellStyle name="Comma 9 2 2 3 6" xfId="24153" xr:uid="{41DAB614-918F-4599-BF83-9AA4B418D79E}"/>
    <cellStyle name="Comma 9 2 2 3 7" xfId="13589" xr:uid="{2E3B28A3-F72F-46DD-9CA8-18228347FB64}"/>
    <cellStyle name="Comma 9 2 2 4" xfId="1820" xr:uid="{00000000-0005-0000-0000-000021030000}"/>
    <cellStyle name="Comma 9 2 2 4 2" xfId="3074" xr:uid="{00000000-0005-0000-0000-00005B020000}"/>
    <cellStyle name="Comma 9 2 2 4 2 2" xfId="8154" xr:uid="{3821D36B-E30A-436A-ADD2-C492AC21B492}"/>
    <cellStyle name="Comma 9 2 2 4 2 2 2" xfId="28828" xr:uid="{75B182AE-DD33-43EB-BD11-5250C85A4E01}"/>
    <cellStyle name="Comma 9 2 2 4 2 2 3" xfId="26309" xr:uid="{BA6A95AF-6109-40B1-B3B9-241F006D302F}"/>
    <cellStyle name="Comma 9 2 2 4 2 2 4" xfId="18534" xr:uid="{6DC6F597-8D99-4D70-85A2-BCF10AE0AD8E}"/>
    <cellStyle name="Comma 9 2 2 4 2 3" xfId="10987" xr:uid="{2A3734C0-6283-4588-9F43-DBEA24F07785}"/>
    <cellStyle name="Comma 9 2 2 4 2 3 2" xfId="21367" xr:uid="{73BB00D0-276E-47F7-A419-031530E0420D}"/>
    <cellStyle name="Comma 9 2 2 4 2 4" xfId="26315" xr:uid="{4114B98C-05CB-4B13-B488-16099DD307AD}"/>
    <cellStyle name="Comma 9 2 2 4 2 5" xfId="15701" xr:uid="{6AE8E6BF-8A14-431C-99B4-E9E63BED19BF}"/>
    <cellStyle name="Comma 9 2 2 4 3" xfId="3606" xr:uid="{00000000-0005-0000-0000-000021030000}"/>
    <cellStyle name="Comma 9 2 2 4 4" xfId="5645" xr:uid="{8B26A1BB-AE5F-48D9-8E42-E69CDD492616}"/>
    <cellStyle name="Comma 9 2 2 4 4 2" xfId="29961" xr:uid="{7C9ED966-91AA-4C46-BB66-8180C9956C71}"/>
    <cellStyle name="Comma 9 2 2 4 5" xfId="24326" xr:uid="{8BA3453A-B276-4F0C-8B80-BF13CA76962C}"/>
    <cellStyle name="Comma 9 2 2 4 6" xfId="13587" xr:uid="{1A9E97E1-72D1-4AFC-BB30-AF8F5B6BAA27}"/>
    <cellStyle name="Comma 9 2 2 5" xfId="2641" xr:uid="{00000000-0005-0000-0000-00005C020000}"/>
    <cellStyle name="Comma 9 2 2 5 2" xfId="5903" xr:uid="{45A164FE-5FE9-43B5-9529-C545256EB1C7}"/>
    <cellStyle name="Comma 9 2 2 5 2 2" xfId="28649" xr:uid="{F52522D7-FE86-4CED-8031-4C36F7BDC289}"/>
    <cellStyle name="Comma 9 2 2 5 2 2 2" xfId="31210" xr:uid="{972E3E93-27A6-4530-8159-6C6AF4E7DBCC}"/>
    <cellStyle name="Comma 9 2 2 5 2 2 3" xfId="30806" xr:uid="{08104823-45CC-4C4D-B84B-B3362DB2DCBC}"/>
    <cellStyle name="Comma 9 2 2 5 2 3" xfId="27234" xr:uid="{C3BE4EB7-43AA-4AC7-BEFF-8B26A3BE7026}"/>
    <cellStyle name="Comma 9 2 2 5 2 4" xfId="15313" xr:uid="{08E79145-1382-4681-9832-B0F6E2DADE39}"/>
    <cellStyle name="Comma 9 2 2 5 3" xfId="7766" xr:uid="{5D0B9A8F-12FE-41D9-A9E6-A0FC75FD3FD8}"/>
    <cellStyle name="Comma 9 2 2 5 3 2" xfId="18146" xr:uid="{0A8DFB72-F3C6-4083-88C0-C732F813D519}"/>
    <cellStyle name="Comma 9 2 2 5 4" xfId="10599" xr:uid="{4B064456-B3B1-4B04-A024-41F9964ADD43}"/>
    <cellStyle name="Comma 9 2 2 5 4 2" xfId="20979" xr:uid="{755E6D50-A281-4A13-84B5-51D522FD572A}"/>
    <cellStyle name="Comma 9 2 2 5 5" xfId="23655" xr:uid="{435834F1-E757-4761-960E-34D3DB17B906}"/>
    <cellStyle name="Comma 9 2 2 5 6" xfId="13030" xr:uid="{5AE173AE-BF38-4842-AA91-78EA7873D122}"/>
    <cellStyle name="Comma 9 2 2 6" xfId="2290" xr:uid="{00000000-0005-0000-0000-000057020000}"/>
    <cellStyle name="Comma 9 2 2 6 2" xfId="7417" xr:uid="{F0EED383-DED6-4BF2-97EE-EDD10841C3A9}"/>
    <cellStyle name="Comma 9 2 2 6 2 2" xfId="17797" xr:uid="{E2E25D04-1C5B-42F3-971A-9693DBE7026D}"/>
    <cellStyle name="Comma 9 2 2 6 3" xfId="10250" xr:uid="{94DC420B-AA21-4FD5-93D5-21B40811B1C2}"/>
    <cellStyle name="Comma 9 2 2 6 3 2" xfId="20630" xr:uid="{E6D15CCE-188C-46C1-8F19-27097D48CB9C}"/>
    <cellStyle name="Comma 9 2 2 6 4" xfId="22651" xr:uid="{D0547388-BB56-43F0-887B-5DC1986503B8}"/>
    <cellStyle name="Comma 9 2 2 6 5" xfId="26804" xr:uid="{140F2489-462A-432C-AAD8-2C4B4DBDF3A3}"/>
    <cellStyle name="Comma 9 2 2 6 6" xfId="14964" xr:uid="{93BB5F1A-804A-42CC-B8EB-C9CEF1F05211}"/>
    <cellStyle name="Comma 9 2 2 7" xfId="3825" xr:uid="{F187D117-A490-47DB-9E10-75EB17734E90}"/>
    <cellStyle name="Comma 9 2 2 7 2" xfId="8658" xr:uid="{644F7400-21EC-44AC-96AB-03542AB9BCFE}"/>
    <cellStyle name="Comma 9 2 2 7 2 2" xfId="19038" xr:uid="{C00F856F-2CD0-4E3B-A3DA-35E428B0F0FE}"/>
    <cellStyle name="Comma 9 2 2 7 3" xfId="11491" xr:uid="{DC85BDFB-B499-4C6E-A0B1-105AFB53FA00}"/>
    <cellStyle name="Comma 9 2 2 7 3 2" xfId="21871" xr:uid="{2AB65E47-B840-4E3A-9190-E4321AA48705}"/>
    <cellStyle name="Comma 9 2 2 7 4" xfId="26442" xr:uid="{0585DF1F-C5C2-4D34-BBE6-8DFF8DBF905E}"/>
    <cellStyle name="Comma 9 2 2 7 5" xfId="28041" xr:uid="{BEC9E2EF-CCA4-4CC5-8AB1-C4763C60ED1D}"/>
    <cellStyle name="Comma 9 2 2 7 6" xfId="16205" xr:uid="{F05C9D44-64C0-4600-BDB2-376264D8F02B}"/>
    <cellStyle name="Comma 9 2 2 8" xfId="4929" xr:uid="{3AD1A3B8-0529-4279-AFBA-6A259E6478D4}"/>
    <cellStyle name="Comma 9 2 2 8 2" xfId="14221" xr:uid="{3A55FC0C-5526-4111-8F2F-A420A93B599F}"/>
    <cellStyle name="Comma 9 2 2 9" xfId="6674" xr:uid="{6EFE6E0B-F24A-4847-A285-0AA765FBEBDF}"/>
    <cellStyle name="Comma 9 2 2 9 2" xfId="17054" xr:uid="{0ECC4CAE-5358-4A94-B368-95E70F3C5906}"/>
    <cellStyle name="Comma 9 2 3" xfId="541" xr:uid="{00000000-0005-0000-0000-000022030000}"/>
    <cellStyle name="Comma 9 2 3 10" xfId="12680" xr:uid="{F4C62D95-DF88-450B-B844-5FCA3C4178EF}"/>
    <cellStyle name="Comma 9 2 3 2" xfId="1824" xr:uid="{00000000-0005-0000-0000-000023030000}"/>
    <cellStyle name="Comma 9 2 3 2 2" xfId="3077" xr:uid="{00000000-0005-0000-0000-00005E020000}"/>
    <cellStyle name="Comma 9 2 3 2 2 2" xfId="8157" xr:uid="{00C34E79-4A12-4FEF-8FD7-A120007AC003}"/>
    <cellStyle name="Comma 9 2 3 2 2 2 2" xfId="28830" xr:uid="{9400F8BF-E03C-47B4-8A73-79D8316A2F57}"/>
    <cellStyle name="Comma 9 2 3 2 2 2 3" xfId="28632" xr:uid="{7A2BE245-EA15-44B8-97A3-BD9684DEFF4F}"/>
    <cellStyle name="Comma 9 2 3 2 2 2 4" xfId="18537" xr:uid="{11C459B9-9635-43E5-A2CE-CA3DDB0927D6}"/>
    <cellStyle name="Comma 9 2 3 2 2 3" xfId="10990" xr:uid="{179EA3D4-61C5-47DF-BA03-BCD2392F900C}"/>
    <cellStyle name="Comma 9 2 3 2 2 3 2" xfId="21370" xr:uid="{2A1FE7AD-F25F-4C3B-8926-616BF3F7D3E5}"/>
    <cellStyle name="Comma 9 2 3 2 2 4" xfId="25747" xr:uid="{942CDB3C-31B9-48FD-A9C8-9181B9986ACB}"/>
    <cellStyle name="Comma 9 2 3 2 2 5" xfId="15704" xr:uid="{A62BBE42-1AD1-4C98-BC5F-080129262303}"/>
    <cellStyle name="Comma 9 2 3 2 3" xfId="3697" xr:uid="{00000000-0005-0000-0000-000023030000}"/>
    <cellStyle name="Comma 9 2 3 2 4" xfId="5648" xr:uid="{E79966CE-366E-44ED-8CF4-EF18FE3B9A08}"/>
    <cellStyle name="Comma 9 2 3 2 4 2" xfId="29962" xr:uid="{C540771B-03DD-4A97-8D6C-125C8B900220}"/>
    <cellStyle name="Comma 9 2 3 2 5" xfId="23090" xr:uid="{7BC34336-6CF0-4232-A50B-C2757E6B9AA2}"/>
    <cellStyle name="Comma 9 2 3 2 6" xfId="13590" xr:uid="{AE8E06AD-96D0-46A8-B033-8D8865597D33}"/>
    <cellStyle name="Comma 9 2 3 3" xfId="1825" xr:uid="{00000000-0005-0000-0000-000024030000}"/>
    <cellStyle name="Comma 9 2 3 3 2" xfId="2685" xr:uid="{00000000-0005-0000-0000-00005F020000}"/>
    <cellStyle name="Comma 9 2 3 3 2 2" xfId="7809" xr:uid="{B9ACF73D-5345-46F9-B10F-7BF577F6FA2C}"/>
    <cellStyle name="Comma 9 2 3 3 2 2 2" xfId="18189" xr:uid="{7BDE12E2-F66C-43CB-A936-014FC451446C}"/>
    <cellStyle name="Comma 9 2 3 3 2 3" xfId="10642" xr:uid="{7B796FA2-53F4-4E07-ACB6-8A1AA81C96CF}"/>
    <cellStyle name="Comma 9 2 3 3 2 3 2" xfId="21022" xr:uid="{865B3BD9-33FF-4391-A8D9-6B5ECEDC6CF6}"/>
    <cellStyle name="Comma 9 2 3 3 2 4" xfId="15356" xr:uid="{372507FF-8B1F-490B-A74C-426CD780667A}"/>
    <cellStyle name="Comma 9 2 3 3 2 5" xfId="30443" xr:uid="{B9D0D307-C678-4D48-9BB3-FA80D0D64076}"/>
    <cellStyle name="Comma 9 2 3 3 3" xfId="2078" xr:uid="{00000000-0005-0000-0000-000024030000}"/>
    <cellStyle name="Comma 9 2 3 3 4" xfId="5649" xr:uid="{CE82BC05-DECC-433A-A1AE-079FA93D71A1}"/>
    <cellStyle name="Comma 9 2 3 3 4 2" xfId="29910" xr:uid="{DEAC15BD-E4D5-4066-9D0F-223E4FCD8552}"/>
    <cellStyle name="Comma 9 2 3 3 5" xfId="25040" xr:uid="{6B690C1C-4E4E-4CEB-9458-3070211420B8}"/>
    <cellStyle name="Comma 9 2 3 3 6" xfId="13098" xr:uid="{9A279FFC-6243-4F00-B96A-9C2520A46EDC}"/>
    <cellStyle name="Comma 9 2 3 4" xfId="1823" xr:uid="{00000000-0005-0000-0000-000025030000}"/>
    <cellStyle name="Comma 9 2 3 4 2" xfId="4654" xr:uid="{2B316BF8-A02B-4FA6-9E0C-A81BF302FB1E}"/>
    <cellStyle name="Comma 9 2 3 4 2 2" xfId="9406" xr:uid="{83C3117E-0556-4527-B429-6733E7FC28FB}"/>
    <cellStyle name="Comma 9 2 3 4 2 2 2" xfId="19786" xr:uid="{75F44DC8-6775-40EE-BB1B-FE5900228869}"/>
    <cellStyle name="Comma 9 2 3 4 2 3" xfId="12239" xr:uid="{02383733-3AC8-4F33-847D-F4EDED4B1500}"/>
    <cellStyle name="Comma 9 2 3 4 2 3 2" xfId="22619" xr:uid="{7E9B7457-55E4-47A6-AEC3-2AB45A85A26B}"/>
    <cellStyle name="Comma 9 2 3 4 2 4" xfId="28308" xr:uid="{517B9FA5-CA7B-4147-8281-57997331AEA6}"/>
    <cellStyle name="Comma 9 2 3 4 2 5" xfId="27039" xr:uid="{67CB897C-285F-4C47-BC05-557ED67C8AB1}"/>
    <cellStyle name="Comma 9 2 3 4 2 6" xfId="16953" xr:uid="{3AB9AAA6-8579-4953-89F0-8E36A6C0DD15}"/>
    <cellStyle name="Comma 9 2 3 4 3" xfId="22757" xr:uid="{53723204-0815-4045-A056-7FCD23F7396E}"/>
    <cellStyle name="Comma 9 2 3 5" xfId="4134" xr:uid="{58960FB7-AA3D-4773-B9E0-BAA94B5F7831}"/>
    <cellStyle name="Comma 9 2 3 5 2" xfId="8906" xr:uid="{45BD0102-A3DB-46F1-B996-4B740B50B967}"/>
    <cellStyle name="Comma 9 2 3 5 2 2" xfId="29011" xr:uid="{FD6FD515-24A7-44F7-9B6A-EE8B41326D0B}"/>
    <cellStyle name="Comma 9 2 3 5 2 3" xfId="27359" xr:uid="{4196D849-59CB-4781-A66E-CA6616B641F1}"/>
    <cellStyle name="Comma 9 2 3 5 2 4" xfId="19286" xr:uid="{1B49DD98-D93E-4499-8109-0BF6F8E1781D}"/>
    <cellStyle name="Comma 9 2 3 5 2 5" xfId="31016" xr:uid="{F7D350F9-DB22-40CD-A277-E89E784C5412}"/>
    <cellStyle name="Comma 9 2 3 5 3" xfId="11739" xr:uid="{FEEBFF0E-3A22-490B-94EE-A20B651F3918}"/>
    <cellStyle name="Comma 9 2 3 5 3 2" xfId="22119" xr:uid="{7BCDA1FB-7008-4553-90F2-782DDE9547DF}"/>
    <cellStyle name="Comma 9 2 3 5 4" xfId="28101" xr:uid="{6B05F112-D1B4-4987-9ED9-AD61916186A5}"/>
    <cellStyle name="Comma 9 2 3 5 5" xfId="16453" xr:uid="{E2103747-DE1C-424E-A121-811632EDB617}"/>
    <cellStyle name="Comma 9 2 3 6" xfId="4930" xr:uid="{B11DD8E7-1558-472B-8FE9-B7DE5AE1C3AA}"/>
    <cellStyle name="Comma 9 2 3 6 2" xfId="28258" xr:uid="{B5064F52-1DEC-48C6-AD6C-94D57ED80CDC}"/>
    <cellStyle name="Comma 9 2 3 6 3" xfId="27716" xr:uid="{90953E80-ECF8-4692-9972-22BB6C8DE61E}"/>
    <cellStyle name="Comma 9 2 3 6 4" xfId="14222" xr:uid="{6FE659B4-9790-4D04-B838-7A04B11F19B9}"/>
    <cellStyle name="Comma 9 2 3 7" xfId="6675" xr:uid="{A3767453-1D26-4077-9762-3232EF5FAEF7}"/>
    <cellStyle name="Comma 9 2 3 7 2" xfId="28415" xr:uid="{C0ECF8F6-3BBF-4631-AE2A-78AAE82D9245}"/>
    <cellStyle name="Comma 9 2 3 7 3" xfId="27283" xr:uid="{A1AC7B48-6458-4882-A59B-BA808F918EEC}"/>
    <cellStyle name="Comma 9 2 3 7 4" xfId="17055" xr:uid="{C6323C8C-63AA-4061-9C69-B64F539EFDEC}"/>
    <cellStyle name="Comma 9 2 3 8" xfId="9508" xr:uid="{19B45FED-76C2-4145-940D-2F2BC325C947}"/>
    <cellStyle name="Comma 9 2 3 8 2" xfId="19888" xr:uid="{A7D0349A-2623-433A-82FA-CC129D323731}"/>
    <cellStyle name="Comma 9 2 3 9" xfId="25165" xr:uid="{491DEFD9-42C7-46F8-B951-F96D761D4FA0}"/>
    <cellStyle name="Comma 9 2 4" xfId="1826" xr:uid="{00000000-0005-0000-0000-000026030000}"/>
    <cellStyle name="Comma 9 2 4 2" xfId="3078" xr:uid="{00000000-0005-0000-0000-000060020000}"/>
    <cellStyle name="Comma 9 2 4 2 2" xfId="8158" xr:uid="{3871DE92-AD0D-4C55-9FDA-EB07377910AF}"/>
    <cellStyle name="Comma 9 2 4 2 2 2" xfId="28831" xr:uid="{35DDB46A-9F32-451D-BE4A-FB8BA2BFC5CB}"/>
    <cellStyle name="Comma 9 2 4 2 2 2 2" xfId="31229" xr:uid="{D86CE846-FB1A-46CF-AAA1-01DB85ECFA69}"/>
    <cellStyle name="Comma 9 2 4 2 2 2 3" xfId="30808" xr:uid="{BE13AE7C-8747-44CE-A1E1-1A36A7111489}"/>
    <cellStyle name="Comma 9 2 4 2 2 3" xfId="27381" xr:uid="{1D429F61-482C-40AA-9F51-7ED2D3E08585}"/>
    <cellStyle name="Comma 9 2 4 2 2 4" xfId="18538" xr:uid="{E513781B-C37F-4A79-B6A8-73A52D5D952C}"/>
    <cellStyle name="Comma 9 2 4 2 3" xfId="10991" xr:uid="{5FAD14CD-9E4E-4A54-B659-08425DC4EB51}"/>
    <cellStyle name="Comma 9 2 4 2 3 2" xfId="21371" xr:uid="{D5BA3C34-8A17-499D-9401-2290B594129A}"/>
    <cellStyle name="Comma 9 2 4 2 4" xfId="25661" xr:uid="{DE4B7DEE-3DFB-4D95-9D94-5B6697CA1424}"/>
    <cellStyle name="Comma 9 2 4 2 5" xfId="15705" xr:uid="{B32A986E-B469-403A-9A26-89063FFD10F3}"/>
    <cellStyle name="Comma 9 2 4 3" xfId="3618" xr:uid="{00000000-0005-0000-0000-000026030000}"/>
    <cellStyle name="Comma 9 2 4 4" xfId="4419" xr:uid="{730607A7-848F-4DD4-AC1A-3254E1DC46BC}"/>
    <cellStyle name="Comma 9 2 4 4 2" xfId="9191" xr:uid="{C7AB3644-B0B6-4154-BE4F-C29BF5ECB030}"/>
    <cellStyle name="Comma 9 2 4 4 2 2" xfId="19571" xr:uid="{7AE53B1F-54DA-4F06-99C4-5B8CE011620E}"/>
    <cellStyle name="Comma 9 2 4 4 2 3" xfId="31085" xr:uid="{BE5A0B73-4A4C-4029-A301-6535C3F13C1D}"/>
    <cellStyle name="Comma 9 2 4 4 2 4" xfId="30807" xr:uid="{C1548C2B-E83F-4CD1-8AE4-504BDC32719D}"/>
    <cellStyle name="Comma 9 2 4 4 3" xfId="12024" xr:uid="{05AB095B-DD55-4F70-B186-D55D3B66DE04}"/>
    <cellStyle name="Comma 9 2 4 4 3 2" xfId="22404" xr:uid="{83C0AEC2-D7F8-4FB1-8063-95763749ADDC}"/>
    <cellStyle name="Comma 9 2 4 4 4" xfId="27980" xr:uid="{48E7C24F-7C7F-4635-9EBC-9D453F175853}"/>
    <cellStyle name="Comma 9 2 4 4 5" xfId="28161" xr:uid="{38EC5DA3-2ECC-43FA-AFF3-4E44C4962149}"/>
    <cellStyle name="Comma 9 2 4 4 6" xfId="16738" xr:uid="{E7145DA8-4655-4CB9-96FD-E1E6B4F01E4F}"/>
    <cellStyle name="Comma 9 2 4 5" xfId="5650" xr:uid="{D9BE428C-8235-4EF9-B20E-E5BB3AFC6747}"/>
    <cellStyle name="Comma 9 2 4 5 2" xfId="29692" xr:uid="{E7A06D38-4B4A-4976-BC01-C3B6B233E532}"/>
    <cellStyle name="Comma 9 2 4 5 2 2" xfId="30980" xr:uid="{FFEA7A56-AD8A-44D9-BC17-C7A9B2757E95}"/>
    <cellStyle name="Comma 9 2 4 6" xfId="24675" xr:uid="{6EEEF6C0-BA3C-4450-82E6-71744843DDBB}"/>
    <cellStyle name="Comma 9 2 4 7" xfId="13591" xr:uid="{81F21B33-152E-41A4-8622-BE740F8B59B3}"/>
    <cellStyle name="Comma 9 2 5" xfId="1827" xr:uid="{00000000-0005-0000-0000-000027030000}"/>
    <cellStyle name="Comma 9 2 5 2" xfId="2880" xr:uid="{00000000-0005-0000-0000-000061020000}"/>
    <cellStyle name="Comma 9 2 5 2 2" xfId="7997" xr:uid="{30435070-21F0-450E-8F48-DD2475E78426}"/>
    <cellStyle name="Comma 9 2 5 2 2 2" xfId="27244" xr:uid="{B2DCA550-CDEE-430E-8093-FA1E260FBBA3}"/>
    <cellStyle name="Comma 9 2 5 2 2 2 2" xfId="31187" xr:uid="{935049C4-8F57-47F7-A020-2141BFAE117B}"/>
    <cellStyle name="Comma 9 2 5 2 2 2 3" xfId="30809" xr:uid="{E09FB7FE-6B02-4145-8F9C-245D63874152}"/>
    <cellStyle name="Comma 9 2 5 2 2 3" xfId="26152" xr:uid="{A90172AA-ECBA-49AF-A27D-7287150C6C55}"/>
    <cellStyle name="Comma 9 2 5 2 2 4" xfId="18377" xr:uid="{BB53FA4A-1DDF-48F5-8459-C96D8C66B94A}"/>
    <cellStyle name="Comma 9 2 5 2 3" xfId="10830" xr:uid="{8DBDF390-F889-45B9-8090-2E42DC2B125A}"/>
    <cellStyle name="Comma 9 2 5 2 3 2" xfId="21210" xr:uid="{3D817999-D32B-42D4-A4EE-FDDC6CAAAB75}"/>
    <cellStyle name="Comma 9 2 5 2 4" xfId="28530" xr:uid="{EFD68B7B-CEB1-42E8-96C8-A4CE64C8ED24}"/>
    <cellStyle name="Comma 9 2 5 2 5" xfId="15544" xr:uid="{178AD210-1937-49B9-920C-01104FD1710F}"/>
    <cellStyle name="Comma 9 2 5 3" xfId="3536" xr:uid="{00000000-0005-0000-0000-000027030000}"/>
    <cellStyle name="Comma 9 2 5 4" xfId="5651" xr:uid="{D7164F72-134C-4D46-901D-95E30936FD2B}"/>
    <cellStyle name="Comma 9 2 5 4 2" xfId="29925" xr:uid="{5C9B02E0-C788-4B1D-BC0E-E607E53C7539}"/>
    <cellStyle name="Comma 9 2 5 5" xfId="25504" xr:uid="{683D3246-020B-45A9-8F05-CD8C07E60BC7}"/>
    <cellStyle name="Comma 9 2 5 6" xfId="13378" xr:uid="{D127C0C3-511A-4158-94C4-3B598D743006}"/>
    <cellStyle name="Comma 9 2 6" xfId="1819" xr:uid="{00000000-0005-0000-0000-000028030000}"/>
    <cellStyle name="Comma 9 2 6 2" xfId="2539" xr:uid="{00000000-0005-0000-0000-000062020000}"/>
    <cellStyle name="Comma 9 2 6 2 2" xfId="7664" xr:uid="{12A85B8F-612E-4B7E-8375-3FD272B72C3E}"/>
    <cellStyle name="Comma 9 2 6 2 2 2" xfId="18044" xr:uid="{63602DFF-BD8A-4BE0-91FF-331DD6264E16}"/>
    <cellStyle name="Comma 9 2 6 2 3" xfId="10497" xr:uid="{61B4E7AC-8DB2-43F1-868D-FAA2881C85E4}"/>
    <cellStyle name="Comma 9 2 6 2 3 2" xfId="20877" xr:uid="{1BB267DC-2623-4AAD-9299-6628C1181669}"/>
    <cellStyle name="Comma 9 2 6 2 4" xfId="28007" xr:uid="{93DFBBE4-AEC2-43A7-B32D-98AE37918C88}"/>
    <cellStyle name="Comma 9 2 6 2 5" xfId="27052" xr:uid="{3C93F917-4687-49AB-A2DE-9CFA582651C6}"/>
    <cellStyle name="Comma 9 2 6 2 6" xfId="15211" xr:uid="{B954EB0A-A415-4D84-A87E-51039639E08C}"/>
    <cellStyle name="Comma 9 2 6 3" xfId="3705" xr:uid="{00000000-0005-0000-0000-000028030000}"/>
    <cellStyle name="Comma 9 2 6 4" xfId="5644" xr:uid="{D898191B-5E99-42ED-AE9E-BA7EEF98ED5F}"/>
    <cellStyle name="Comma 9 2 6 4 2" xfId="29877" xr:uid="{E41C2E13-76EE-4F01-AD17-0737E327D418}"/>
    <cellStyle name="Comma 9 2 6 5" xfId="23854" xr:uid="{D61276F4-B8A3-4202-B41B-BD1945D207E6}"/>
    <cellStyle name="Comma 9 2 6 6" xfId="12927" xr:uid="{0F80994B-85B6-4398-ADA2-8150445C52AA}"/>
    <cellStyle name="Comma 9 2 7" xfId="2233" xr:uid="{00000000-0005-0000-0000-000056020000}"/>
    <cellStyle name="Comma 9 2 7 2" xfId="7360" xr:uid="{C4B32B00-5182-49D8-9EA5-796AE2208F5A}"/>
    <cellStyle name="Comma 9 2 7 2 2" xfId="26719" xr:uid="{E24BCB5C-C6EA-4FDB-9EC3-913147FB8779}"/>
    <cellStyle name="Comma 9 2 7 2 2 2" xfId="31182" xr:uid="{B8E870C8-2DC3-4142-9B70-BD70882B4D51}"/>
    <cellStyle name="Comma 9 2 7 2 2 3" xfId="30810" xr:uid="{BBA9BA85-2DE8-4D34-8E86-BAE1DE19E844}"/>
    <cellStyle name="Comma 9 2 7 2 3" xfId="28267" xr:uid="{90482539-1104-4FEC-A0B4-4BBC91205F8D}"/>
    <cellStyle name="Comma 9 2 7 2 4" xfId="17740" xr:uid="{A997357B-75E5-4FBD-8E85-7D845313D2E4}"/>
    <cellStyle name="Comma 9 2 7 3" xfId="10193" xr:uid="{6CC74026-AB08-411B-B16F-52096AABA2AE}"/>
    <cellStyle name="Comma 9 2 7 3 2" xfId="20573" xr:uid="{D660BE8F-3CEC-43C8-B3F2-515CBFAE10A6}"/>
    <cellStyle name="Comma 9 2 7 4" xfId="25033" xr:uid="{6B933433-0728-4A4C-81A0-760F81048C5E}"/>
    <cellStyle name="Comma 9 2 7 5" xfId="14907" xr:uid="{9E029389-AF9E-4E2C-80CF-C3A6CB490564}"/>
    <cellStyle name="Comma 9 2 8" xfId="3877" xr:uid="{14ABF57D-7E2D-49B0-92F4-00CADDA395CB}"/>
    <cellStyle name="Comma 9 2 8 2" xfId="8709" xr:uid="{A7E88751-1D29-4175-B2B8-DA20A976F5E3}"/>
    <cellStyle name="Comma 9 2 8 2 2" xfId="19089" xr:uid="{E69C0CF9-2C8E-461A-BD73-73D7F51D1663}"/>
    <cellStyle name="Comma 9 2 8 3" xfId="11542" xr:uid="{95E42C6C-C80A-4C6F-AEA5-4FFFB2425A1A}"/>
    <cellStyle name="Comma 9 2 8 3 2" xfId="21922" xr:uid="{7A3F958E-C57F-4788-976D-1AE8E6A57944}"/>
    <cellStyle name="Comma 9 2 8 4" xfId="26412" xr:uid="{FD7B0B76-E8B9-487D-8AAD-C9933C1ACB6C}"/>
    <cellStyle name="Comma 9 2 8 5" xfId="27760" xr:uid="{AC65A6F0-19BB-40A6-9BE0-0678F17B6B3B}"/>
    <cellStyle name="Comma 9 2 8 6" xfId="16256" xr:uid="{6C8D399F-9CD0-4228-9326-262AC491334C}"/>
    <cellStyle name="Comma 9 2 9" xfId="4928" xr:uid="{BD7D2C77-C633-4CFC-AAC8-AEB80D7AE154}"/>
    <cellStyle name="Comma 9 2 9 2" xfId="25983" xr:uid="{FF5AE70A-CB98-46FE-AEBC-034F7A064D0C}"/>
    <cellStyle name="Comma 9 2 9 3" xfId="27779" xr:uid="{9617A20E-B9DC-4147-BB81-6D931C61435A}"/>
    <cellStyle name="Comma 9 2 9 4" xfId="14220" xr:uid="{B60DB025-08CD-4CE5-A225-EF26AA61A2E6}"/>
    <cellStyle name="Comma 9 3" xfId="542" xr:uid="{00000000-0005-0000-0000-000029030000}"/>
    <cellStyle name="Comma 9 3 10" xfId="9509" xr:uid="{E7E81DE3-7484-41E0-8FA9-F356A46CD991}"/>
    <cellStyle name="Comma 9 3 10 2" xfId="19889" xr:uid="{ABE7FEB3-D309-49D2-9D77-CEDDF86F8FC8}"/>
    <cellStyle name="Comma 9 3 11" xfId="24494" xr:uid="{D4380A83-A032-4878-B2BD-F5EDC2355B6A}"/>
    <cellStyle name="Comma 9 3 12" xfId="12521" xr:uid="{1EC29B22-E11A-4F03-9D04-7890D63A35C8}"/>
    <cellStyle name="Comma 9 3 2" xfId="1829" xr:uid="{00000000-0005-0000-0000-00002A030000}"/>
    <cellStyle name="Comma 9 3 2 2" xfId="3080" xr:uid="{00000000-0005-0000-0000-000065020000}"/>
    <cellStyle name="Comma 9 3 2 2 2" xfId="6169" xr:uid="{5D3F1E2F-6C13-4865-A186-7E6BC20EDFBA}"/>
    <cellStyle name="Comma 9 3 2 2 2 2" xfId="24146" xr:uid="{7FAC486F-3150-4423-B79F-82D92D5D4315}"/>
    <cellStyle name="Comma 9 3 2 2 2 2 2" xfId="28012" xr:uid="{6EDB3307-FB2D-428A-B7BB-51FD25238CFA}"/>
    <cellStyle name="Comma 9 3 2 2 2 2 3" xfId="31149" xr:uid="{5B67C8A6-D0F9-4F81-B1C0-F30C304F8C08}"/>
    <cellStyle name="Comma 9 3 2 2 2 3" xfId="26868" xr:uid="{652D5C03-1AD5-43F2-95C2-87421CEC1E98}"/>
    <cellStyle name="Comma 9 3 2 2 2 4" xfId="15707" xr:uid="{4A7AF802-84FA-4651-8493-69DBEFBEF268}"/>
    <cellStyle name="Comma 9 3 2 2 3" xfId="8160" xr:uid="{41C885F3-2F9F-457C-9A41-B93334694117}"/>
    <cellStyle name="Comma 9 3 2 2 3 2" xfId="18540" xr:uid="{52F9EBF8-6C8D-4A10-9E5C-BDDF8CD76353}"/>
    <cellStyle name="Comma 9 3 2 2 4" xfId="10993" xr:uid="{6690BEA3-7986-4505-B2F3-1A50EFC06E03}"/>
    <cellStyle name="Comma 9 3 2 2 4 2" xfId="21373" xr:uid="{16FA8055-7EF8-4083-8B83-CB2D93CE4C92}"/>
    <cellStyle name="Comma 9 3 2 2 5" xfId="24467" xr:uid="{C74E39ED-E802-4F6C-B356-E5113AB4E949}"/>
    <cellStyle name="Comma 9 3 2 2 5 2" xfId="30074" xr:uid="{8548742A-9BBA-4637-B5B9-9DA740E4A09B}"/>
    <cellStyle name="Comma 9 3 2 2 6" xfId="27864" xr:uid="{1092D0DD-8FB3-44DD-86EE-6FC6DA4E3B78}"/>
    <cellStyle name="Comma 9 3 2 2 7" xfId="13593" xr:uid="{20D41558-9592-4905-9B8D-FAFB5DB1DBDE}"/>
    <cellStyle name="Comma 9 3 2 3" xfId="2687" xr:uid="{00000000-0005-0000-0000-000064020000}"/>
    <cellStyle name="Comma 9 3 2 3 2" xfId="7811" xr:uid="{45825168-987C-424D-9B12-52F792D7F9B4}"/>
    <cellStyle name="Comma 9 3 2 3 2 2" xfId="28521" xr:uid="{E0FBFBB5-EC4B-4CDC-A0B7-7F4A0932546C}"/>
    <cellStyle name="Comma 9 3 2 3 2 3" xfId="28377" xr:uid="{B1C725C8-4663-4026-A58A-6EC98692EB7D}"/>
    <cellStyle name="Comma 9 3 2 3 2 4" xfId="18191" xr:uid="{CF70C67C-65D6-4BF2-9FF7-5986B90AEE6F}"/>
    <cellStyle name="Comma 9 3 2 3 3" xfId="10644" xr:uid="{51C13CA6-B671-4F5D-917F-E88F4B3AEAF6}"/>
    <cellStyle name="Comma 9 3 2 3 3 2" xfId="21024" xr:uid="{4A99DD87-1800-46CD-ADE8-C5F3EF349A55}"/>
    <cellStyle name="Comma 9 3 2 3 4" xfId="22680" xr:uid="{3EB0B22D-8F5E-48CF-B5FA-63B60A9EE603}"/>
    <cellStyle name="Comma 9 3 2 3 5" xfId="15358" xr:uid="{F541BCBC-753B-4B7B-AEF7-D891549388FA}"/>
    <cellStyle name="Comma 9 3 2 4" xfId="3694" xr:uid="{00000000-0005-0000-0000-00002A030000}"/>
    <cellStyle name="Comma 9 3 2 4 2" xfId="26649" xr:uid="{5A147B94-5AF9-4CDC-8BC6-C737EBE8A913}"/>
    <cellStyle name="Comma 9 3 2 4 3" xfId="26682" xr:uid="{FB1D1AC5-9D11-429C-BF39-EEAC07E5768E}"/>
    <cellStyle name="Comma 9 3 2 5" xfId="4269" xr:uid="{F1DB953E-CDE1-43E8-9BEA-964C5E5A9856}"/>
    <cellStyle name="Comma 9 3 2 5 2" xfId="9041" xr:uid="{F26FC550-BC30-48DE-A2FC-AF981BC732EC}"/>
    <cellStyle name="Comma 9 3 2 5 2 2" xfId="19421" xr:uid="{6FDAA852-56CA-4BF6-BB17-4AA7D4E56C64}"/>
    <cellStyle name="Comma 9 3 2 5 2 3" xfId="31045" xr:uid="{A3B5197F-9B5D-4143-A697-326D2D0AB011}"/>
    <cellStyle name="Comma 9 3 2 5 2 4" xfId="30811" xr:uid="{C5508924-C6EA-4A67-BDDF-7E50FD3BE005}"/>
    <cellStyle name="Comma 9 3 2 5 3" xfId="11874" xr:uid="{A33959D1-ED4C-4C55-92A7-CC84556D1C9C}"/>
    <cellStyle name="Comma 9 3 2 5 3 2" xfId="22254" xr:uid="{D062A147-5A9C-4F48-A79B-58F7E85DB901}"/>
    <cellStyle name="Comma 9 3 2 5 4" xfId="27366" xr:uid="{FD0C7BF0-A587-4637-98FE-1287570FBD22}"/>
    <cellStyle name="Comma 9 3 2 5 5" xfId="28425" xr:uid="{A03FA1EB-B70A-4B0D-B080-7587374271FE}"/>
    <cellStyle name="Comma 9 3 2 5 6" xfId="16588" xr:uid="{9A425600-8E7C-4649-8D14-D414987A8C3D}"/>
    <cellStyle name="Comma 9 3 2 6" xfId="5653" xr:uid="{77D156F7-476C-46F2-93AE-31A8AC882BEE}"/>
    <cellStyle name="Comma 9 3 2 6 2" xfId="29725" xr:uid="{553F6754-B523-42B0-B4FE-4907B6316108}"/>
    <cellStyle name="Comma 9 3 2 6 2 2" xfId="30981" xr:uid="{699CA55B-0135-496F-BFC8-968E66D2718F}"/>
    <cellStyle name="Comma 9 3 2 7" xfId="25226" xr:uid="{32CD50D2-C9AE-4571-939C-C8C54DC3B34F}"/>
    <cellStyle name="Comma 9 3 2 8" xfId="13100" xr:uid="{B68D3080-BA5F-48EA-9188-311DC047BBAB}"/>
    <cellStyle name="Comma 9 3 2 9" xfId="29992" xr:uid="{9DCA55B1-63A8-4DF5-A458-C59A6106A22A}"/>
    <cellStyle name="Comma 9 3 3" xfId="1830" xr:uid="{00000000-0005-0000-0000-00002B030000}"/>
    <cellStyle name="Comma 9 3 3 2" xfId="3081" xr:uid="{00000000-0005-0000-0000-000066020000}"/>
    <cellStyle name="Comma 9 3 3 2 2" xfId="8161" xr:uid="{30BFB4DD-F5E5-4102-846B-4027E615BCE0}"/>
    <cellStyle name="Comma 9 3 3 2 2 2" xfId="28833" xr:uid="{1D3DCD9E-22E3-4A2B-BFEA-68D716F7632B}"/>
    <cellStyle name="Comma 9 3 3 2 2 2 2" xfId="31230" xr:uid="{122F2141-B372-4667-A3EB-B92731022D63}"/>
    <cellStyle name="Comma 9 3 3 2 2 2 3" xfId="30813" xr:uid="{B37193DA-685B-4302-9C78-E276FA29B8E2}"/>
    <cellStyle name="Comma 9 3 3 2 2 3" xfId="27468" xr:uid="{761CFDA3-BD8E-439D-AE3A-6616D3D38BC8}"/>
    <cellStyle name="Comma 9 3 3 2 2 4" xfId="18541" xr:uid="{6FF6D2FD-49D1-478F-8C56-148E459735BA}"/>
    <cellStyle name="Comma 9 3 3 2 3" xfId="10994" xr:uid="{8A4A876A-3AFA-455C-9C42-6A97F80DED57}"/>
    <cellStyle name="Comma 9 3 3 2 3 2" xfId="21374" xr:uid="{9FE326AD-216F-4337-A89B-6ED14C842C11}"/>
    <cellStyle name="Comma 9 3 3 2 4" xfId="24094" xr:uid="{4A6A6AAB-A78E-43A5-A912-AA5037B542FD}"/>
    <cellStyle name="Comma 9 3 3 2 5" xfId="15708" xr:uid="{4224EED2-F5B5-4C80-A76D-50B890931CA9}"/>
    <cellStyle name="Comma 9 3 3 3" xfId="3704" xr:uid="{00000000-0005-0000-0000-00002B030000}"/>
    <cellStyle name="Comma 9 3 3 4" xfId="4420" xr:uid="{18170F86-C2D3-41E7-9BBC-5C6417543022}"/>
    <cellStyle name="Comma 9 3 3 4 2" xfId="9192" xr:uid="{26B92FD6-E0D8-470C-9556-778A5F8FEAFF}"/>
    <cellStyle name="Comma 9 3 3 4 2 2" xfId="19572" xr:uid="{F377DAD8-5711-4268-8A8B-9A61CD9EDB6C}"/>
    <cellStyle name="Comma 9 3 3 4 2 3" xfId="31086" xr:uid="{057F8738-14E9-452A-B2A1-4B72350EA751}"/>
    <cellStyle name="Comma 9 3 3 4 2 4" xfId="30812" xr:uid="{BE881679-89E9-4CF6-A166-B978E2ED3F85}"/>
    <cellStyle name="Comma 9 3 3 4 3" xfId="12025" xr:uid="{84CDBBE9-88B1-45BB-84B9-365383A18EEB}"/>
    <cellStyle name="Comma 9 3 3 4 3 2" xfId="22405" xr:uid="{11C3063F-87D1-4D1E-B343-A620DEF1A22B}"/>
    <cellStyle name="Comma 9 3 3 4 4" xfId="16739" xr:uid="{A83B7572-DEFE-4674-B9BC-F693F0EB8DA2}"/>
    <cellStyle name="Comma 9 3 3 5" xfId="5654" xr:uid="{B525BE71-296E-4A8D-A239-535718B25E1D}"/>
    <cellStyle name="Comma 9 3 3 5 2" xfId="29696" xr:uid="{25FDA149-4835-475C-A7F8-D677AAAFBB08}"/>
    <cellStyle name="Comma 9 3 3 5 2 2" xfId="30982" xr:uid="{8A31E08D-F38C-4717-AA35-0B286BA438E3}"/>
    <cellStyle name="Comma 9 3 3 6" xfId="24664" xr:uid="{3D67FC07-C30E-4BB2-B210-DB9C3EA33BDF}"/>
    <cellStyle name="Comma 9 3 3 7" xfId="13594" xr:uid="{5FA0F202-D403-4101-916A-106D8E59EF14}"/>
    <cellStyle name="Comma 9 3 4" xfId="1828" xr:uid="{00000000-0005-0000-0000-00002C030000}"/>
    <cellStyle name="Comma 9 3 4 2" xfId="3079" xr:uid="{00000000-0005-0000-0000-000067020000}"/>
    <cellStyle name="Comma 9 3 4 2 2" xfId="8159" xr:uid="{A44917E5-A260-4E57-A00D-74E81142C856}"/>
    <cellStyle name="Comma 9 3 4 2 2 2" xfId="28832" xr:uid="{E1D0D1D7-BCBC-4025-A9A4-65F4CA9D0DA2}"/>
    <cellStyle name="Comma 9 3 4 2 2 3" xfId="26694" xr:uid="{6EFBF9CB-8F8C-49E7-9369-5F3AF238C536}"/>
    <cellStyle name="Comma 9 3 4 2 2 4" xfId="18539" xr:uid="{411A0BFC-0770-4A0F-9BFF-5513F5ADE6E2}"/>
    <cellStyle name="Comma 9 3 4 2 3" xfId="10992" xr:uid="{379F143A-75EE-4D4F-83EE-FE40F42B0461}"/>
    <cellStyle name="Comma 9 3 4 2 3 2" xfId="21372" xr:uid="{0A5CACF6-8CDA-4E18-9620-A72C6691C0CE}"/>
    <cellStyle name="Comma 9 3 4 2 4" xfId="25174" xr:uid="{96CFF20C-9ADF-43F2-ABAD-249183DF8F3F}"/>
    <cellStyle name="Comma 9 3 4 2 5" xfId="15706" xr:uid="{12C4A8BE-B9AB-4776-A2A2-D7A439B32A7B}"/>
    <cellStyle name="Comma 9 3 4 3" xfId="3669" xr:uid="{00000000-0005-0000-0000-00002C030000}"/>
    <cellStyle name="Comma 9 3 4 4" xfId="5652" xr:uid="{2992C92C-8EDE-4819-B747-CFD197F07934}"/>
    <cellStyle name="Comma 9 3 4 4 2" xfId="29963" xr:uid="{BB309544-82A9-4F34-A3A4-5C8ABA70C651}"/>
    <cellStyle name="Comma 9 3 4 5" xfId="22863" xr:uid="{7A0D85F2-7603-4244-8EA4-BCE31E460284}"/>
    <cellStyle name="Comma 9 3 4 6" xfId="13592" xr:uid="{E59C85B5-D30B-41E2-8D24-850FCB8A133A}"/>
    <cellStyle name="Comma 9 3 5" xfId="2582" xr:uid="{00000000-0005-0000-0000-000068020000}"/>
    <cellStyle name="Comma 9 3 5 2" xfId="5847" xr:uid="{9AFCFEEE-2505-4F6D-A481-F03D7C6B099D}"/>
    <cellStyle name="Comma 9 3 5 2 2" xfId="27705" xr:uid="{71638D3E-073B-465B-8079-C421AEEF8FCF}"/>
    <cellStyle name="Comma 9 3 5 2 2 2" xfId="31195" xr:uid="{A200391D-8B39-419F-859D-3D90BFEFCC8C}"/>
    <cellStyle name="Comma 9 3 5 2 2 3" xfId="30814" xr:uid="{66DD9239-68FF-45F3-AF1C-1AA6F4162EB8}"/>
    <cellStyle name="Comma 9 3 5 2 3" xfId="28110" xr:uid="{88E78A97-D798-40B1-B121-601BFA26463A}"/>
    <cellStyle name="Comma 9 3 5 2 4" xfId="15254" xr:uid="{876EBB0C-63E8-4A7B-9EDA-9C1C3871BA2F}"/>
    <cellStyle name="Comma 9 3 5 3" xfId="7707" xr:uid="{BEA5950F-02E1-43FC-B1F1-A36C58FBB631}"/>
    <cellStyle name="Comma 9 3 5 3 2" xfId="18087" xr:uid="{FF85433C-FEC8-47E7-B6A5-8EEC6298B380}"/>
    <cellStyle name="Comma 9 3 5 4" xfId="10540" xr:uid="{65183B43-D80D-49BA-BEF9-F6E503BD1F06}"/>
    <cellStyle name="Comma 9 3 5 4 2" xfId="20920" xr:uid="{21238C72-15FC-4007-A9F9-B93D39F31BED}"/>
    <cellStyle name="Comma 9 3 5 5" xfId="23342" xr:uid="{E1FCD651-C478-44B8-92D8-7921DAE26410}"/>
    <cellStyle name="Comma 9 3 5 6" xfId="12970" xr:uid="{D658D3A0-00E0-4869-960E-19BC6F8649B5}"/>
    <cellStyle name="Comma 9 3 6" xfId="2289" xr:uid="{00000000-0005-0000-0000-000063020000}"/>
    <cellStyle name="Comma 9 3 6 2" xfId="7416" xr:uid="{025F373A-BE43-4E48-85A7-5A7239E2FC8F}"/>
    <cellStyle name="Comma 9 3 6 2 2" xfId="17796" xr:uid="{A00288B0-3EAD-4837-B259-F6C4CCB3457F}"/>
    <cellStyle name="Comma 9 3 6 3" xfId="10249" xr:uid="{CA02812C-EBA4-4234-A901-7D6F1FC3AB91}"/>
    <cellStyle name="Comma 9 3 6 3 2" xfId="20629" xr:uid="{8FCD722B-FB2D-486A-89B1-ACD6791E1381}"/>
    <cellStyle name="Comma 9 3 6 4" xfId="25402" xr:uid="{7C46B817-38A3-42C6-882C-98B3949A937A}"/>
    <cellStyle name="Comma 9 3 6 5" xfId="27259" xr:uid="{93B1D2DF-2A26-4BF0-ACE2-6FB4605820E9}"/>
    <cellStyle name="Comma 9 3 6 6" xfId="14963" xr:uid="{828B998B-8124-4DEA-903D-2B09FAA8B816}"/>
    <cellStyle name="Comma 9 3 7" xfId="3824" xr:uid="{9D146E72-9673-49A7-806E-FB272B5C17CE}"/>
    <cellStyle name="Comma 9 3 7 2" xfId="8657" xr:uid="{BC26A82D-0058-4EFB-8C47-948475657A86}"/>
    <cellStyle name="Comma 9 3 7 2 2" xfId="19037" xr:uid="{55C8ACED-B877-4D7A-A9B1-AC60BCE92CAA}"/>
    <cellStyle name="Comma 9 3 7 3" xfId="11490" xr:uid="{FDD557D6-8B8B-4718-92FD-32760A075EE3}"/>
    <cellStyle name="Comma 9 3 7 3 2" xfId="21870" xr:uid="{0FD211B6-4E5B-487B-87A0-EE2F7A318503}"/>
    <cellStyle name="Comma 9 3 7 4" xfId="26116" xr:uid="{0E9C60C0-50AC-45C5-A9CD-C7BE1E7C0246}"/>
    <cellStyle name="Comma 9 3 7 5" xfId="28093" xr:uid="{1633684F-EEAE-4F4D-8516-7185672DF3DD}"/>
    <cellStyle name="Comma 9 3 7 6" xfId="16204" xr:uid="{301EE679-6692-44AB-93B8-513D570952F7}"/>
    <cellStyle name="Comma 9 3 8" xfId="4931" xr:uid="{77B32B7E-E9F2-43A7-9503-9206BCE0429D}"/>
    <cellStyle name="Comma 9 3 8 2" xfId="14223" xr:uid="{84EDABC1-9EAF-47EA-9F3B-282B5B0532D7}"/>
    <cellStyle name="Comma 9 3 9" xfId="6676" xr:uid="{E1EE7C5D-FE69-4EF7-AC70-A5F4889A2F0D}"/>
    <cellStyle name="Comma 9 3 9 2" xfId="17056" xr:uid="{742713B6-8D96-48AF-8C04-8C2D9EA52616}"/>
    <cellStyle name="Comma 9 4" xfId="543" xr:uid="{00000000-0005-0000-0000-00002D030000}"/>
    <cellStyle name="Comma 9 4 10" xfId="12679" xr:uid="{3C78FD5E-2306-4C10-B6FB-57929E2C1CCB}"/>
    <cellStyle name="Comma 9 4 2" xfId="1832" xr:uid="{00000000-0005-0000-0000-00002E030000}"/>
    <cellStyle name="Comma 9 4 2 2" xfId="3082" xr:uid="{00000000-0005-0000-0000-00006A020000}"/>
    <cellStyle name="Comma 9 4 2 2 2" xfId="8162" xr:uid="{D45C281E-EDA4-4C74-897C-FA30A35FA9EC}"/>
    <cellStyle name="Comma 9 4 2 2 2 2" xfId="28834" xr:uid="{5EAC4C5F-3550-465C-8620-97567FEA2F7B}"/>
    <cellStyle name="Comma 9 4 2 2 2 3" xfId="28399" xr:uid="{D04C0551-F87A-4571-AF8D-4BD6E13F12A9}"/>
    <cellStyle name="Comma 9 4 2 2 2 4" xfId="18542" xr:uid="{0B0475C1-0F95-4754-8A42-092F6CFCE269}"/>
    <cellStyle name="Comma 9 4 2 2 3" xfId="10995" xr:uid="{505883EF-447C-4761-BB1F-648E3A0C6355}"/>
    <cellStyle name="Comma 9 4 2 2 3 2" xfId="21375" xr:uid="{3D737D26-8D47-42D5-BB22-1E4818534386}"/>
    <cellStyle name="Comma 9 4 2 2 4" xfId="24004" xr:uid="{96A29539-771F-4E38-884F-6CC3BCAFD248}"/>
    <cellStyle name="Comma 9 4 2 2 5" xfId="15709" xr:uid="{412DA1D9-9811-42B5-8081-0F6DE9609973}"/>
    <cellStyle name="Comma 9 4 2 3" xfId="2862" xr:uid="{00000000-0005-0000-0000-00002E030000}"/>
    <cellStyle name="Comma 9 4 2 4" xfId="5655" xr:uid="{FACDA99C-DDD8-460F-90C1-E63427823092}"/>
    <cellStyle name="Comma 9 4 2 4 2" xfId="29779" xr:uid="{E30DC661-0A7D-4302-84B9-97F8610FC21A}"/>
    <cellStyle name="Comma 9 4 2 5" xfId="24263" xr:uid="{3265BF72-9522-42AA-B61C-3BDC8B8C2FEA}"/>
    <cellStyle name="Comma 9 4 2 6" xfId="13595" xr:uid="{777200A9-6584-4AD9-8F33-936578F81C45}"/>
    <cellStyle name="Comma 9 4 3" xfId="1833" xr:uid="{00000000-0005-0000-0000-00002F030000}"/>
    <cellStyle name="Comma 9 4 3 2" xfId="2684" xr:uid="{00000000-0005-0000-0000-00006B020000}"/>
    <cellStyle name="Comma 9 4 3 2 2" xfId="7808" xr:uid="{E331375F-8633-44FE-825C-9D28423035A0}"/>
    <cellStyle name="Comma 9 4 3 2 2 2" xfId="18188" xr:uid="{1DAC768A-1B7D-40B1-827C-C4417E242BA6}"/>
    <cellStyle name="Comma 9 4 3 2 3" xfId="10641" xr:uid="{70FCB1B9-77A8-47C2-8CD6-DDBFED7DE979}"/>
    <cellStyle name="Comma 9 4 3 2 3 2" xfId="21021" xr:uid="{F4D14E92-635C-44F3-AF4A-2EE9D0000A5A}"/>
    <cellStyle name="Comma 9 4 3 2 4" xfId="15355" xr:uid="{A80AE682-E449-4C51-8007-0414D76349D1}"/>
    <cellStyle name="Comma 9 4 3 2 5" xfId="30444" xr:uid="{B26AB995-9DA7-45C6-8F4A-F83B12EC79F3}"/>
    <cellStyle name="Comma 9 4 3 3" xfId="2864" xr:uid="{00000000-0005-0000-0000-00002F030000}"/>
    <cellStyle name="Comma 9 4 3 4" xfId="5656" xr:uid="{5A2DC35C-DA84-47EE-9C97-6ECF34E3F1B9}"/>
    <cellStyle name="Comma 9 4 3 4 2" xfId="29756" xr:uid="{3FF33E2E-17F3-4806-92DB-FC2FBAC24A0C}"/>
    <cellStyle name="Comma 9 4 3 5" xfId="23995" xr:uid="{5E6A089C-D917-41FC-BC1A-85B936181ADC}"/>
    <cellStyle name="Comma 9 4 3 6" xfId="13097" xr:uid="{CA7AFE53-3DF3-4060-99A5-F06C7E393E9D}"/>
    <cellStyle name="Comma 9 4 4" xfId="1831" xr:uid="{00000000-0005-0000-0000-000030030000}"/>
    <cellStyle name="Comma 9 4 4 2" xfId="4624" xr:uid="{FE65B954-A8A9-4EAA-8C9D-BB93F9307337}"/>
    <cellStyle name="Comma 9 4 4 2 2" xfId="9396" xr:uid="{CC2D082B-9568-4061-BFBC-7503E89197A5}"/>
    <cellStyle name="Comma 9 4 4 2 2 2" xfId="19776" xr:uid="{1081FF1A-E036-4CD8-8BA8-9FC86411E3A1}"/>
    <cellStyle name="Comma 9 4 4 2 3" xfId="12229" xr:uid="{857A7544-3BCE-4D2B-A6D8-4060EFC69FAD}"/>
    <cellStyle name="Comma 9 4 4 2 3 2" xfId="22609" xr:uid="{3C845386-DD0D-4613-A146-6785A04FC2CA}"/>
    <cellStyle name="Comma 9 4 4 2 4" xfId="28494" xr:uid="{A373CDC8-DBDB-4B19-BFB6-C534F20C37EB}"/>
    <cellStyle name="Comma 9 4 4 2 5" xfId="26180" xr:uid="{54DC8C73-61C9-4057-873E-9401108C2B6F}"/>
    <cellStyle name="Comma 9 4 4 2 6" xfId="16943" xr:uid="{52C391CC-B8A7-420E-80D5-E049C16AC34D}"/>
    <cellStyle name="Comma 9 4 4 3" xfId="25129" xr:uid="{2F96BC45-D1A8-477B-912B-54E4C4A93C35}"/>
    <cellStyle name="Comma 9 4 5" xfId="4133" xr:uid="{3A5B6A9D-E2F9-4176-8736-970E7F931A38}"/>
    <cellStyle name="Comma 9 4 5 2" xfId="8905" xr:uid="{231E58DE-E60E-4884-A444-43E1D087A008}"/>
    <cellStyle name="Comma 9 4 5 2 2" xfId="29010" xr:uid="{50BE6FA5-AEA9-4730-8B03-94597896F2AC}"/>
    <cellStyle name="Comma 9 4 5 2 3" xfId="27945" xr:uid="{FC375E88-CEB9-42BF-B05D-CC17C8C7FACB}"/>
    <cellStyle name="Comma 9 4 5 2 4" xfId="19285" xr:uid="{8C961C43-0FD4-4DE2-AF9A-F682BF2269EA}"/>
    <cellStyle name="Comma 9 4 5 2 5" xfId="31015" xr:uid="{C70E7451-E225-40B7-9553-75756977E965}"/>
    <cellStyle name="Comma 9 4 5 3" xfId="11738" xr:uid="{97DBAD62-6B6E-4B36-BEDA-3E9C71377653}"/>
    <cellStyle name="Comma 9 4 5 3 2" xfId="22118" xr:uid="{5B2E8434-CDB6-4456-9914-5C1A52D21BA2}"/>
    <cellStyle name="Comma 9 4 5 4" xfId="23807" xr:uid="{43B1E241-E8F2-4E70-A670-726EB7856799}"/>
    <cellStyle name="Comma 9 4 5 5" xfId="16452" xr:uid="{1D690D66-5B99-40BC-A859-3606B2565E5A}"/>
    <cellStyle name="Comma 9 4 6" xfId="4932" xr:uid="{0091691E-B76B-4D47-B30A-70E1F774625F}"/>
    <cellStyle name="Comma 9 4 6 2" xfId="27139" xr:uid="{03F91043-8AF1-4A18-845A-F17760B2E279}"/>
    <cellStyle name="Comma 9 4 6 3" xfId="26023" xr:uid="{60957D1F-98E5-47F2-8A98-70467DECF462}"/>
    <cellStyle name="Comma 9 4 6 4" xfId="14224" xr:uid="{5C397A5E-5721-42D2-9020-F116BDBE3D50}"/>
    <cellStyle name="Comma 9 4 7" xfId="6677" xr:uid="{BF37F11C-F416-4874-9EC2-E625A9DD0D55}"/>
    <cellStyle name="Comma 9 4 7 2" xfId="25855" xr:uid="{6DBE41EF-36D8-4C35-8416-709ECA033017}"/>
    <cellStyle name="Comma 9 4 7 3" xfId="27648" xr:uid="{12019546-0995-48DF-B220-09A66AC498C8}"/>
    <cellStyle name="Comma 9 4 7 4" xfId="17057" xr:uid="{32AF84CE-B18D-464C-A70E-6DE5EC154F9A}"/>
    <cellStyle name="Comma 9 4 8" xfId="9510" xr:uid="{9CB2F9B3-66D1-40D1-952E-C5E337CE3155}"/>
    <cellStyle name="Comma 9 4 8 2" xfId="19890" xr:uid="{EACFA2CD-C989-4EFF-B1E9-0B93E72AA165}"/>
    <cellStyle name="Comma 9 4 9" xfId="23379" xr:uid="{DC4BC53C-6F1B-438D-AE51-C463E2080EF4}"/>
    <cellStyle name="Comma 9 5" xfId="544" xr:uid="{00000000-0005-0000-0000-000031030000}"/>
    <cellStyle name="Comma 9 5 10" xfId="13596" xr:uid="{83B15E35-6B93-4D49-AEF8-1630BB09035E}"/>
    <cellStyle name="Comma 9 5 2" xfId="1835" xr:uid="{00000000-0005-0000-0000-000032030000}"/>
    <cellStyle name="Comma 9 5 2 2" xfId="23871" xr:uid="{DCC8170A-53AF-458D-A295-81F5DBDF94FB}"/>
    <cellStyle name="Comma 9 5 2 2 2" xfId="29733" xr:uid="{4EE9F0A9-B64B-4BBC-877F-5C2DC9EA782C}"/>
    <cellStyle name="Comma 9 5 2 2 2 2" xfId="30816" xr:uid="{7DDDB3C0-0AA8-429A-9485-C1BA4A808B64}"/>
    <cellStyle name="Comma 9 5 2 3" xfId="25739" xr:uid="{BD4F76CC-DB4F-408A-9F04-DD94FC6E59F4}"/>
    <cellStyle name="Comma 9 5 2 4" xfId="30061" xr:uid="{2C5886AA-A058-4749-A25F-7DF620D43BC6}"/>
    <cellStyle name="Comma 9 5 3" xfId="1836" xr:uid="{00000000-0005-0000-0000-000033030000}"/>
    <cellStyle name="Comma 9 5 4" xfId="1834" xr:uid="{00000000-0005-0000-0000-000034030000}"/>
    <cellStyle name="Comma 9 5 5" xfId="4421" xr:uid="{8EC6386D-C2C1-405F-852E-EAC3F4EC2A41}"/>
    <cellStyle name="Comma 9 5 5 2" xfId="9193" xr:uid="{8A7F21B0-5A5D-4C74-B81C-486ACD5191D6}"/>
    <cellStyle name="Comma 9 5 5 2 2" xfId="19573" xr:uid="{E6AFE00C-408F-49CE-97BB-B98173877846}"/>
    <cellStyle name="Comma 9 5 5 2 3" xfId="31087" xr:uid="{2CDF2188-A78B-4855-8CE4-F384313AF8EE}"/>
    <cellStyle name="Comma 9 5 5 2 4" xfId="30815" xr:uid="{A68B76D1-A43A-4AAC-9BB7-E9A4D4A197E0}"/>
    <cellStyle name="Comma 9 5 5 3" xfId="12026" xr:uid="{5D6BBF46-0E92-42E9-8FE6-45DB54368DB5}"/>
    <cellStyle name="Comma 9 5 5 3 2" xfId="22406" xr:uid="{BDC8279A-D582-4486-AC4B-D513E2A5B65C}"/>
    <cellStyle name="Comma 9 5 5 4" xfId="16740" xr:uid="{537E17A7-7BE3-4DD4-B5E0-334C97CB41B1}"/>
    <cellStyle name="Comma 9 5 6" xfId="4933" xr:uid="{3BEECAB2-096E-478B-8733-052CC5DA46D1}"/>
    <cellStyle name="Comma 9 5 6 2" xfId="14225" xr:uid="{132FD597-578A-4B73-932F-F8193B464CB5}"/>
    <cellStyle name="Comma 9 5 7" xfId="6678" xr:uid="{C13BDEBE-EC6F-4B5B-B3FF-187FD5333AD1}"/>
    <cellStyle name="Comma 9 5 7 2" xfId="17058" xr:uid="{640FFE14-AE5F-4D33-94EA-47F986E50348}"/>
    <cellStyle name="Comma 9 5 8" xfId="9511" xr:uid="{A92927A1-ABCD-49F8-9AAF-A2700459F7EF}"/>
    <cellStyle name="Comma 9 5 8 2" xfId="19891" xr:uid="{6FC0863A-4F9B-40B6-857E-4D242A7598FA}"/>
    <cellStyle name="Comma 9 5 9" xfId="25536" xr:uid="{D2C37B91-35F4-4516-8914-A4B4F52CA9F9}"/>
    <cellStyle name="Comma 9 6" xfId="1837" xr:uid="{00000000-0005-0000-0000-000035030000}"/>
    <cellStyle name="Comma 9 6 2" xfId="2879" xr:uid="{00000000-0005-0000-0000-00006D020000}"/>
    <cellStyle name="Comma 9 6 2 2" xfId="7996" xr:uid="{F8DF9D05-4BF2-44A5-8B37-515E769FFBD5}"/>
    <cellStyle name="Comma 9 6 2 2 2" xfId="28511" xr:uid="{72FA9D96-51E4-4F4A-978B-4A85F827A191}"/>
    <cellStyle name="Comma 9 6 2 2 2 2" xfId="31206" xr:uid="{AC86CCF5-87B5-486C-A95D-B373481C3E5D}"/>
    <cellStyle name="Comma 9 6 2 2 2 3" xfId="30817" xr:uid="{A3D88B5A-1B43-49B3-A188-71217E96AF43}"/>
    <cellStyle name="Comma 9 6 2 2 3" xfId="28127" xr:uid="{13D8EEBD-E61C-47F1-8E6D-4914C778CF50}"/>
    <cellStyle name="Comma 9 6 2 2 4" xfId="18376" xr:uid="{2FBE579A-0724-40CE-A96C-AE6C5A8A6738}"/>
    <cellStyle name="Comma 9 6 2 3" xfId="10829" xr:uid="{117361D7-DE3B-48DA-A416-490B2DBE8F56}"/>
    <cellStyle name="Comma 9 6 2 3 2" xfId="21209" xr:uid="{4B1EFDCC-AF3A-4AA3-A4B3-4EA13FEE091E}"/>
    <cellStyle name="Comma 9 6 2 4" xfId="23706" xr:uid="{52309564-43A7-44AD-ACC3-88FC48623B4F}"/>
    <cellStyle name="Comma 9 6 2 5" xfId="15543" xr:uid="{A5167BCE-42C2-4F06-B756-5F61D70AB861}"/>
    <cellStyle name="Comma 9 6 3" xfId="3700" xr:uid="{00000000-0005-0000-0000-000035030000}"/>
    <cellStyle name="Comma 9 6 4" xfId="5657" xr:uid="{F0889DBC-5892-417F-8EE7-FA192F9E9925}"/>
    <cellStyle name="Comma 9 6 4 2" xfId="29767" xr:uid="{B3881E7F-EA6D-4505-A0C2-F6197E7FCB7D}"/>
    <cellStyle name="Comma 9 6 5" xfId="24582" xr:uid="{56AB86CB-57DE-41F5-A230-5CEEE65EC711}"/>
    <cellStyle name="Comma 9 6 6" xfId="13377" xr:uid="{9075C2A9-E0C7-42DA-8F05-B5C16EE5D13C}"/>
    <cellStyle name="Comma 9 7" xfId="1838" xr:uid="{00000000-0005-0000-0000-000036030000}"/>
    <cellStyle name="Comma 9 7 2" xfId="2479" xr:uid="{00000000-0005-0000-0000-00006E020000}"/>
    <cellStyle name="Comma 9 7 2 2" xfId="7604" xr:uid="{D5B135C5-3CB5-4DF1-B349-0B52A0BC6519}"/>
    <cellStyle name="Comma 9 7 2 2 2" xfId="17984" xr:uid="{839A207B-8E9A-435A-B9A2-4DB69BB8C548}"/>
    <cellStyle name="Comma 9 7 2 3" xfId="10437" xr:uid="{7A2A9931-09CA-4C00-8628-5260613B428F}"/>
    <cellStyle name="Comma 9 7 2 3 2" xfId="20817" xr:uid="{BB635F78-7B5F-469E-A4E1-A95E414DCC15}"/>
    <cellStyle name="Comma 9 7 2 4" xfId="27707" xr:uid="{E697571F-732E-4AA2-8232-8ADA520FD7E3}"/>
    <cellStyle name="Comma 9 7 2 5" xfId="27042" xr:uid="{2C8384A5-EDEB-4BC1-BCE6-5F8E40BA29C5}"/>
    <cellStyle name="Comma 9 7 2 6" xfId="15151" xr:uid="{5BA22906-1C66-4AAA-9480-D2A998B67ED2}"/>
    <cellStyle name="Comma 9 7 3" xfId="3658" xr:uid="{00000000-0005-0000-0000-000036030000}"/>
    <cellStyle name="Comma 9 7 4" xfId="5658" xr:uid="{30261AFC-BC09-4145-A1C1-20C674F34240}"/>
    <cellStyle name="Comma 9 7 4 2" xfId="29865" xr:uid="{F821CFCD-FFB9-4C80-B833-DA30AE5E5A8C}"/>
    <cellStyle name="Comma 9 7 5" xfId="24923" xr:uid="{29E6EB39-4CF9-46EE-BB9A-ACC34553CA10}"/>
    <cellStyle name="Comma 9 7 6" xfId="12867" xr:uid="{B716D2F0-27D6-45B7-9D21-02D2AFFE409C}"/>
    <cellStyle name="Comma 9 8" xfId="1818" xr:uid="{00000000-0005-0000-0000-000037030000}"/>
    <cellStyle name="Comma 9 8 2" xfId="2173" xr:uid="{00000000-0005-0000-0000-000055020000}"/>
    <cellStyle name="Comma 9 8 2 2" xfId="7300" xr:uid="{0681815D-DA0A-44AC-B63D-096C72FAF05F}"/>
    <cellStyle name="Comma 9 8 2 2 2" xfId="17680" xr:uid="{4E66BBA4-5680-4D52-8C98-7FD554A826E1}"/>
    <cellStyle name="Comma 9 8 2 3" xfId="10133" xr:uid="{8A8E8938-B03B-4A5B-B9C5-378A6A3693A6}"/>
    <cellStyle name="Comma 9 8 2 3 2" xfId="20513" xr:uid="{50971F9A-6718-488A-A0F2-E7DA43E14EA9}"/>
    <cellStyle name="Comma 9 8 2 4" xfId="27924" xr:uid="{0F5FA70B-01F5-4593-A104-BDD6E3273FAB}"/>
    <cellStyle name="Comma 9 8 2 5" xfId="25963" xr:uid="{B66DC2D6-5D54-4F8E-82C0-EC4FEB159109}"/>
    <cellStyle name="Comma 9 8 2 6" xfId="14847" xr:uid="{80F29169-2463-4D00-9FF7-78830790E047}"/>
    <cellStyle name="Comma 9 8 3" xfId="3545" xr:uid="{00000000-0005-0000-0000-000037030000}"/>
    <cellStyle name="Comma 9 8 4" xfId="25253" xr:uid="{002E24B2-B2C8-44B9-8713-3DE11B6D9157}"/>
    <cellStyle name="Comma 9 9" xfId="3876" xr:uid="{843F6AD1-FCB4-445A-AA8D-FE1C9F50769F}"/>
    <cellStyle name="Comma 9 9 2" xfId="8708" xr:uid="{95A34064-24CD-4754-9807-8A57438B2F68}"/>
    <cellStyle name="Comma 9 9 2 2" xfId="19088" xr:uid="{7555BDD1-0452-4A18-A1C8-2D9D28563F51}"/>
    <cellStyle name="Comma 9 9 3" xfId="11541" xr:uid="{6B5AB9F2-6D06-45A2-91F3-BB97F134CEA2}"/>
    <cellStyle name="Comma 9 9 3 2" xfId="21921" xr:uid="{5C5B9B25-98D4-49A4-940B-809F1F4D44DD}"/>
    <cellStyle name="Comma 9 9 4" xfId="28053" xr:uid="{86BCF2E4-A5F7-4B4D-9E16-0B7509DA28D2}"/>
    <cellStyle name="Comma 9 9 5" xfId="28682" xr:uid="{7A68E2DD-3DD2-483A-8D01-3717E66A3056}"/>
    <cellStyle name="Comma 9 9 6" xfId="16255" xr:uid="{C6FC2547-1541-496E-83B5-C02EE9239EC9}"/>
    <cellStyle name="Currency" xfId="545" builtinId="4"/>
    <cellStyle name="Currency 10" xfId="9512" xr:uid="{E689EB5D-FEBE-4207-8328-F59950977F17}"/>
    <cellStyle name="Currency 10 2" xfId="19892" xr:uid="{2B6095D5-BCD8-4CCD-85E7-EE646FEB2A7C}"/>
    <cellStyle name="Currency 11" xfId="31725" xr:uid="{50C09DAD-7BB7-4B5C-917D-B69F3EB82B30}"/>
    <cellStyle name="Currency 12" xfId="31726" xr:uid="{69491EB7-021E-4ADE-A85E-04FC9A02E371}"/>
    <cellStyle name="Currency 2" xfId="546" xr:uid="{00000000-0005-0000-0000-000039030000}"/>
    <cellStyle name="Currency 2 2" xfId="547" xr:uid="{00000000-0005-0000-0000-00003A030000}"/>
    <cellStyle name="Currency 2 2 2" xfId="1840" xr:uid="{00000000-0005-0000-0000-00003B030000}"/>
    <cellStyle name="Currency 2 2 2 2" xfId="25522" xr:uid="{F33B5A7B-A6F4-4F39-9943-AAAD1FE7791C}"/>
    <cellStyle name="Currency 2 2 2 2 2" xfId="29675" xr:uid="{8A10BD16-5AEB-494E-881F-7E0D230EA123}"/>
    <cellStyle name="Currency 2 2 2 3" xfId="25760" xr:uid="{8F717FAC-E6A7-4309-961E-F4148D0E234D}"/>
    <cellStyle name="Currency 2 2 3" xfId="1841" xr:uid="{00000000-0005-0000-0000-00003C030000}"/>
    <cellStyle name="Currency 2 2 3 2" xfId="31310" xr:uid="{7BFE6CF7-9CFB-4E56-9502-51B9DDDA54DC}"/>
    <cellStyle name="Currency 2 2 3 3" xfId="31261" xr:uid="{1228AB1E-3502-40BF-A461-A45B15291AD2}"/>
    <cellStyle name="Currency 2 2 4" xfId="1839" xr:uid="{00000000-0005-0000-0000-00003D030000}"/>
    <cellStyle name="Currency 2 2 5" xfId="30403" xr:uid="{6C56C78C-CF80-400B-8AD4-5EA478965CBC}"/>
    <cellStyle name="Currency 2 2 5 2" xfId="30445" xr:uid="{52EAF437-DE7B-45B5-A79E-F2F09DDEC780}"/>
    <cellStyle name="Currency 2 2 6" xfId="31732" xr:uid="{B1431204-32C2-4525-9311-376EB91B9E68}"/>
    <cellStyle name="Currency 2 3" xfId="548" xr:uid="{00000000-0005-0000-0000-00003E030000}"/>
    <cellStyle name="Currency 2 4" xfId="549" xr:uid="{00000000-0005-0000-0000-00003F030000}"/>
    <cellStyle name="Currency 2 4 10" xfId="27031" xr:uid="{E2BB59DD-EAC6-4905-8F26-36D6C8445F5A}"/>
    <cellStyle name="Currency 2 4 11" xfId="14227" xr:uid="{EFB3DA06-E140-4491-AB6E-684BE1B48751}"/>
    <cellStyle name="Currency 2 4 2" xfId="550" xr:uid="{00000000-0005-0000-0000-000040030000}"/>
    <cellStyle name="Currency 2 4 2 2" xfId="1844" xr:uid="{00000000-0005-0000-0000-000041030000}"/>
    <cellStyle name="Currency 2 4 2 3" xfId="1845" xr:uid="{00000000-0005-0000-0000-000042030000}"/>
    <cellStyle name="Currency 2 4 2 4" xfId="1843" xr:uid="{00000000-0005-0000-0000-000043030000}"/>
    <cellStyle name="Currency 2 4 2 5" xfId="6681" xr:uid="{6B07941A-733F-4265-B589-986D489FB7FB}"/>
    <cellStyle name="Currency 2 4 2 5 2" xfId="17061" xr:uid="{A75C8787-838D-458D-9893-435FAFB16D29}"/>
    <cellStyle name="Currency 2 4 2 6" xfId="9514" xr:uid="{4A2CCE91-071D-4DFC-94AA-3F311A8B76DD}"/>
    <cellStyle name="Currency 2 4 2 6 2" xfId="19894" xr:uid="{F9F12B49-8742-44E9-86C5-23FD4B485300}"/>
    <cellStyle name="Currency 2 4 2 7" xfId="25184" xr:uid="{8C613C50-0C1C-451F-91C4-8486798283CE}"/>
    <cellStyle name="Currency 2 4 2 8" xfId="14228" xr:uid="{F0C44351-F905-47A4-AD58-729DEE0B4430}"/>
    <cellStyle name="Currency 2 4 3" xfId="1846" xr:uid="{00000000-0005-0000-0000-000044030000}"/>
    <cellStyle name="Currency 2 4 3 2" xfId="31311" xr:uid="{63EA3BD5-D743-4D3E-B117-DC4C143B3472}"/>
    <cellStyle name="Currency 2 4 3 3" xfId="31270" xr:uid="{143BD92B-F210-4D52-85D1-C1196C82AA7E}"/>
    <cellStyle name="Currency 2 4 4" xfId="1847" xr:uid="{00000000-0005-0000-0000-000045030000}"/>
    <cellStyle name="Currency 2 4 5" xfId="1842" xr:uid="{00000000-0005-0000-0000-000046030000}"/>
    <cellStyle name="Currency 2 4 6" xfId="6680" xr:uid="{8CFBB05E-FC06-4B48-9CB7-78AB3B06959E}"/>
    <cellStyle name="Currency 2 4 6 2" xfId="17060" xr:uid="{24208534-EA6E-486C-9511-89CD5A46A0BC}"/>
    <cellStyle name="Currency 2 4 6 3" xfId="29820" xr:uid="{7495F884-4559-4BB6-B6DD-02CAC4FD0E91}"/>
    <cellStyle name="Currency 2 4 7" xfId="9513" xr:uid="{E9C1AF90-268C-4F7A-A2C6-48777BDDBCCB}"/>
    <cellStyle name="Currency 2 4 7 2" xfId="19893" xr:uid="{58A25324-231A-479A-B501-749E4161E97F}"/>
    <cellStyle name="Currency 2 4 8" xfId="24632" xr:uid="{27BCA51D-A890-4632-B002-5D71C0530BA5}"/>
    <cellStyle name="Currency 2 4 9" xfId="22900" xr:uid="{F015D0BA-F72C-4632-855D-37F062B28834}"/>
    <cellStyle name="Currency 2 5" xfId="1848" xr:uid="{00000000-0005-0000-0000-000047030000}"/>
    <cellStyle name="Currency 2 5 2" xfId="31272" xr:uid="{C9960BEB-433F-4D8A-AB3D-38B8005C5B97}"/>
    <cellStyle name="Currency 2 5 3" xfId="31312" xr:uid="{17E81078-713B-441E-8C51-6F85DC0B3771}"/>
    <cellStyle name="Currency 2 5 4" xfId="31254" xr:uid="{71529EA7-54A6-4052-B414-B4F635F70A11}"/>
    <cellStyle name="Currency 2 6" xfId="30402" xr:uid="{BCAB48D8-82F5-4F43-A322-3E67DE7472E1}"/>
    <cellStyle name="Currency 2 6 2" xfId="31260" xr:uid="{E8739B1A-634F-45BD-BCE4-041B23EE0F95}"/>
    <cellStyle name="Currency 2 7" xfId="31731" xr:uid="{64F74D17-D806-4C43-B557-ADB798BEED05}"/>
    <cellStyle name="Currency 3" xfId="551" xr:uid="{00000000-0005-0000-0000-000048030000}"/>
    <cellStyle name="Currency 3 10" xfId="30619" xr:uid="{CC98C09A-FB90-4F09-8713-CE67BE1C4FA6}"/>
    <cellStyle name="Currency 3 11" xfId="30917" xr:uid="{AC79C766-96F4-4BB0-9D53-CAD075CD5FB9}"/>
    <cellStyle name="Currency 3 12" xfId="31730" xr:uid="{BBB3409B-21CA-4FEF-99F6-CD30D3F98184}"/>
    <cellStyle name="Currency 3 2" xfId="552" xr:uid="{00000000-0005-0000-0000-000049030000}"/>
    <cellStyle name="Currency 3 2 2" xfId="1850" xr:uid="{00000000-0005-0000-0000-00004A030000}"/>
    <cellStyle name="Currency 3 2 2 2" xfId="30603" xr:uid="{87CC1BB8-D490-4CBA-AE62-52158B1BF23D}"/>
    <cellStyle name="Currency 3 2 2 2 2" xfId="30819" xr:uid="{0C94806D-7676-421F-9E69-D685AFF23599}"/>
    <cellStyle name="Currency 3 2 2 3" xfId="30564" xr:uid="{1EE52B54-EC85-4641-BC5E-D5D513A14121}"/>
    <cellStyle name="Currency 3 2 2 4" xfId="30930" xr:uid="{9104C6C5-305B-4CE0-B9BE-66CC40287E6D}"/>
    <cellStyle name="Currency 3 2 3" xfId="1851" xr:uid="{00000000-0005-0000-0000-00004B030000}"/>
    <cellStyle name="Currency 3 2 3 2" xfId="30614" xr:uid="{2D020D6F-B1E2-42BA-9525-8CD612C11686}"/>
    <cellStyle name="Currency 3 2 3 2 2" xfId="30820" xr:uid="{793F920B-E972-4134-AAFB-C8B0826B0E0C}"/>
    <cellStyle name="Currency 3 2 3 3" xfId="30575" xr:uid="{B4E6E47A-8B2C-4E61-BB8D-30D9C4F7C82A}"/>
    <cellStyle name="Currency 3 2 3 4" xfId="30941" xr:uid="{F852420D-7AB5-4DD1-92DF-D97324C12DE3}"/>
    <cellStyle name="Currency 3 2 4" xfId="1849" xr:uid="{00000000-0005-0000-0000-00004C030000}"/>
    <cellStyle name="Currency 3 2 4 2" xfId="30556" xr:uid="{143D821B-A1E5-45AA-8D28-FA09A9A6E54E}"/>
    <cellStyle name="Currency 3 2 4 2 2" xfId="30821" xr:uid="{5A603EFF-9CB2-4DC6-9418-67911C9EF2AE}"/>
    <cellStyle name="Currency 3 2 5" xfId="6682" xr:uid="{4FCFE811-3755-46F4-8803-2EFC844A90DA}"/>
    <cellStyle name="Currency 3 2 5 2" xfId="17062" xr:uid="{1F927C96-6E01-4C40-9B2D-7222789598FC}"/>
    <cellStyle name="Currency 3 2 5 2 2" xfId="30818" xr:uid="{82416E93-F733-465F-9221-BF5CA319CA6B}"/>
    <cellStyle name="Currency 3 2 5 3" xfId="30446" xr:uid="{CFB4445B-2822-44EE-97D3-586E0F3CB5E1}"/>
    <cellStyle name="Currency 3 2 6" xfId="9515" xr:uid="{A25B73E7-4A18-4EDD-982A-FC35F1B762F1}"/>
    <cellStyle name="Currency 3 2 6 2" xfId="19895" xr:uid="{FCE94371-A497-4F1A-B43C-D5DF03027CDF}"/>
    <cellStyle name="Currency 3 2 7" xfId="25616" xr:uid="{E1682AC9-7E11-46F4-8DF3-337BFBCF6CAC}"/>
    <cellStyle name="Currency 3 2 8" xfId="14229" xr:uid="{ADDB2CFA-D549-4A22-A71D-B2AEB10EA70D}"/>
    <cellStyle name="Currency 3 3" xfId="30412" xr:uid="{D9261D7C-4BB0-4F23-8A7D-89513C8C9F65}"/>
    <cellStyle name="Currency 3 4" xfId="30413" xr:uid="{56B42A0C-41FC-4CE6-B7AD-37115BE76475}"/>
    <cellStyle name="Currency 3 4 2" xfId="30447" xr:uid="{FAFC5492-58AD-4064-AA46-E99FA44DE317}"/>
    <cellStyle name="Currency 3 4 2 2" xfId="30604" xr:uid="{26A558A6-6954-4BC7-9B2E-CB04CA19DF15}"/>
    <cellStyle name="Currency 3 4 2 2 2" xfId="30822" xr:uid="{BAD0F4FB-A620-4584-9052-59B615478FE4}"/>
    <cellStyle name="Currency 3 4 2 3" xfId="30565" xr:uid="{CF89AC64-B129-47C4-9033-859EF82BC59F}"/>
    <cellStyle name="Currency 3 4 2 4" xfId="30931" xr:uid="{BFD1A78F-8924-435D-8C6C-0D4901C78012}"/>
    <cellStyle name="Currency 3 4 3" xfId="30557" xr:uid="{20CD84F8-EDE8-4AF4-B532-A3E1B5109EF4}"/>
    <cellStyle name="Currency 3 4 3 2" xfId="30634" xr:uid="{DF88B98C-68E1-47F3-A338-2C5D7520D934}"/>
    <cellStyle name="Currency 3 4 3 3" xfId="30944" xr:uid="{45BC16B4-B7BF-4099-8716-EADE89E871F5}"/>
    <cellStyle name="Currency 3 4 4" xfId="30590" xr:uid="{68808DD4-EE59-4BA1-BF12-A45A21B1D415}"/>
    <cellStyle name="Currency 3 4 5" xfId="30623" xr:uid="{D16E1CA0-3C3A-427D-9FC3-9BB85E6A1553}"/>
    <cellStyle name="Currency 3 4 6" xfId="30921" xr:uid="{FAD81B93-BBB8-43D5-BD80-94DF096C6A51}"/>
    <cellStyle name="Currency 3 5" xfId="30414" xr:uid="{81863DDD-1FEA-49F1-AEA7-615BE80C86A1}"/>
    <cellStyle name="Currency 3 5 2" xfId="30448" xr:uid="{CE9DCB24-732B-4ADA-857C-6F58DD618B77}"/>
    <cellStyle name="Currency 3 5 2 2" xfId="30605" xr:uid="{34227F4F-8C86-4B60-BC19-C90512E35E07}"/>
    <cellStyle name="Currency 3 5 2 2 2" xfId="30823" xr:uid="{239D24BD-EA61-4223-A6AC-E2D0B4B19C16}"/>
    <cellStyle name="Currency 3 5 2 3" xfId="30566" xr:uid="{DD97E0D8-3A98-41BE-B0BE-039F013CA0A8}"/>
    <cellStyle name="Currency 3 5 2 4" xfId="30932" xr:uid="{7558C0CC-CC3C-48DB-873C-E663906AD405}"/>
    <cellStyle name="Currency 3 5 3" xfId="30591" xr:uid="{06599778-836F-4CFE-92BA-FDF17CE2D98E}"/>
    <cellStyle name="Currency 3 5 3 2" xfId="30635" xr:uid="{2D11F2B4-9C32-4FD4-856C-702A205F961B}"/>
    <cellStyle name="Currency 3 5 3 3" xfId="30945" xr:uid="{DF42840B-E34C-485E-9570-C84EC1F5ECCC}"/>
    <cellStyle name="Currency 3 5 4" xfId="30624" xr:uid="{DFF81114-405C-4BD9-882E-3E6DCC627BBA}"/>
    <cellStyle name="Currency 3 5 5" xfId="30922" xr:uid="{889487E8-CDE1-4124-A152-07293079280A}"/>
    <cellStyle name="Currency 3 6" xfId="30555" xr:uid="{E6F281E3-0276-4ECA-AC9C-37A1F772038D}"/>
    <cellStyle name="Currency 3 7" xfId="30572" xr:uid="{5086352A-41FE-4853-9FBE-0A6014B61D30}"/>
    <cellStyle name="Currency 3 7 2" xfId="30611" xr:uid="{7367140C-062D-4451-8ECD-8EE326D93E2A}"/>
    <cellStyle name="Currency 3 7 3" xfId="30630" xr:uid="{EE3C1B3E-C238-41D4-83A6-0E95DA0C6E18}"/>
    <cellStyle name="Currency 3 7 4" xfId="30937" xr:uid="{95BC5195-8BFF-481F-A698-758C4BBDB773}"/>
    <cellStyle name="Currency 3 8" xfId="30545" xr:uid="{0CD1A085-9703-4560-91E9-56A6256AB4B6}"/>
    <cellStyle name="Currency 3 9" xfId="30576" xr:uid="{DB854ECE-A65B-4464-A0DC-C7561B51E415}"/>
    <cellStyle name="Currency 4" xfId="553" xr:uid="{00000000-0005-0000-0000-00004D030000}"/>
    <cellStyle name="Currency 4 10" xfId="554" xr:uid="{00000000-0005-0000-0000-00004E030000}"/>
    <cellStyle name="Currency 4 10 10" xfId="12681" xr:uid="{C89A52B3-84DE-4D56-AB19-F2222440D6C3}"/>
    <cellStyle name="Currency 4 10 2" xfId="1854" xr:uid="{00000000-0005-0000-0000-00004F030000}"/>
    <cellStyle name="Currency 4 10 2 2" xfId="3083" xr:uid="{00000000-0005-0000-0000-000075020000}"/>
    <cellStyle name="Currency 4 10 2 2 2" xfId="8163" xr:uid="{7A792EC4-ACE5-466A-BF18-DA894CE6B7E6}"/>
    <cellStyle name="Currency 4 10 2 2 2 2" xfId="18543" xr:uid="{82EF5D85-311B-4726-91D4-7AEA7459CB9A}"/>
    <cellStyle name="Currency 4 10 2 2 3" xfId="10996" xr:uid="{18F09CAA-3970-48F4-8028-B9700EEADCCB}"/>
    <cellStyle name="Currency 4 10 2 2 3 2" xfId="21376" xr:uid="{FBE3B2B8-BF65-4F7D-810C-65B197035DF8}"/>
    <cellStyle name="Currency 4 10 2 2 4" xfId="28668" xr:uid="{6B3573D9-B002-4527-BE7A-14C87DB37E3F}"/>
    <cellStyle name="Currency 4 10 2 2 5" xfId="28002" xr:uid="{3458A60A-E96B-4782-9C92-3C1E6BE08ED3}"/>
    <cellStyle name="Currency 4 10 2 2 6" xfId="15710" xr:uid="{EE4DF844-B7A5-4C38-8430-F6129C4964E3}"/>
    <cellStyle name="Currency 4 10 2 3" xfId="2051" xr:uid="{00000000-0005-0000-0000-00004F030000}"/>
    <cellStyle name="Currency 4 10 2 4" xfId="5659" xr:uid="{A2AAE002-0A20-488C-9C52-4228652B0BF6}"/>
    <cellStyle name="Currency 4 10 2 4 2" xfId="29780" xr:uid="{BF8FBF9C-A9AE-4570-B79D-C7C876F315A5}"/>
    <cellStyle name="Currency 4 10 2 5" xfId="25409" xr:uid="{B0582985-45F2-4C4B-80A7-F2EC0648FFB9}"/>
    <cellStyle name="Currency 4 10 2 6" xfId="13597" xr:uid="{22E4A5B0-9FF4-47B3-85B5-231E69F48698}"/>
    <cellStyle name="Currency 4 10 3" xfId="1855" xr:uid="{00000000-0005-0000-0000-000050030000}"/>
    <cellStyle name="Currency 4 10 3 2" xfId="24733" xr:uid="{CA990BB0-C204-4B40-886F-F2954B0D0D94}"/>
    <cellStyle name="Currency 4 10 3 3" xfId="24530" xr:uid="{7D6C6936-280A-4C1C-8BFF-53EA962C5745}"/>
    <cellStyle name="Currency 4 10 3 4" xfId="30062" xr:uid="{40918CAD-B437-47A8-B12D-997B4568D142}"/>
    <cellStyle name="Currency 4 10 3 5" xfId="29664" xr:uid="{67C50BD9-2CAF-4C73-BD9D-C799CBCDBB6B}"/>
    <cellStyle name="Currency 4 10 4" xfId="1853" xr:uid="{00000000-0005-0000-0000-000051030000}"/>
    <cellStyle name="Currency 4 10 4 2" xfId="24283" xr:uid="{ED9A845B-35BA-45AD-AF0D-05D9F0ECF894}"/>
    <cellStyle name="Currency 4 10 4 3" xfId="23778" xr:uid="{D5B3556B-A73E-4DB9-A41F-1F71F0BEC923}"/>
    <cellStyle name="Currency 4 10 5" xfId="4135" xr:uid="{28316C04-2271-4F96-8382-FEA953367420}"/>
    <cellStyle name="Currency 4 10 5 2" xfId="8907" xr:uid="{21AE18FF-01CE-414B-8875-3BAD9B9FCB74}"/>
    <cellStyle name="Currency 4 10 5 2 2" xfId="19287" xr:uid="{9966A440-B95F-4ADC-9324-D570952B48A6}"/>
    <cellStyle name="Currency 4 10 5 2 3" xfId="31017" xr:uid="{0871327B-F0E4-4A2A-83E5-48144795B73F}"/>
    <cellStyle name="Currency 4 10 5 2 4" xfId="30824" xr:uid="{F6878F02-5380-4822-B59B-FA3551951465}"/>
    <cellStyle name="Currency 4 10 5 3" xfId="11740" xr:uid="{8EDF15E3-3BF4-4105-81C3-E58B929AF5B2}"/>
    <cellStyle name="Currency 4 10 5 3 2" xfId="22120" xr:uid="{567DDC84-5198-4391-AC59-3C901AD1288D}"/>
    <cellStyle name="Currency 4 10 5 4" xfId="25950" xr:uid="{60920962-F1EA-43F0-A991-A08232A9634E}"/>
    <cellStyle name="Currency 4 10 5 5" xfId="28206" xr:uid="{D87AB717-F7E9-4807-B0A8-76E8CF9660A8}"/>
    <cellStyle name="Currency 4 10 5 6" xfId="16454" xr:uid="{B11E6810-51CE-4318-A490-C1192DB9235C}"/>
    <cellStyle name="Currency 4 10 6" xfId="4936" xr:uid="{F803A6F7-BC98-40BE-B52A-DDBD368BD4A7}"/>
    <cellStyle name="Currency 4 10 6 2" xfId="28037" xr:uid="{24DF6FA4-CC8D-41D8-A018-9EF7C39184F9}"/>
    <cellStyle name="Currency 4 10 6 3" xfId="28438" xr:uid="{BE24D556-7083-4982-A77C-092D2A3B50D3}"/>
    <cellStyle name="Currency 4 10 6 4" xfId="14231" xr:uid="{77673FEB-C8F7-4DBD-9C8B-128DB655EB07}"/>
    <cellStyle name="Currency 4 10 7" xfId="6684" xr:uid="{E7B1152D-13C8-4C51-99D0-C1CE86CA2672}"/>
    <cellStyle name="Currency 4 10 7 2" xfId="17064" xr:uid="{9F440BE2-68A6-4EF1-861E-6FCD31280449}"/>
    <cellStyle name="Currency 4 10 8" xfId="9517" xr:uid="{69CFF2B3-C837-4AF4-82CA-58394D59C04B}"/>
    <cellStyle name="Currency 4 10 8 2" xfId="19897" xr:uid="{2252050E-2952-4216-9021-BCEE2F54784E}"/>
    <cellStyle name="Currency 4 10 9" xfId="24281" xr:uid="{6C0D5AE9-E8ED-4663-A503-398A88041B84}"/>
    <cellStyle name="Currency 4 11" xfId="555" xr:uid="{00000000-0005-0000-0000-000052030000}"/>
    <cellStyle name="Currency 4 11 2" xfId="1857" xr:uid="{00000000-0005-0000-0000-000053030000}"/>
    <cellStyle name="Currency 4 11 2 2" xfId="25669" xr:uid="{6AE32305-D723-4F2B-9726-69A14A97E3DF}"/>
    <cellStyle name="Currency 4 11 2 2 2" xfId="29796" xr:uid="{E480E336-5C3C-44AC-9220-09707E85CE00}"/>
    <cellStyle name="Currency 4 11 2 2 2 2" xfId="30826" xr:uid="{4D352770-668B-4CB1-9BFD-BFF3A4AC1C1B}"/>
    <cellStyle name="Currency 4 11 2 3" xfId="22790" xr:uid="{5ABBA574-11C1-4A53-8D6F-81175CE6891C}"/>
    <cellStyle name="Currency 4 11 2 4" xfId="30042" xr:uid="{91030C44-997A-4D80-B0EF-B6069FB20D88}"/>
    <cellStyle name="Currency 4 11 3" xfId="1858" xr:uid="{00000000-0005-0000-0000-000054030000}"/>
    <cellStyle name="Currency 4 11 4" xfId="1856" xr:uid="{00000000-0005-0000-0000-000055030000}"/>
    <cellStyle name="Currency 4 11 5" xfId="4937" xr:uid="{BFC9E390-F889-4696-9995-875A71621CBA}"/>
    <cellStyle name="Currency 4 11 5 2" xfId="14232" xr:uid="{8AECC12D-B054-4142-9C5F-758968040410}"/>
    <cellStyle name="Currency 4 11 5 2 2" xfId="31117" xr:uid="{C0B40B35-E5C0-4FB5-9DCF-943164FD01CF}"/>
    <cellStyle name="Currency 4 11 5 2 3" xfId="30825" xr:uid="{E4F6EF9A-2249-4A18-99D1-59B07C1167CD}"/>
    <cellStyle name="Currency 4 11 6" xfId="6685" xr:uid="{0B58B3C8-2CC9-497F-8371-C9F709B7FDE3}"/>
    <cellStyle name="Currency 4 11 6 2" xfId="17065" xr:uid="{3DC1AB66-354C-4573-99AC-B2AFCBB0FB06}"/>
    <cellStyle name="Currency 4 11 7" xfId="9518" xr:uid="{8147509B-15A1-4C96-A0C2-45BD4C595CC9}"/>
    <cellStyle name="Currency 4 11 7 2" xfId="19898" xr:uid="{41CBA3BB-6B53-4097-A6A0-65C21B147329}"/>
    <cellStyle name="Currency 4 11 8" xfId="25119" xr:uid="{04ACA9BD-851F-42B7-91D0-95019CD4E73C}"/>
    <cellStyle name="Currency 4 11 9" xfId="13379" xr:uid="{F2C1A7B9-8D2A-4045-8439-6F7BD31BCAD2}"/>
    <cellStyle name="Currency 4 12" xfId="1859" xr:uid="{00000000-0005-0000-0000-000056030000}"/>
    <cellStyle name="Currency 4 12 2" xfId="2434" xr:uid="{00000000-0005-0000-0000-000077020000}"/>
    <cellStyle name="Currency 4 12 2 2" xfId="7559" xr:uid="{3D331767-DFA7-49F7-B67B-E2844C1A1125}"/>
    <cellStyle name="Currency 4 12 2 2 2" xfId="17939" xr:uid="{47AE85F2-3195-456D-AD1F-5296A0FD07A1}"/>
    <cellStyle name="Currency 4 12 2 2 2 2" xfId="31132" xr:uid="{59565F86-36CB-4BB2-8FFA-3406B5C83954}"/>
    <cellStyle name="Currency 4 12 2 2 2 3" xfId="30827" xr:uid="{CADA9377-013A-437D-AE8B-EEFEA9B1C519}"/>
    <cellStyle name="Currency 4 12 2 3" xfId="10392" xr:uid="{74AA856C-1546-48A1-902B-0B9C48E13197}"/>
    <cellStyle name="Currency 4 12 2 3 2" xfId="20772" xr:uid="{DB56C7FD-1566-4A75-8FCC-9C848565BFF6}"/>
    <cellStyle name="Currency 4 12 2 4" xfId="15106" xr:uid="{29096738-BB6A-486C-9D3B-D9E98C7DF5A2}"/>
    <cellStyle name="Currency 4 12 2 5" xfId="30449" xr:uid="{A1023E56-DF96-4373-8785-3BEA0179AB65}"/>
    <cellStyle name="Currency 4 12 3" xfId="3605" xr:uid="{00000000-0005-0000-0000-000056030000}"/>
    <cellStyle name="Currency 4 12 4" xfId="5660" xr:uid="{442882FD-A814-4225-99B5-C1E0B22554C2}"/>
    <cellStyle name="Currency 4 12 4 2" xfId="29744" xr:uid="{80832A7C-4F8F-4063-9660-3EE52C1F2BAF}"/>
    <cellStyle name="Currency 4 12 5" xfId="22760" xr:uid="{63F35A41-69FD-49A0-A60E-7B3978025D2D}"/>
    <cellStyle name="Currency 4 12 6" xfId="12821" xr:uid="{BE8AD55E-3093-4446-86E2-D073A8C1FFA1}"/>
    <cellStyle name="Currency 4 13" xfId="1860" xr:uid="{00000000-0005-0000-0000-000057030000}"/>
    <cellStyle name="Currency 4 13 2" xfId="2164" xr:uid="{00000000-0005-0000-0000-000073020000}"/>
    <cellStyle name="Currency 4 13 2 2" xfId="7291" xr:uid="{ED095754-1457-4145-9AB5-64B9CBFBC360}"/>
    <cellStyle name="Currency 4 13 2 2 2" xfId="17671" xr:uid="{8091C615-6AC9-417A-9B8D-39A46392F9F0}"/>
    <cellStyle name="Currency 4 13 2 3" xfId="10124" xr:uid="{842A2EB4-2F05-4C39-8A60-C6703A06F64D}"/>
    <cellStyle name="Currency 4 13 2 3 2" xfId="20504" xr:uid="{258F88F9-5150-4BC3-96C5-9ED93391EAFF}"/>
    <cellStyle name="Currency 4 13 2 4" xfId="28296" xr:uid="{53E75C48-0B63-4183-9B7C-D7E63C929532}"/>
    <cellStyle name="Currency 4 13 2 5" xfId="27337" xr:uid="{C17836A6-C549-4DBA-A4BB-6076037FA8EE}"/>
    <cellStyle name="Currency 4 13 2 6" xfId="14838" xr:uid="{14041440-C9DD-441B-854D-DD8735680B6E}"/>
    <cellStyle name="Currency 4 13 3" xfId="2076" xr:uid="{00000000-0005-0000-0000-000057030000}"/>
    <cellStyle name="Currency 4 13 4" xfId="23378" xr:uid="{D88FAFBE-9691-4F2E-80BC-179C5A201D6E}"/>
    <cellStyle name="Currency 4 13 4 2" xfId="29857" xr:uid="{B799D5DA-0548-4483-A7DA-59D6502F3999}"/>
    <cellStyle name="Currency 4 13 5" xfId="30000" xr:uid="{4FCFD07F-7408-4267-B201-B872777B8AC2}"/>
    <cellStyle name="Currency 4 14" xfId="1852" xr:uid="{00000000-0005-0000-0000-000058030000}"/>
    <cellStyle name="Currency 4 14 2" xfId="25802" xr:uid="{FBE6B4CA-BCAB-44EE-A7E9-70F4C6699F61}"/>
    <cellStyle name="Currency 4 14 2 2" xfId="30828" xr:uid="{08C9B446-C64D-40BA-8420-DEAE598B52CC}"/>
    <cellStyle name="Currency 4 14 2 3" xfId="30579" xr:uid="{7D39938B-7E55-4F5A-BF14-F961544A2D2A}"/>
    <cellStyle name="Currency 4 14 3" xfId="25775" xr:uid="{9A16FB8B-ADB5-4AC7-9F1A-D13AAB955871}"/>
    <cellStyle name="Currency 4 15" xfId="3880" xr:uid="{8A16B6F4-4C91-4357-9C17-F36A8BA48B18}"/>
    <cellStyle name="Currency 4 15 2" xfId="8712" xr:uid="{8EB94A9F-EF8B-4EA7-897E-FE94FBF423D5}"/>
    <cellStyle name="Currency 4 15 2 2" xfId="19092" xr:uid="{98BB6A6F-5B49-4748-8DB0-C0E4275141D6}"/>
    <cellStyle name="Currency 4 15 3" xfId="11545" xr:uid="{38A5F320-0DE0-46D5-A927-27C5471EBED7}"/>
    <cellStyle name="Currency 4 15 3 2" xfId="21925" xr:uid="{571A51F8-6074-48F7-BBB4-1AC0F039850E}"/>
    <cellStyle name="Currency 4 15 4" xfId="27294" xr:uid="{B2877688-2F6B-4368-95B5-4718C229756B}"/>
    <cellStyle name="Currency 4 15 5" xfId="26518" xr:uid="{C27C6762-C1D9-464C-B909-10F478B0DAED}"/>
    <cellStyle name="Currency 4 15 6" xfId="16259" xr:uid="{C60FEDF8-8FD8-476E-B86E-1BEECE6D3847}"/>
    <cellStyle name="Currency 4 16" xfId="4935" xr:uid="{2E48FC4A-ACA0-4D64-BB27-D26AB243475C}"/>
    <cellStyle name="Currency 4 16 2" xfId="27590" xr:uid="{7DBE2F17-F500-45BB-8C28-33AA7DF16E87}"/>
    <cellStyle name="Currency 4 16 3" xfId="26840" xr:uid="{5E6EA418-A6FA-41B7-A169-4158FC19B3FD}"/>
    <cellStyle name="Currency 4 16 4" xfId="14230" xr:uid="{E5BB4F4D-65E4-4119-89EF-B26E1F145ED9}"/>
    <cellStyle name="Currency 4 17" xfId="6683" xr:uid="{23119076-1826-438F-A532-AFC5D5908B0C}"/>
    <cellStyle name="Currency 4 17 2" xfId="17063" xr:uid="{84C8C268-56AD-4B42-9168-6A1E80FAA892}"/>
    <cellStyle name="Currency 4 18" xfId="9516" xr:uid="{DEE09A3A-0523-4291-B302-B35F22E14947}"/>
    <cellStyle name="Currency 4 18 2" xfId="19896" xr:uid="{B2E97F39-C4B4-4017-88F1-E8DB22F1FEF5}"/>
    <cellStyle name="Currency 4 19" xfId="22843" xr:uid="{CD82A28B-6BBC-4D24-BA6B-DBE201BB073F}"/>
    <cellStyle name="Currency 4 2" xfId="556" xr:uid="{00000000-0005-0000-0000-000059030000}"/>
    <cellStyle name="Currency 4 2 10" xfId="4938" xr:uid="{7CE55DFC-6AB4-49FF-B062-66C91C3D19B3}"/>
    <cellStyle name="Currency 4 2 10 2" xfId="27653" xr:uid="{B5983676-F40C-431A-A600-57A48763A5C4}"/>
    <cellStyle name="Currency 4 2 10 3" xfId="26910" xr:uid="{2AA3DBB0-A053-4C1D-ACC6-1B9B3D63B6E8}"/>
    <cellStyle name="Currency 4 2 10 4" xfId="14233" xr:uid="{D104C87A-7ABC-4ED6-A828-217CB3DD3CA6}"/>
    <cellStyle name="Currency 4 2 11" xfId="6686" xr:uid="{B5AC1A94-00AB-423D-9ED8-093C7331C0FA}"/>
    <cellStyle name="Currency 4 2 11 2" xfId="17066" xr:uid="{FA29BC29-6948-4046-9E61-620462271D69}"/>
    <cellStyle name="Currency 4 2 12" xfId="9519" xr:uid="{99278EF3-BC64-40D5-A41C-D1BBB7E92051}"/>
    <cellStyle name="Currency 4 2 12 2" xfId="19899" xr:uid="{CF63DCC8-C075-4F0E-9FCB-66AA89898ADA}"/>
    <cellStyle name="Currency 4 2 13" xfId="23305" xr:uid="{C0F291B2-0F24-468C-A470-39546BA1EA8C}"/>
    <cellStyle name="Currency 4 2 14" xfId="12419" xr:uid="{61B0A083-6D10-4333-BA5F-38A9CD77F14B}"/>
    <cellStyle name="Currency 4 2 2" xfId="557" xr:uid="{00000000-0005-0000-0000-00005A030000}"/>
    <cellStyle name="Currency 4 2 2 10" xfId="6687" xr:uid="{E924E7D5-EEB2-48A0-AB3C-FC2465E48362}"/>
    <cellStyle name="Currency 4 2 2 10 2" xfId="17067" xr:uid="{2AC6DD1D-EB61-45BE-863B-CD2611824E85}"/>
    <cellStyle name="Currency 4 2 2 11" xfId="9520" xr:uid="{E04CC9AF-519D-4284-9439-E38B1CBDB025}"/>
    <cellStyle name="Currency 4 2 2 11 2" xfId="19900" xr:uid="{179D9FE8-DC4A-4A66-90F9-01A96618D461}"/>
    <cellStyle name="Currency 4 2 2 12" xfId="24834" xr:uid="{557BFA1C-DCB3-4381-8D1D-328BAAF1BB48}"/>
    <cellStyle name="Currency 4 2 2 13" xfId="12479" xr:uid="{48380BA2-5D42-43E8-9181-C7C6489F582C}"/>
    <cellStyle name="Currency 4 2 2 2" xfId="558" xr:uid="{00000000-0005-0000-0000-00005B030000}"/>
    <cellStyle name="Currency 4 2 2 2 10" xfId="9521" xr:uid="{D7792FC4-660D-4C69-8479-83A98CBA5288}"/>
    <cellStyle name="Currency 4 2 2 2 10 2" xfId="19901" xr:uid="{F61283B0-DDE0-4A4D-8DDA-38AF6E104196}"/>
    <cellStyle name="Currency 4 2 2 2 11" xfId="23795" xr:uid="{6BFC9E81-2557-4A8A-A80C-6DBBCE540376}"/>
    <cellStyle name="Currency 4 2 2 2 12" xfId="12525" xr:uid="{BD0B3595-35FD-4A85-BCA8-12D04857AA2D}"/>
    <cellStyle name="Currency 4 2 2 2 2" xfId="1864" xr:uid="{00000000-0005-0000-0000-00005C030000}"/>
    <cellStyle name="Currency 4 2 2 2 2 2" xfId="3085" xr:uid="{00000000-0005-0000-0000-00007C020000}"/>
    <cellStyle name="Currency 4 2 2 2 2 2 2" xfId="6170" xr:uid="{3688B7CC-920A-49CE-8F5C-A63ADC39A1FD}"/>
    <cellStyle name="Currency 4 2 2 2 2 2 2 2" xfId="28275" xr:uid="{DCF2970D-8D47-4C4A-B66C-0F5DF9A0326F}"/>
    <cellStyle name="Currency 4 2 2 2 2 2 2 3" xfId="28318" xr:uid="{43DE835C-E4BB-4BA9-AE0C-0D6D1B34494B}"/>
    <cellStyle name="Currency 4 2 2 2 2 2 2 4" xfId="15712" xr:uid="{B4E63A51-BF19-41A6-A3F9-C86E5DA7D71B}"/>
    <cellStyle name="Currency 4 2 2 2 2 2 3" xfId="8165" xr:uid="{11B0660F-2B66-45A8-ABB5-D7786E6025C7}"/>
    <cellStyle name="Currency 4 2 2 2 2 2 3 2" xfId="18545" xr:uid="{3677FF65-3179-47D8-BF89-8023B736CC7B}"/>
    <cellStyle name="Currency 4 2 2 2 2 2 4" xfId="10998" xr:uid="{F4B7426D-37A2-4AD3-9108-2BF0B5D8E954}"/>
    <cellStyle name="Currency 4 2 2 2 2 2 4 2" xfId="21378" xr:uid="{E1A63A5C-6CD3-4859-A95B-383D2421C311}"/>
    <cellStyle name="Currency 4 2 2 2 2 2 5" xfId="25287" xr:uid="{3B11134B-3D6C-47C6-9D7D-3220DDA33DE8}"/>
    <cellStyle name="Currency 4 2 2 2 2 2 6" xfId="27209" xr:uid="{8F821E97-BBE8-4B19-903E-01305D917831}"/>
    <cellStyle name="Currency 4 2 2 2 2 2 7" xfId="13599" xr:uid="{2F5E4AA7-08A4-4739-9D5C-0FD9A020F792}"/>
    <cellStyle name="Currency 4 2 2 2 2 3" xfId="2692" xr:uid="{00000000-0005-0000-0000-00007B020000}"/>
    <cellStyle name="Currency 4 2 2 2 2 3 2" xfId="7816" xr:uid="{1FF16178-2B08-4E6A-AB25-0B4BFD600FA2}"/>
    <cellStyle name="Currency 4 2 2 2 2 3 2 2" xfId="28005" xr:uid="{BA6C94ED-13EE-42EF-B9BB-F915C33DECC8}"/>
    <cellStyle name="Currency 4 2 2 2 2 3 2 3" xfId="27467" xr:uid="{8236B4FE-D5FC-4F0B-9702-DB72491E0818}"/>
    <cellStyle name="Currency 4 2 2 2 2 3 2 4" xfId="18196" xr:uid="{CE04EA8D-052C-4BBD-93ED-F0D5F91FA45F}"/>
    <cellStyle name="Currency 4 2 2 2 2 3 3" xfId="10649" xr:uid="{9CFBD146-D83F-4CC8-AF4A-A9B8D5843DF2}"/>
    <cellStyle name="Currency 4 2 2 2 2 3 3 2" xfId="21029" xr:uid="{4AFCC743-FA0D-4F2A-94CB-96E5BC9C847F}"/>
    <cellStyle name="Currency 4 2 2 2 2 3 4" xfId="24058" xr:uid="{C57C7806-3BB8-4151-AFF1-2022B9C2BAA7}"/>
    <cellStyle name="Currency 4 2 2 2 2 3 5" xfId="15363" xr:uid="{C5369981-2202-4D8C-9F0D-B27E3412C25A}"/>
    <cellStyle name="Currency 4 2 2 2 2 4" xfId="3702" xr:uid="{00000000-0005-0000-0000-00005C030000}"/>
    <cellStyle name="Currency 4 2 2 2 2 4 2" xfId="26598" xr:uid="{F886625C-0AFC-492F-A3D1-E841A6F7365F}"/>
    <cellStyle name="Currency 4 2 2 2 2 4 3" xfId="26880" xr:uid="{F81CAD20-DEED-47B7-BD1C-8459B3A8B952}"/>
    <cellStyle name="Currency 4 2 2 2 2 5" xfId="4271" xr:uid="{DB678E1F-F1EB-415D-8189-981646C9AD72}"/>
    <cellStyle name="Currency 4 2 2 2 2 5 2" xfId="9043" xr:uid="{A997A002-51DC-428D-9D9A-8390B6CA7F20}"/>
    <cellStyle name="Currency 4 2 2 2 2 5 2 2" xfId="19423" xr:uid="{5779248A-0167-4B0D-97F6-18172432DF5A}"/>
    <cellStyle name="Currency 4 2 2 2 2 5 2 3" xfId="31047" xr:uid="{3B7AB140-6A10-4BC0-BE67-072D624912D8}"/>
    <cellStyle name="Currency 4 2 2 2 2 5 2 4" xfId="30829" xr:uid="{841903E7-109E-4832-AD2D-F43F3855F60D}"/>
    <cellStyle name="Currency 4 2 2 2 2 5 3" xfId="11876" xr:uid="{B570B061-A6FE-4BE4-8262-8A3A437A7EC0}"/>
    <cellStyle name="Currency 4 2 2 2 2 5 3 2" xfId="22256" xr:uid="{549C98A1-7C4B-4065-9044-14CFB49B77DC}"/>
    <cellStyle name="Currency 4 2 2 2 2 5 4" xfId="27520" xr:uid="{0E0B8DDC-1564-46C0-BC44-A2A8C5F7C96A}"/>
    <cellStyle name="Currency 4 2 2 2 2 5 5" xfId="27602" xr:uid="{69244FEA-B661-4569-8F52-94339BC4842D}"/>
    <cellStyle name="Currency 4 2 2 2 2 5 6" xfId="16590" xr:uid="{A45FA4F4-052B-49EC-A1CC-7DEE362FD4CB}"/>
    <cellStyle name="Currency 4 2 2 2 2 6" xfId="5663" xr:uid="{BF7DF391-C85B-4BD0-A2FA-E856C1E1B837}"/>
    <cellStyle name="Currency 4 2 2 2 2 6 2" xfId="29726" xr:uid="{D4F02699-9D7A-4636-8246-722EE6D50577}"/>
    <cellStyle name="Currency 4 2 2 2 2 6 2 2" xfId="30983" xr:uid="{25D31D1E-9374-4588-8BAD-34D1CFD1B55D}"/>
    <cellStyle name="Currency 4 2 2 2 2 7" xfId="22682" xr:uid="{AB73C219-89C9-4191-8E87-5E4330197BFE}"/>
    <cellStyle name="Currency 4 2 2 2 2 8" xfId="13105" xr:uid="{1655F9DF-4D17-4F9F-9CAE-DC6F8C6EF0E8}"/>
    <cellStyle name="Currency 4 2 2 2 3" xfId="1865" xr:uid="{00000000-0005-0000-0000-00005D030000}"/>
    <cellStyle name="Currency 4 2 2 2 3 2" xfId="3086" xr:uid="{00000000-0005-0000-0000-00007D020000}"/>
    <cellStyle name="Currency 4 2 2 2 3 2 2" xfId="8166" xr:uid="{9D23410F-F07A-447E-A7A6-0CAFF5985449}"/>
    <cellStyle name="Currency 4 2 2 2 3 2 2 2" xfId="28836" xr:uid="{06941125-7C96-42BA-A28D-34E6CCA3D8C6}"/>
    <cellStyle name="Currency 4 2 2 2 3 2 2 2 2" xfId="31231" xr:uid="{3429C379-89FB-4D0B-AA6F-20CAB746CD96}"/>
    <cellStyle name="Currency 4 2 2 2 3 2 2 2 3" xfId="30831" xr:uid="{8634E1EF-FB6D-4204-A640-59C7D326ADDF}"/>
    <cellStyle name="Currency 4 2 2 2 3 2 2 3" xfId="26852" xr:uid="{77F1A8C5-0AA4-4CC9-9F31-861556EFC010}"/>
    <cellStyle name="Currency 4 2 2 2 3 2 2 4" xfId="18546" xr:uid="{E759ECE0-2A5E-40BE-86E4-AE97AA408258}"/>
    <cellStyle name="Currency 4 2 2 2 3 2 3" xfId="10999" xr:uid="{BA158067-73CD-43F9-AEB2-2278BDB95667}"/>
    <cellStyle name="Currency 4 2 2 2 3 2 3 2" xfId="21379" xr:uid="{E1421810-EB1E-48A1-B126-9B300EE9C975}"/>
    <cellStyle name="Currency 4 2 2 2 3 2 4" xfId="25647" xr:uid="{256A75EC-637D-4BE9-AD3C-BB4054B363D8}"/>
    <cellStyle name="Currency 4 2 2 2 3 2 5" xfId="15713" xr:uid="{EBFF9E94-0DD9-4222-A386-91E2CA987D69}"/>
    <cellStyle name="Currency 4 2 2 2 3 3" xfId="2087" xr:uid="{00000000-0005-0000-0000-00005D030000}"/>
    <cellStyle name="Currency 4 2 2 2 3 4" xfId="4422" xr:uid="{3F8880EA-BDCC-4264-BCE8-60BF4BA92E42}"/>
    <cellStyle name="Currency 4 2 2 2 3 4 2" xfId="9194" xr:uid="{FD36FD56-46F6-4D3B-B9F6-689E1F5F0734}"/>
    <cellStyle name="Currency 4 2 2 2 3 4 2 2" xfId="19574" xr:uid="{6F9AA829-FAFE-4260-A170-9D6A9F5DEBC9}"/>
    <cellStyle name="Currency 4 2 2 2 3 4 2 3" xfId="31088" xr:uid="{D1E76A2F-6447-478C-A663-6EA53EC550CC}"/>
    <cellStyle name="Currency 4 2 2 2 3 4 2 4" xfId="30830" xr:uid="{657565F7-E228-4780-9F08-C035C0197582}"/>
    <cellStyle name="Currency 4 2 2 2 3 4 3" xfId="12027" xr:uid="{749C648E-FE14-4E78-88E1-738DB6998D09}"/>
    <cellStyle name="Currency 4 2 2 2 3 4 3 2" xfId="22407" xr:uid="{8C8B550F-F6E7-4047-A75E-4E13D2B95563}"/>
    <cellStyle name="Currency 4 2 2 2 3 4 4" xfId="16741" xr:uid="{0A45D439-F008-4276-BCCC-1A592538F7EB}"/>
    <cellStyle name="Currency 4 2 2 2 3 5" xfId="5664" xr:uid="{2D7828CB-E2C0-4146-9476-187DEA31046E}"/>
    <cellStyle name="Currency 4 2 2 2 3 5 2" xfId="29713" xr:uid="{EC6735F0-7DE9-4568-B77B-F6FDEF7A8DC7}"/>
    <cellStyle name="Currency 4 2 2 2 3 5 2 2" xfId="30984" xr:uid="{CFC58C28-6C1B-47B8-8F44-D625CD50AA8A}"/>
    <cellStyle name="Currency 4 2 2 2 3 6" xfId="22666" xr:uid="{15B918AE-678C-49C0-9E66-682B52E15F1F}"/>
    <cellStyle name="Currency 4 2 2 2 3 7" xfId="13600" xr:uid="{CD1D9F12-7423-4636-BB08-F1DA4C51B085}"/>
    <cellStyle name="Currency 4 2 2 2 4" xfId="1863" xr:uid="{00000000-0005-0000-0000-00005E030000}"/>
    <cellStyle name="Currency 4 2 2 2 4 2" xfId="3084" xr:uid="{00000000-0005-0000-0000-00007E020000}"/>
    <cellStyle name="Currency 4 2 2 2 4 2 2" xfId="8164" xr:uid="{3E0C9CBD-1BDD-4D4D-AC3B-38B36802B03E}"/>
    <cellStyle name="Currency 4 2 2 2 4 2 2 2" xfId="28835" xr:uid="{6D84C83D-A4D2-4098-AD3E-999BE8D72815}"/>
    <cellStyle name="Currency 4 2 2 2 4 2 2 3" xfId="27098" xr:uid="{E06DE2C2-9923-4FB1-B7F5-5027FA1F3B76}"/>
    <cellStyle name="Currency 4 2 2 2 4 2 2 4" xfId="18544" xr:uid="{70AEAA82-E9C7-4677-B3D2-4A044445B867}"/>
    <cellStyle name="Currency 4 2 2 2 4 2 3" xfId="10997" xr:uid="{87D96046-58A7-4656-BC78-7523A2D5308F}"/>
    <cellStyle name="Currency 4 2 2 2 4 2 3 2" xfId="21377" xr:uid="{911DE9A5-E645-4507-9539-A78CE5E85084}"/>
    <cellStyle name="Currency 4 2 2 2 4 2 4" xfId="27549" xr:uid="{9E5508BD-0A72-4689-AF3B-59B978984740}"/>
    <cellStyle name="Currency 4 2 2 2 4 2 5" xfId="15711" xr:uid="{F311196B-7DF4-4496-A2E5-2D96B7A7FEA7}"/>
    <cellStyle name="Currency 4 2 2 2 4 3" xfId="3586" xr:uid="{00000000-0005-0000-0000-00005E030000}"/>
    <cellStyle name="Currency 4 2 2 2 4 4" xfId="5662" xr:uid="{06882770-1EE0-45F0-A226-52CE0F863C5B}"/>
    <cellStyle name="Currency 4 2 2 2 4 4 2" xfId="29964" xr:uid="{FF29FBEB-C139-42CC-898F-F368F7E51091}"/>
    <cellStyle name="Currency 4 2 2 2 4 5" xfId="24697" xr:uid="{68697844-2BE1-45A1-8C80-4FCA89377120}"/>
    <cellStyle name="Currency 4 2 2 2 4 6" xfId="13598" xr:uid="{3B8B31F1-F86F-4BB4-B066-241BD2D4A438}"/>
    <cellStyle name="Currency 4 2 2 2 5" xfId="2648" xr:uid="{00000000-0005-0000-0000-00007F020000}"/>
    <cellStyle name="Currency 4 2 2 2 5 2" xfId="5910" xr:uid="{83E46272-0DC1-48F9-A571-1CF062190DDF}"/>
    <cellStyle name="Currency 4 2 2 2 5 2 2" xfId="26288" xr:uid="{28B265D6-57F6-46F1-B54D-41941B40D1D7}"/>
    <cellStyle name="Currency 4 2 2 2 5 2 2 2" xfId="31173" xr:uid="{599A9C6C-AF98-47C8-9562-6F1C30BA128B}"/>
    <cellStyle name="Currency 4 2 2 2 5 2 2 3" xfId="30832" xr:uid="{92DF8621-EC15-4BA9-BFE4-A154DAF79516}"/>
    <cellStyle name="Currency 4 2 2 2 5 2 3" xfId="28172" xr:uid="{DC7D8C25-8C23-4107-BDC1-B746510148FB}"/>
    <cellStyle name="Currency 4 2 2 2 5 2 4" xfId="15320" xr:uid="{A98FC3E3-572A-40ED-A21E-F5ECEABB3036}"/>
    <cellStyle name="Currency 4 2 2 2 5 3" xfId="7773" xr:uid="{25711A40-4108-4F35-A2B4-70F996F6CED1}"/>
    <cellStyle name="Currency 4 2 2 2 5 3 2" xfId="18153" xr:uid="{3408E077-60C0-4AFB-95A8-135D5E7B625E}"/>
    <cellStyle name="Currency 4 2 2 2 5 4" xfId="10606" xr:uid="{704F98E0-1C98-4DFD-9553-83B92A07B364}"/>
    <cellStyle name="Currency 4 2 2 2 5 4 2" xfId="20986" xr:uid="{A371C0BE-95BF-4651-940A-4FB05495D601}"/>
    <cellStyle name="Currency 4 2 2 2 5 5" xfId="23495" xr:uid="{60D28789-341B-47F0-8C26-505604337F32}"/>
    <cellStyle name="Currency 4 2 2 2 5 6" xfId="13044" xr:uid="{6ED3DC99-6AC8-4E10-BAE0-B6C7CD7F2146}"/>
    <cellStyle name="Currency 4 2 2 2 6" xfId="2293" xr:uid="{00000000-0005-0000-0000-00007A020000}"/>
    <cellStyle name="Currency 4 2 2 2 6 2" xfId="7420" xr:uid="{F671DDA7-3E30-4C62-82F6-73444BD626D3}"/>
    <cellStyle name="Currency 4 2 2 2 6 2 2" xfId="17800" xr:uid="{DDDE0EDC-E9B1-422B-8168-05F3B033392F}"/>
    <cellStyle name="Currency 4 2 2 2 6 3" xfId="10253" xr:uid="{BCEA1E7E-7C7A-447F-9F10-C5A83EEDA9C7}"/>
    <cellStyle name="Currency 4 2 2 2 6 3 2" xfId="20633" xr:uid="{C45980F5-9E3F-4555-B7F5-17068C6F33AC}"/>
    <cellStyle name="Currency 4 2 2 2 6 4" xfId="22866" xr:uid="{518C6954-DE2D-4A1F-B51B-FD39A6713FDC}"/>
    <cellStyle name="Currency 4 2 2 2 6 5" xfId="26798" xr:uid="{CBFD2042-DFFD-4375-BCFF-EC63999D1C44}"/>
    <cellStyle name="Currency 4 2 2 2 6 6" xfId="14967" xr:uid="{0492F95F-2C72-41AC-8F42-86FE9E07F6D7}"/>
    <cellStyle name="Currency 4 2 2 2 7" xfId="3828" xr:uid="{AEDD572E-49A8-4592-81DB-9FDFE8A31D30}"/>
    <cellStyle name="Currency 4 2 2 2 7 2" xfId="8661" xr:uid="{F5FA23B3-90C2-4BF7-A52B-E182D1D987E7}"/>
    <cellStyle name="Currency 4 2 2 2 7 2 2" xfId="19041" xr:uid="{D96DD5AE-ECD6-4C43-8598-7B0529A20AB6}"/>
    <cellStyle name="Currency 4 2 2 2 7 3" xfId="11494" xr:uid="{BBF68987-22E1-4A7F-9D1E-3AEE85A9A77A}"/>
    <cellStyle name="Currency 4 2 2 2 7 3 2" xfId="21874" xr:uid="{F0317D2F-E882-438D-ADF9-5A31A6255D9C}"/>
    <cellStyle name="Currency 4 2 2 2 7 4" xfId="26215" xr:uid="{6750DDDB-9048-4B28-97CC-33D0EF6C2B58}"/>
    <cellStyle name="Currency 4 2 2 2 7 5" xfId="26292" xr:uid="{73484976-F7E6-4EF2-BE00-4B7F773BD133}"/>
    <cellStyle name="Currency 4 2 2 2 7 6" xfId="16208" xr:uid="{1750DA11-4588-4CA5-8D39-D176BD0A9D3D}"/>
    <cellStyle name="Currency 4 2 2 2 8" xfId="4940" xr:uid="{740CED31-770C-481C-B112-BA20FC30C448}"/>
    <cellStyle name="Currency 4 2 2 2 8 2" xfId="14235" xr:uid="{D5F5BC0A-4A43-44E9-BE67-3E39B11243A7}"/>
    <cellStyle name="Currency 4 2 2 2 9" xfId="6688" xr:uid="{A7F7E3E4-0F05-4536-9E3B-CC3F3C6D97F5}"/>
    <cellStyle name="Currency 4 2 2 2 9 2" xfId="17068" xr:uid="{7D8C6FF3-2185-4AF1-9706-F4F5A1E7BD83}"/>
    <cellStyle name="Currency 4 2 2 3" xfId="559" xr:uid="{00000000-0005-0000-0000-00005F030000}"/>
    <cellStyle name="Currency 4 2 2 3 10" xfId="12683" xr:uid="{12FB2570-54E9-49DD-9D58-A74BA829CB74}"/>
    <cellStyle name="Currency 4 2 2 3 2" xfId="1867" xr:uid="{00000000-0005-0000-0000-000060030000}"/>
    <cellStyle name="Currency 4 2 2 3 2 2" xfId="3087" xr:uid="{00000000-0005-0000-0000-000081020000}"/>
    <cellStyle name="Currency 4 2 2 3 2 2 2" xfId="8167" xr:uid="{2D1CDA98-77C7-48FC-960A-6583ECA88D6E}"/>
    <cellStyle name="Currency 4 2 2 3 2 2 2 2" xfId="28837" xr:uid="{18A7D48F-E35C-43F1-BA04-69DE9CF7540D}"/>
    <cellStyle name="Currency 4 2 2 3 2 2 2 3" xfId="28625" xr:uid="{D5812786-C032-4CDF-9EDA-498A1EE67794}"/>
    <cellStyle name="Currency 4 2 2 3 2 2 2 4" xfId="18547" xr:uid="{45EED34F-0258-46DF-8948-96EFD8EAFA27}"/>
    <cellStyle name="Currency 4 2 2 3 2 2 3" xfId="11000" xr:uid="{6F15308D-77B7-45E6-8AD3-9B2CFCA37476}"/>
    <cellStyle name="Currency 4 2 2 3 2 2 3 2" xfId="21380" xr:uid="{7F1298BF-0552-4CFA-B969-9AB32C01784D}"/>
    <cellStyle name="Currency 4 2 2 3 2 2 4" xfId="24200" xr:uid="{1DAE9C54-2866-43E3-8327-95AAB3BC852E}"/>
    <cellStyle name="Currency 4 2 2 3 2 2 5" xfId="15714" xr:uid="{7AE32027-111A-482B-B7C3-2C8BEBD24D70}"/>
    <cellStyle name="Currency 4 2 2 3 2 3" xfId="3587" xr:uid="{00000000-0005-0000-0000-000060030000}"/>
    <cellStyle name="Currency 4 2 2 3 2 4" xfId="5665" xr:uid="{8018743C-C0EA-4511-8D4B-89AF2CE609A2}"/>
    <cellStyle name="Currency 4 2 2 3 2 4 2" xfId="29965" xr:uid="{BCF43D88-6F00-4BCB-8D9B-D13D0B18D182}"/>
    <cellStyle name="Currency 4 2 2 3 2 5" xfId="24412" xr:uid="{1F3EC9DF-3A17-44F8-BCD3-8F434B9ACAE7}"/>
    <cellStyle name="Currency 4 2 2 3 2 6" xfId="13601" xr:uid="{D2ED86B0-06EC-40E1-B798-C5EA65BD5F87}"/>
    <cellStyle name="Currency 4 2 2 3 3" xfId="1868" xr:uid="{00000000-0005-0000-0000-000061030000}"/>
    <cellStyle name="Currency 4 2 2 3 3 2" xfId="2691" xr:uid="{00000000-0005-0000-0000-000082020000}"/>
    <cellStyle name="Currency 4 2 2 3 3 2 2" xfId="7815" xr:uid="{E7254797-DD52-4F58-B785-D77F75FC3C5E}"/>
    <cellStyle name="Currency 4 2 2 3 3 2 2 2" xfId="18195" xr:uid="{F9AA6FD1-34E3-4F94-A6AC-969C0D5DB479}"/>
    <cellStyle name="Currency 4 2 2 3 3 2 3" xfId="10648" xr:uid="{1A451A4B-7CE6-4ECD-9171-CA89AA3AC624}"/>
    <cellStyle name="Currency 4 2 2 3 3 2 3 2" xfId="21028" xr:uid="{06392627-01C8-474B-9D68-76A9C022F644}"/>
    <cellStyle name="Currency 4 2 2 3 3 2 4" xfId="15362" xr:uid="{539A20AD-36D9-4CB3-B257-FCB66F05D8B7}"/>
    <cellStyle name="Currency 4 2 2 3 3 2 5" xfId="30450" xr:uid="{3FE6DD69-5112-4CB9-B21A-BAC2204DC643}"/>
    <cellStyle name="Currency 4 2 2 3 3 3" xfId="3656" xr:uid="{00000000-0005-0000-0000-000061030000}"/>
    <cellStyle name="Currency 4 2 2 3 3 4" xfId="5666" xr:uid="{54673D43-2BB9-4497-8CC5-C0E86AE657BC}"/>
    <cellStyle name="Currency 4 2 2 3 3 4 2" xfId="29911" xr:uid="{DD81D97E-F9C6-4B81-A72E-F394027770CE}"/>
    <cellStyle name="Currency 4 2 2 3 3 5" xfId="24678" xr:uid="{8D09122D-84F4-4960-9374-9E24DCCB9E3A}"/>
    <cellStyle name="Currency 4 2 2 3 3 6" xfId="13104" xr:uid="{B6B5EFCA-9112-4ABA-BFEE-B840EF71AE48}"/>
    <cellStyle name="Currency 4 2 2 3 4" xfId="1866" xr:uid="{00000000-0005-0000-0000-000062030000}"/>
    <cellStyle name="Currency 4 2 2 3 4 2" xfId="4656" xr:uid="{CC980793-D0C8-4424-A7C5-AE4A8E64578E}"/>
    <cellStyle name="Currency 4 2 2 3 4 2 2" xfId="9408" xr:uid="{AED29F7E-434E-42FA-8E6A-C66FF95573B4}"/>
    <cellStyle name="Currency 4 2 2 3 4 2 2 2" xfId="19788" xr:uid="{3117212E-7C17-4F6C-9C44-E06FC96A4C80}"/>
    <cellStyle name="Currency 4 2 2 3 4 2 3" xfId="12241" xr:uid="{011EA6B3-49D7-4835-AAD1-9FBAB145647D}"/>
    <cellStyle name="Currency 4 2 2 3 4 2 3 2" xfId="22621" xr:uid="{8337E57A-7EAC-4C18-8CA6-458217DE41E4}"/>
    <cellStyle name="Currency 4 2 2 3 4 2 4" xfId="25924" xr:uid="{DC08C6D1-B735-40EB-A43C-FF0621B728A5}"/>
    <cellStyle name="Currency 4 2 2 3 4 2 5" xfId="26458" xr:uid="{DE2F6A7B-293C-4CCE-9EAD-3A88EB6DCAF3}"/>
    <cellStyle name="Currency 4 2 2 3 4 2 6" xfId="16955" xr:uid="{0D780D72-C747-452F-A29B-D4296A86D028}"/>
    <cellStyle name="Currency 4 2 2 3 4 3" xfId="25277" xr:uid="{8CE549D3-FDA6-487B-943C-0B255D4EA3CA}"/>
    <cellStyle name="Currency 4 2 2 3 5" xfId="4137" xr:uid="{95FA858A-2BDC-4173-BFEE-BF2ABA95A8C7}"/>
    <cellStyle name="Currency 4 2 2 3 5 2" xfId="8909" xr:uid="{1C92966F-C3D2-4662-B0CA-E68A72E70994}"/>
    <cellStyle name="Currency 4 2 2 3 5 2 2" xfId="29013" xr:uid="{9831571E-A929-40C4-9791-AFA563C1D249}"/>
    <cellStyle name="Currency 4 2 2 3 5 2 3" xfId="27998" xr:uid="{3A23BD10-8C90-4E9E-A470-3426702BB18A}"/>
    <cellStyle name="Currency 4 2 2 3 5 2 4" xfId="19289" xr:uid="{90BD0B2D-3193-410C-96C9-313653765774}"/>
    <cellStyle name="Currency 4 2 2 3 5 2 5" xfId="31019" xr:uid="{CF2B4C35-60CF-460E-A7D8-6BD89E16FAF9}"/>
    <cellStyle name="Currency 4 2 2 3 5 3" xfId="11742" xr:uid="{426FC3C0-6268-42CE-8128-FC1454B2F22D}"/>
    <cellStyle name="Currency 4 2 2 3 5 3 2" xfId="22122" xr:uid="{C265E806-E5E1-4BD8-8320-E58B3EE5BF41}"/>
    <cellStyle name="Currency 4 2 2 3 5 4" xfId="26184" xr:uid="{590F1586-4CEF-447B-9C49-1778174C47A7}"/>
    <cellStyle name="Currency 4 2 2 3 5 5" xfId="16456" xr:uid="{9AB822C2-1588-42F8-943D-E0258AB25A9A}"/>
    <cellStyle name="Currency 4 2 2 3 6" xfId="4941" xr:uid="{66E85FEB-3D31-49A1-8112-4EA1334B0591}"/>
    <cellStyle name="Currency 4 2 2 3 6 2" xfId="25931" xr:uid="{A128CCC4-F47A-4B50-A174-18F517781FE9}"/>
    <cellStyle name="Currency 4 2 2 3 6 3" xfId="27596" xr:uid="{0A2C335F-ADB7-43CE-AEB9-B2A88B3C7C2A}"/>
    <cellStyle name="Currency 4 2 2 3 6 4" xfId="14236" xr:uid="{F7241AC6-56D9-4A60-98A9-B4C740F85212}"/>
    <cellStyle name="Currency 4 2 2 3 7" xfId="6689" xr:uid="{86F2CBE7-DEE3-4F39-B0A0-F72FF436338F}"/>
    <cellStyle name="Currency 4 2 2 3 7 2" xfId="27506" xr:uid="{682B9FDD-1A05-400E-92AE-A006F4ABDC57}"/>
    <cellStyle name="Currency 4 2 2 3 7 3" xfId="27080" xr:uid="{CE759CE1-7EF2-445D-BC83-7828FB74C5F0}"/>
    <cellStyle name="Currency 4 2 2 3 7 4" xfId="17069" xr:uid="{FD0314CA-2EC9-4017-AA15-A8E7FF309620}"/>
    <cellStyle name="Currency 4 2 2 3 8" xfId="9522" xr:uid="{AFD745C1-6FE5-41C6-9F9B-3C2CD35EBF91}"/>
    <cellStyle name="Currency 4 2 2 3 8 2" xfId="19902" xr:uid="{47128C4A-90B2-49E8-9482-60BEA9C11F66}"/>
    <cellStyle name="Currency 4 2 2 3 9" xfId="25213" xr:uid="{3120D515-0BF3-471E-B23D-AC38E91AAB33}"/>
    <cellStyle name="Currency 4 2 2 4" xfId="1869" xr:uid="{00000000-0005-0000-0000-000063030000}"/>
    <cellStyle name="Currency 4 2 2 4 2" xfId="3088" xr:uid="{00000000-0005-0000-0000-000083020000}"/>
    <cellStyle name="Currency 4 2 2 4 2 2" xfId="8168" xr:uid="{B249E808-69BA-41E5-8517-06DD57AB579C}"/>
    <cellStyle name="Currency 4 2 2 4 2 2 2" xfId="28838" xr:uid="{D6F6C0B3-24CD-49D3-9FE1-5B5A449CBB59}"/>
    <cellStyle name="Currency 4 2 2 4 2 2 2 2" xfId="31232" xr:uid="{69AF95F0-2C79-4BC4-A731-DBA5CA72172F}"/>
    <cellStyle name="Currency 4 2 2 4 2 2 2 3" xfId="30834" xr:uid="{F7ED024B-50A5-4D78-9170-B4E74ADDAF8F}"/>
    <cellStyle name="Currency 4 2 2 4 2 2 3" xfId="27662" xr:uid="{FE1F9BD8-45C0-4168-80EA-FFDAF9B57489}"/>
    <cellStyle name="Currency 4 2 2 4 2 2 4" xfId="18548" xr:uid="{F48EE902-35A7-4BF1-9B26-C1E31B105C17}"/>
    <cellStyle name="Currency 4 2 2 4 2 3" xfId="11001" xr:uid="{E1C145DE-9ED4-4C61-A237-6B63AB3CB48E}"/>
    <cellStyle name="Currency 4 2 2 4 2 3 2" xfId="21381" xr:uid="{B0FC5EB6-BB8C-4AB1-B5D6-872074AAD62C}"/>
    <cellStyle name="Currency 4 2 2 4 2 4" xfId="25709" xr:uid="{A6864269-8090-4440-A199-8765F072ADFD}"/>
    <cellStyle name="Currency 4 2 2 4 2 5" xfId="15715" xr:uid="{1A8C1341-98D4-4639-9C51-3862C5A8F731}"/>
    <cellStyle name="Currency 4 2 2 4 3" xfId="3657" xr:uid="{00000000-0005-0000-0000-000063030000}"/>
    <cellStyle name="Currency 4 2 2 4 4" xfId="4423" xr:uid="{CF69BC13-52B8-4798-8E81-C7268A38C4FA}"/>
    <cellStyle name="Currency 4 2 2 4 4 2" xfId="9195" xr:uid="{25EC9408-17FB-4110-9134-B0181A0953B7}"/>
    <cellStyle name="Currency 4 2 2 4 4 2 2" xfId="19575" xr:uid="{EB5CBB7B-9B8D-4BF2-A01D-4B991EC898A3}"/>
    <cellStyle name="Currency 4 2 2 4 4 2 3" xfId="31089" xr:uid="{ADCB1A0A-2CA2-44D3-9A0C-3CB9A9AFA32C}"/>
    <cellStyle name="Currency 4 2 2 4 4 2 4" xfId="30833" xr:uid="{93DE7190-B7AD-4AB0-B507-D2661CDEBD52}"/>
    <cellStyle name="Currency 4 2 2 4 4 3" xfId="12028" xr:uid="{45D01D25-64E5-4D7B-B559-F428CC890CC5}"/>
    <cellStyle name="Currency 4 2 2 4 4 3 2" xfId="22408" xr:uid="{B1793D73-9662-4491-B6B8-AD4071769B2C}"/>
    <cellStyle name="Currency 4 2 2 4 4 4" xfId="26829" xr:uid="{86EEE576-954E-46C6-8F94-D72670018F49}"/>
    <cellStyle name="Currency 4 2 2 4 4 5" xfId="27077" xr:uid="{B8309A1A-9020-4BB3-B765-C3DD96BB5058}"/>
    <cellStyle name="Currency 4 2 2 4 4 6" xfId="16742" xr:uid="{80C1B030-FA98-4752-BD54-270B469BDE53}"/>
    <cellStyle name="Currency 4 2 2 4 5" xfId="5667" xr:uid="{9E1FAF8C-48F2-4F7F-A8B8-765DCFB35246}"/>
    <cellStyle name="Currency 4 2 2 4 5 2" xfId="29695" xr:uid="{DF7D1619-517D-47AF-AAFD-626650862B22}"/>
    <cellStyle name="Currency 4 2 2 4 5 2 2" xfId="30985" xr:uid="{6FA4CAAA-8E9A-4CF5-91CC-0CAAFF2C5227}"/>
    <cellStyle name="Currency 4 2 2 4 6" xfId="23816" xr:uid="{35ADBFBA-A85C-477A-84F5-63440B36A8E0}"/>
    <cellStyle name="Currency 4 2 2 4 7" xfId="13602" xr:uid="{5DF953C3-1FED-4440-A60D-B6FE9F74927B}"/>
    <cellStyle name="Currency 4 2 2 5" xfId="1870" xr:uid="{00000000-0005-0000-0000-000064030000}"/>
    <cellStyle name="Currency 4 2 2 5 2" xfId="2882" xr:uid="{00000000-0005-0000-0000-000084020000}"/>
    <cellStyle name="Currency 4 2 2 5 2 2" xfId="7999" xr:uid="{39A33189-87A6-47F7-AE7B-3CE47C8BD1E0}"/>
    <cellStyle name="Currency 4 2 2 5 2 2 2" xfId="28695" xr:uid="{CB894F0A-1EC9-4C97-B186-4672DCD65E4E}"/>
    <cellStyle name="Currency 4 2 2 5 2 2 2 2" xfId="31212" xr:uid="{DDC9AFF2-2326-4EB9-95EC-058A72C5EA4C}"/>
    <cellStyle name="Currency 4 2 2 5 2 2 2 3" xfId="30835" xr:uid="{33C4AC48-D594-48B2-8E15-C4425C6412AB}"/>
    <cellStyle name="Currency 4 2 2 5 2 2 3" xfId="27640" xr:uid="{C1626618-0956-44A0-841F-AC04F55A02CD}"/>
    <cellStyle name="Currency 4 2 2 5 2 2 4" xfId="18379" xr:uid="{6E6533DC-EAC9-4A28-9F2E-162B9DFA2256}"/>
    <cellStyle name="Currency 4 2 2 5 2 3" xfId="10832" xr:uid="{C2851AB1-8DD7-440F-9C38-6DB498380CD3}"/>
    <cellStyle name="Currency 4 2 2 5 2 3 2" xfId="21212" xr:uid="{17197483-858B-441E-8415-CE8B299F041B}"/>
    <cellStyle name="Currency 4 2 2 5 2 4" xfId="28512" xr:uid="{D122D015-4BB5-48E6-8525-1DB2A3C3DCB6}"/>
    <cellStyle name="Currency 4 2 2 5 2 5" xfId="15546" xr:uid="{06D4D528-8926-46F3-A3DA-B3E62D726AD4}"/>
    <cellStyle name="Currency 4 2 2 5 3" xfId="3582" xr:uid="{00000000-0005-0000-0000-000064030000}"/>
    <cellStyle name="Currency 4 2 2 5 4" xfId="5668" xr:uid="{58D8500D-FBEA-4C98-8081-053458571054}"/>
    <cellStyle name="Currency 4 2 2 5 4 2" xfId="29926" xr:uid="{924939E3-BF39-442A-AD08-F63E11A1C0F0}"/>
    <cellStyle name="Currency 4 2 2 5 5" xfId="24708" xr:uid="{1126450A-31DB-4C4F-A335-641F4D6358E9}"/>
    <cellStyle name="Currency 4 2 2 5 6" xfId="13381" xr:uid="{B9CC0FFD-36D7-45F1-8435-2944F2221DC5}"/>
    <cellStyle name="Currency 4 2 2 6" xfId="1862" xr:uid="{00000000-0005-0000-0000-000065030000}"/>
    <cellStyle name="Currency 4 2 2 6 2" xfId="2553" xr:uid="{00000000-0005-0000-0000-000085020000}"/>
    <cellStyle name="Currency 4 2 2 6 2 2" xfId="7678" xr:uid="{3D87AF66-468E-446E-8E2A-12333BEEC211}"/>
    <cellStyle name="Currency 4 2 2 6 2 2 2" xfId="18058" xr:uid="{9D1B622F-8CE9-4FAE-8DE9-FF2B53091631}"/>
    <cellStyle name="Currency 4 2 2 6 2 3" xfId="10511" xr:uid="{AE359255-6574-4D24-BC2C-EC9BC5BE4DD1}"/>
    <cellStyle name="Currency 4 2 2 6 2 3 2" xfId="20891" xr:uid="{B859BCC4-C3FA-4BDC-A65D-0286EBFF7CE3}"/>
    <cellStyle name="Currency 4 2 2 6 2 4" xfId="28246" xr:uid="{A12BB49D-A8F9-4964-9A34-0C236A16D621}"/>
    <cellStyle name="Currency 4 2 2 6 2 5" xfId="25941" xr:uid="{B0A45D3E-317E-4D72-B4F1-4EEBBA210DD0}"/>
    <cellStyle name="Currency 4 2 2 6 2 6" xfId="15225" xr:uid="{F8B74700-4FBE-4A67-97B7-952F3D106425}"/>
    <cellStyle name="Currency 4 2 2 6 3" xfId="3621" xr:uid="{00000000-0005-0000-0000-000065030000}"/>
    <cellStyle name="Currency 4 2 2 6 4" xfId="5661" xr:uid="{229CF4C7-E3F3-480B-A319-0C1C5676E734}"/>
    <cellStyle name="Currency 4 2 2 6 4 2" xfId="29880" xr:uid="{90064861-D917-4C49-97BF-764532CE1FD2}"/>
    <cellStyle name="Currency 4 2 2 6 5" xfId="25122" xr:uid="{07D8DC91-EC45-4BF7-9FC3-FFAF7C1D6E88}"/>
    <cellStyle name="Currency 4 2 2 6 6" xfId="12941" xr:uid="{A5B3E042-E960-477F-9489-5C7CF4EE0B5B}"/>
    <cellStyle name="Currency 4 2 2 7" xfId="2247" xr:uid="{00000000-0005-0000-0000-000079020000}"/>
    <cellStyle name="Currency 4 2 2 7 2" xfId="7374" xr:uid="{CF61BC43-D246-40C1-8228-F46B8E85AA20}"/>
    <cellStyle name="Currency 4 2 2 7 2 2" xfId="27456" xr:uid="{155B2DC9-5B67-461A-8EAA-84F12AA59FCC}"/>
    <cellStyle name="Currency 4 2 2 7 2 2 2" xfId="31192" xr:uid="{8BFEFF6A-F05D-4F21-A359-E27BC701FB97}"/>
    <cellStyle name="Currency 4 2 2 7 2 2 3" xfId="30836" xr:uid="{AD4086B9-CE40-4A7C-AF4B-5AEC0730E92D}"/>
    <cellStyle name="Currency 4 2 2 7 2 3" xfId="27140" xr:uid="{F94D2FD7-9A02-40AF-8B43-7BF5C73AF079}"/>
    <cellStyle name="Currency 4 2 2 7 2 4" xfId="17754" xr:uid="{DBAA10A6-010A-4A90-8EA4-0D37EA7DA690}"/>
    <cellStyle name="Currency 4 2 2 7 3" xfId="10207" xr:uid="{B5A59965-5130-43D4-BD34-6120EF025F3B}"/>
    <cellStyle name="Currency 4 2 2 7 3 2" xfId="20587" xr:uid="{C290ED95-C53C-4400-AF1F-4BBD0AF54E79}"/>
    <cellStyle name="Currency 4 2 2 7 4" xfId="25138" xr:uid="{263A0DD8-E8EA-4EAC-8584-88E97C69B1A3}"/>
    <cellStyle name="Currency 4 2 2 7 5" xfId="14921" xr:uid="{83F0063F-A364-4B33-9973-13665D2F9F7E}"/>
    <cellStyle name="Currency 4 2 2 8" xfId="3882" xr:uid="{02D6025C-9008-4080-A62F-87941E94EAC3}"/>
    <cellStyle name="Currency 4 2 2 8 2" xfId="8714" xr:uid="{31ABCD9A-557C-4FBD-B23D-4E8EA293FC85}"/>
    <cellStyle name="Currency 4 2 2 8 2 2" xfId="19094" xr:uid="{00DFE264-E757-4BD1-BEED-EDC5FF6E9E40}"/>
    <cellStyle name="Currency 4 2 2 8 3" xfId="11547" xr:uid="{555440EB-A1AE-4960-8CF0-72DF55CCC59F}"/>
    <cellStyle name="Currency 4 2 2 8 3 2" xfId="21927" xr:uid="{86593793-E730-4EA6-BCCA-C72710799FA4}"/>
    <cellStyle name="Currency 4 2 2 8 4" xfId="27787" xr:uid="{F66A2384-47A5-4FA5-820D-9018DE561E82}"/>
    <cellStyle name="Currency 4 2 2 8 5" xfId="26744" xr:uid="{186FE025-C58D-40FD-8360-E37021ADA0FB}"/>
    <cellStyle name="Currency 4 2 2 8 6" xfId="16261" xr:uid="{A5E47255-A51E-4511-8025-47516A45DD44}"/>
    <cellStyle name="Currency 4 2 2 9" xfId="4939" xr:uid="{A4837D9E-0938-4336-AB79-069CE2A75BEB}"/>
    <cellStyle name="Currency 4 2 2 9 2" xfId="28366" xr:uid="{3DF05A3F-F5D8-48EB-9C06-9CE90129E617}"/>
    <cellStyle name="Currency 4 2 2 9 3" xfId="27346" xr:uid="{34372BF1-5B0F-4D78-8F8E-BE7F7FE86EE0}"/>
    <cellStyle name="Currency 4 2 2 9 4" xfId="14234" xr:uid="{B87B5004-9D66-42A9-B637-834375DCC983}"/>
    <cellStyle name="Currency 4 2 3" xfId="560" xr:uid="{00000000-0005-0000-0000-000066030000}"/>
    <cellStyle name="Currency 4 2 3 10" xfId="9523" xr:uid="{695ED208-2620-44DF-8ED8-E638FF8739D1}"/>
    <cellStyle name="Currency 4 2 3 10 2" xfId="19903" xr:uid="{8EC27CBF-38A1-4ACC-A7E0-07191E691C39}"/>
    <cellStyle name="Currency 4 2 3 11" xfId="23274" xr:uid="{E3E388FA-5DD8-4981-84F3-518176296E34}"/>
    <cellStyle name="Currency 4 2 3 12" xfId="12524" xr:uid="{92D5FDE4-7754-4360-AE4E-375B07903A2C}"/>
    <cellStyle name="Currency 4 2 3 2" xfId="1872" xr:uid="{00000000-0005-0000-0000-000067030000}"/>
    <cellStyle name="Currency 4 2 3 2 2" xfId="3090" xr:uid="{00000000-0005-0000-0000-000088020000}"/>
    <cellStyle name="Currency 4 2 3 2 2 2" xfId="6171" xr:uid="{529FDFE1-490E-439F-9A13-75EB267CAC06}"/>
    <cellStyle name="Currency 4 2 3 2 2 2 2" xfId="25785" xr:uid="{F431D705-0B00-4DD5-933D-39E3B7975FE7}"/>
    <cellStyle name="Currency 4 2 3 2 2 2 2 2" xfId="28576" xr:uid="{33859A7B-3E3E-44FA-AB81-4F9A6CEE3E82}"/>
    <cellStyle name="Currency 4 2 3 2 2 2 2 3" xfId="31164" xr:uid="{3B754025-5AC2-41B4-85AB-66A50B2BE5A3}"/>
    <cellStyle name="Currency 4 2 3 2 2 2 3" xfId="27868" xr:uid="{A981DF5B-5B04-4B53-915B-2398880F7EA4}"/>
    <cellStyle name="Currency 4 2 3 2 2 2 4" xfId="15717" xr:uid="{C24EDAA9-5D1E-4600-86CF-2ED8BEF3ABA6}"/>
    <cellStyle name="Currency 4 2 3 2 2 3" xfId="8170" xr:uid="{34656554-6727-4A10-9ACA-B181A3EE2E28}"/>
    <cellStyle name="Currency 4 2 3 2 2 3 2" xfId="18550" xr:uid="{F72D74B5-7058-43DA-857E-5760BF2B87F3}"/>
    <cellStyle name="Currency 4 2 3 2 2 4" xfId="11003" xr:uid="{5932ADF4-53B9-4E05-9A00-5465848E08D8}"/>
    <cellStyle name="Currency 4 2 3 2 2 4 2" xfId="21383" xr:uid="{525AD4BB-1C5B-4334-9322-D0C6B119D911}"/>
    <cellStyle name="Currency 4 2 3 2 2 5" xfId="24237" xr:uid="{1A5353D5-0119-46F7-B2FB-9B1991F58909}"/>
    <cellStyle name="Currency 4 2 3 2 2 5 2" xfId="30081" xr:uid="{21807AB0-79A4-4976-8C9B-271BC80672DC}"/>
    <cellStyle name="Currency 4 2 3 2 2 6" xfId="26205" xr:uid="{2BC38E44-7C15-46FF-BAD3-946606B00C78}"/>
    <cellStyle name="Currency 4 2 3 2 2 7" xfId="13604" xr:uid="{6932969E-A1A3-4AC4-8909-D1F94B61B969}"/>
    <cellStyle name="Currency 4 2 3 2 3" xfId="2693" xr:uid="{00000000-0005-0000-0000-000087020000}"/>
    <cellStyle name="Currency 4 2 3 2 3 2" xfId="7817" xr:uid="{5DFFB09E-D274-43B4-B6E0-BD55CF92B166}"/>
    <cellStyle name="Currency 4 2 3 2 3 2 2" xfId="28181" xr:uid="{63F14ABF-E145-4E7D-B680-BE1E0C62CDDA}"/>
    <cellStyle name="Currency 4 2 3 2 3 2 3" xfId="27691" xr:uid="{7619C5EA-2AFE-4ABE-BAFA-968FD09C35B7}"/>
    <cellStyle name="Currency 4 2 3 2 3 2 4" xfId="18197" xr:uid="{421F896E-D0D1-4FB9-A760-44BC4C8C6E60}"/>
    <cellStyle name="Currency 4 2 3 2 3 3" xfId="10650" xr:uid="{845C16D8-8D3E-41C7-8397-39891DB842CE}"/>
    <cellStyle name="Currency 4 2 3 2 3 3 2" xfId="21030" xr:uid="{4541039F-E2E9-43CB-B98F-E3493F725D50}"/>
    <cellStyle name="Currency 4 2 3 2 3 4" xfId="24101" xr:uid="{43A3297C-4A6C-4FA1-84AD-A107F954B7B8}"/>
    <cellStyle name="Currency 4 2 3 2 3 5" xfId="15364" xr:uid="{4D537A8F-8D36-4A54-87CC-7F5812182BA3}"/>
    <cellStyle name="Currency 4 2 3 2 4" xfId="3615" xr:uid="{00000000-0005-0000-0000-000067030000}"/>
    <cellStyle name="Currency 4 2 3 2 4 2" xfId="28593" xr:uid="{34300D74-C053-4AAD-9447-88E2ED878C9A}"/>
    <cellStyle name="Currency 4 2 3 2 4 3" xfId="26230" xr:uid="{149D8F1A-E6C2-4FB7-87CA-FA6E9DD07168}"/>
    <cellStyle name="Currency 4 2 3 2 5" xfId="4272" xr:uid="{6C21EA1C-5FC1-4AF8-8D45-861CCF0AD6F3}"/>
    <cellStyle name="Currency 4 2 3 2 5 2" xfId="9044" xr:uid="{D2CE4BA3-C487-47E9-9CAE-F483B713702D}"/>
    <cellStyle name="Currency 4 2 3 2 5 2 2" xfId="19424" xr:uid="{4E1B1DE2-BE2D-429C-ABFB-2D7273E3FB02}"/>
    <cellStyle name="Currency 4 2 3 2 5 2 3" xfId="31048" xr:uid="{92252FF1-0E6E-4F89-9FC8-C021125B6D9E}"/>
    <cellStyle name="Currency 4 2 3 2 5 2 4" xfId="30837" xr:uid="{2AE58734-02FC-450F-90A1-8F5E85C2D3B9}"/>
    <cellStyle name="Currency 4 2 3 2 5 3" xfId="11877" xr:uid="{BE6DA673-B497-4F82-B97B-096E06E1E983}"/>
    <cellStyle name="Currency 4 2 3 2 5 3 2" xfId="22257" xr:uid="{819E14CE-8029-4574-8034-A7B24823BEAB}"/>
    <cellStyle name="Currency 4 2 3 2 5 4" xfId="28716" xr:uid="{61A02F48-DA36-4DA1-BB9A-2CEFB590F505}"/>
    <cellStyle name="Currency 4 2 3 2 5 5" xfId="25920" xr:uid="{329B915E-4F03-4FBD-9623-05CA2ADFF798}"/>
    <cellStyle name="Currency 4 2 3 2 5 6" xfId="16591" xr:uid="{7C3E439B-919E-4FBE-BCB6-38BA65C38AC5}"/>
    <cellStyle name="Currency 4 2 3 2 6" xfId="5670" xr:uid="{ECC4CDE5-61C7-4742-B2AF-01B672A90F98}"/>
    <cellStyle name="Currency 4 2 3 2 6 2" xfId="29727" xr:uid="{FE5A2704-6749-4B6E-8BB6-A7683E9B9E0D}"/>
    <cellStyle name="Currency 4 2 3 2 6 2 2" xfId="30986" xr:uid="{39D5B816-D691-4D85-95CC-46B2E8671A0E}"/>
    <cellStyle name="Currency 4 2 3 2 7" xfId="23522" xr:uid="{E6D4F43F-005B-44E0-A529-E07D81929683}"/>
    <cellStyle name="Currency 4 2 3 2 8" xfId="13106" xr:uid="{2F7DCC0A-CB6C-48C1-8D0F-8FB466F04FD1}"/>
    <cellStyle name="Currency 4 2 3 2 9" xfId="29993" xr:uid="{CE033F57-9BDB-4821-8A87-DD0E4EAE44F2}"/>
    <cellStyle name="Currency 4 2 3 3" xfId="1873" xr:uid="{00000000-0005-0000-0000-000068030000}"/>
    <cellStyle name="Currency 4 2 3 3 2" xfId="3091" xr:uid="{00000000-0005-0000-0000-000089020000}"/>
    <cellStyle name="Currency 4 2 3 3 2 2" xfId="8171" xr:uid="{D83CBDCA-093F-4CCB-8B52-A7FE5C85D8BC}"/>
    <cellStyle name="Currency 4 2 3 3 2 2 2" xfId="28840" xr:uid="{8E98CBE0-E801-4D1E-8075-39B91C1C3D46}"/>
    <cellStyle name="Currency 4 2 3 3 2 2 2 2" xfId="31233" xr:uid="{C99B5626-34D4-4ECE-A3A0-3BD7C3C868CA}"/>
    <cellStyle name="Currency 4 2 3 3 2 2 2 3" xfId="30839" xr:uid="{540CDF2A-17D0-4EA1-8CE7-D91FE6235E7F}"/>
    <cellStyle name="Currency 4 2 3 3 2 2 3" xfId="28361" xr:uid="{19617199-D83D-4AC7-90B6-59B24B7F329C}"/>
    <cellStyle name="Currency 4 2 3 3 2 2 4" xfId="18551" xr:uid="{3E2E16FA-DCE9-46FF-B8A4-F05A297A4526}"/>
    <cellStyle name="Currency 4 2 3 3 2 3" xfId="11004" xr:uid="{7CFAE4A0-4080-4C07-80C7-E28373BFBF7D}"/>
    <cellStyle name="Currency 4 2 3 3 2 3 2" xfId="21384" xr:uid="{D0FE9186-B2E3-43CB-B7F5-B0B8BC9A5375}"/>
    <cellStyle name="Currency 4 2 3 3 2 4" xfId="25535" xr:uid="{44024CD4-E30C-4AB6-BC07-6BA716230037}"/>
    <cellStyle name="Currency 4 2 3 3 2 5" xfId="15718" xr:uid="{9693027F-2390-42EA-BA52-62532ADB1EB8}"/>
    <cellStyle name="Currency 4 2 3 3 3" xfId="3695" xr:uid="{00000000-0005-0000-0000-000068030000}"/>
    <cellStyle name="Currency 4 2 3 3 4" xfId="4424" xr:uid="{5BDB5EC5-CCD8-4C46-BD80-392ACA59EAB0}"/>
    <cellStyle name="Currency 4 2 3 3 4 2" xfId="9196" xr:uid="{C1E69659-3681-45CB-91F0-E14049CFA03C}"/>
    <cellStyle name="Currency 4 2 3 3 4 2 2" xfId="19576" xr:uid="{85A96AB0-93FD-45A8-96BD-571FE5277C62}"/>
    <cellStyle name="Currency 4 2 3 3 4 2 3" xfId="31090" xr:uid="{2085B30E-C37C-4522-A981-D6661F484E54}"/>
    <cellStyle name="Currency 4 2 3 3 4 2 4" xfId="30838" xr:uid="{C2DA64AC-30E0-4B03-B951-7E831A57408C}"/>
    <cellStyle name="Currency 4 2 3 3 4 3" xfId="12029" xr:uid="{DF8D0B10-B80B-4C88-AA50-4ED2ED041C8A}"/>
    <cellStyle name="Currency 4 2 3 3 4 3 2" xfId="22409" xr:uid="{4FB6F006-0045-4513-A45D-725B561FB53A}"/>
    <cellStyle name="Currency 4 2 3 3 4 4" xfId="16743" xr:uid="{856CCB70-DBD9-45B6-B09F-84B16CE69444}"/>
    <cellStyle name="Currency 4 2 3 3 5" xfId="5671" xr:uid="{742C104B-D487-477C-A233-160ADA915D3F}"/>
    <cellStyle name="Currency 4 2 3 3 5 2" xfId="29700" xr:uid="{8B2CE640-C1D9-4645-B3FB-D2F01298CF19}"/>
    <cellStyle name="Currency 4 2 3 3 5 2 2" xfId="30987" xr:uid="{0C3D6EFD-9BBD-4736-8CE3-EC30A16ED133}"/>
    <cellStyle name="Currency 4 2 3 3 6" xfId="24724" xr:uid="{BD39BC1E-AABB-4030-A7E8-3000083EDE7C}"/>
    <cellStyle name="Currency 4 2 3 3 7" xfId="13605" xr:uid="{F03C87AD-13DC-43F5-B66B-1FB7AEC9B24E}"/>
    <cellStyle name="Currency 4 2 3 4" xfId="1871" xr:uid="{00000000-0005-0000-0000-000069030000}"/>
    <cellStyle name="Currency 4 2 3 4 2" xfId="3089" xr:uid="{00000000-0005-0000-0000-00008A020000}"/>
    <cellStyle name="Currency 4 2 3 4 2 2" xfId="8169" xr:uid="{5C881F30-0B2B-4648-A0A4-7DBA5ED0CCAD}"/>
    <cellStyle name="Currency 4 2 3 4 2 2 2" xfId="28839" xr:uid="{AC3AFC22-5037-4FFD-B57F-C0946715E48A}"/>
    <cellStyle name="Currency 4 2 3 4 2 2 3" xfId="27347" xr:uid="{814C2E99-50A8-4FF5-8C1F-28C53EAAAF84}"/>
    <cellStyle name="Currency 4 2 3 4 2 2 4" xfId="18549" xr:uid="{D6C59507-A017-43D8-903A-AB98D4BECB59}"/>
    <cellStyle name="Currency 4 2 3 4 2 3" xfId="11002" xr:uid="{7D840997-B835-4F73-AEA9-AC9E4299B1E8}"/>
    <cellStyle name="Currency 4 2 3 4 2 3 2" xfId="21382" xr:uid="{958B9C8A-4531-4E13-B949-0D70D92A0A8B}"/>
    <cellStyle name="Currency 4 2 3 4 2 4" xfId="24005" xr:uid="{2F9351C4-E203-419F-9DCF-75B9A7A27534}"/>
    <cellStyle name="Currency 4 2 3 4 2 5" xfId="15716" xr:uid="{887C9BDA-5D0E-4F0C-8D00-8C51FE003AF2}"/>
    <cellStyle name="Currency 4 2 3 4 3" xfId="2077" xr:uid="{00000000-0005-0000-0000-000069030000}"/>
    <cellStyle name="Currency 4 2 3 4 4" xfId="5669" xr:uid="{49E33153-542F-4E88-B6C3-166F4B1C18DC}"/>
    <cellStyle name="Currency 4 2 3 4 4 2" xfId="29966" xr:uid="{D1E42E86-3344-414E-8575-B8C7A311F714}"/>
    <cellStyle name="Currency 4 2 3 4 5" xfId="22649" xr:uid="{62BA27C6-77E6-41BD-8D63-3BCD72104C5F}"/>
    <cellStyle name="Currency 4 2 3 4 6" xfId="13603" xr:uid="{A451A3AB-0BB6-4084-8903-9C99083D7011}"/>
    <cellStyle name="Currency 4 2 3 5" xfId="2596" xr:uid="{00000000-0005-0000-0000-00008B020000}"/>
    <cellStyle name="Currency 4 2 3 5 2" xfId="5861" xr:uid="{BF8B7BF8-8050-4AE5-86B0-FCA739EDFF6C}"/>
    <cellStyle name="Currency 4 2 3 5 2 2" xfId="27995" xr:uid="{52F07813-E789-4CF5-9D08-E661A5C701DE}"/>
    <cellStyle name="Currency 4 2 3 5 2 2 2" xfId="31198" xr:uid="{A372AF4B-0BAD-46E7-AA5D-F790CCD5BF14}"/>
    <cellStyle name="Currency 4 2 3 5 2 2 3" xfId="30840" xr:uid="{2DA2947D-AA7D-4126-9341-6CAA595EB8A4}"/>
    <cellStyle name="Currency 4 2 3 5 2 3" xfId="28389" xr:uid="{8E563ED7-F0F0-45B6-BAE0-76BA186494E3}"/>
    <cellStyle name="Currency 4 2 3 5 2 4" xfId="15268" xr:uid="{3CE94080-81E3-4EA5-89A9-06744ACA887F}"/>
    <cellStyle name="Currency 4 2 3 5 3" xfId="7721" xr:uid="{10A27F76-22D1-40F1-9D4E-3B6CD16079DF}"/>
    <cellStyle name="Currency 4 2 3 5 3 2" xfId="18101" xr:uid="{7F7DFED3-7BB8-455F-9995-CEFD7DF182BF}"/>
    <cellStyle name="Currency 4 2 3 5 4" xfId="10554" xr:uid="{8E36015E-7D5F-43EF-AC56-4E500078CE31}"/>
    <cellStyle name="Currency 4 2 3 5 4 2" xfId="20934" xr:uid="{EB5A8D79-EB5E-45E2-999F-30A02B06F379}"/>
    <cellStyle name="Currency 4 2 3 5 5" xfId="23647" xr:uid="{8D2AA314-6331-4CE2-A009-BA60DC777D95}"/>
    <cellStyle name="Currency 4 2 3 5 6" xfId="12984" xr:uid="{01C63BBB-8E9A-4A69-8249-8F15043C4F8F}"/>
    <cellStyle name="Currency 4 2 3 6" xfId="2292" xr:uid="{00000000-0005-0000-0000-000086020000}"/>
    <cellStyle name="Currency 4 2 3 6 2" xfId="7419" xr:uid="{3EDDEF0C-1170-44FC-9E29-73084BA92D9B}"/>
    <cellStyle name="Currency 4 2 3 6 2 2" xfId="17799" xr:uid="{5DB08EA5-B4BF-4D08-AE10-B1BCA4637284}"/>
    <cellStyle name="Currency 4 2 3 6 3" xfId="10252" xr:uid="{766D3AD7-0F8A-4BEB-99F0-47B8CFBA1265}"/>
    <cellStyle name="Currency 4 2 3 6 3 2" xfId="20632" xr:uid="{5CBF30F4-97C8-4CD2-8F89-56254FCB70D3}"/>
    <cellStyle name="Currency 4 2 3 6 4" xfId="24490" xr:uid="{08A6B700-F4DA-43CF-B126-E5EA9D210A08}"/>
    <cellStyle name="Currency 4 2 3 6 5" xfId="26179" xr:uid="{20347FE0-F2EA-44A7-A8C9-696BEDCF4246}"/>
    <cellStyle name="Currency 4 2 3 6 6" xfId="14966" xr:uid="{5271A6B4-83D2-498D-870F-F8FBF77613DD}"/>
    <cellStyle name="Currency 4 2 3 7" xfId="3827" xr:uid="{9411D43E-CDD6-4FE8-9E7A-3AD695C85148}"/>
    <cellStyle name="Currency 4 2 3 7 2" xfId="8660" xr:uid="{5519AB10-F8F2-4D99-B35F-2920FBCAB596}"/>
    <cellStyle name="Currency 4 2 3 7 2 2" xfId="19040" xr:uid="{3762F2F5-1A6B-4987-99BC-7F33792DA194}"/>
    <cellStyle name="Currency 4 2 3 7 3" xfId="11493" xr:uid="{03272CB4-0F1F-487B-8764-901F797A1C04}"/>
    <cellStyle name="Currency 4 2 3 7 3 2" xfId="21873" xr:uid="{0567CB41-A16A-4CB1-B5E6-4355AB676991}"/>
    <cellStyle name="Currency 4 2 3 7 4" xfId="27169" xr:uid="{B50D6951-3AFD-4C0A-AAB4-FA29C68C8620}"/>
    <cellStyle name="Currency 4 2 3 7 5" xfId="27292" xr:uid="{75015154-D464-4CCB-BD13-E277D11AC6A7}"/>
    <cellStyle name="Currency 4 2 3 7 6" xfId="16207" xr:uid="{1F217B41-0735-48D3-AEE7-8886CA084B4B}"/>
    <cellStyle name="Currency 4 2 3 8" xfId="4942" xr:uid="{77780067-030E-49AF-8FFE-4CA465D3A5C6}"/>
    <cellStyle name="Currency 4 2 3 8 2" xfId="14237" xr:uid="{600B4770-E496-4DD5-AFE1-1860E27E30CF}"/>
    <cellStyle name="Currency 4 2 3 9" xfId="6690" xr:uid="{BF23809D-EBF7-4EFE-86D3-CF7C525534CF}"/>
    <cellStyle name="Currency 4 2 3 9 2" xfId="17070" xr:uid="{1DF2657B-E75C-44F5-9CF7-84E234C571AD}"/>
    <cellStyle name="Currency 4 2 4" xfId="561" xr:uid="{00000000-0005-0000-0000-00006A030000}"/>
    <cellStyle name="Currency 4 2 4 10" xfId="12682" xr:uid="{9DA9BDBB-D445-405D-BA27-E0B7D5CB6604}"/>
    <cellStyle name="Currency 4 2 4 2" xfId="1875" xr:uid="{00000000-0005-0000-0000-00006B030000}"/>
    <cellStyle name="Currency 4 2 4 2 2" xfId="3092" xr:uid="{00000000-0005-0000-0000-00008D020000}"/>
    <cellStyle name="Currency 4 2 4 2 2 2" xfId="8172" xr:uid="{CFB74B2A-0CBE-40EE-92E1-1BACF4A65146}"/>
    <cellStyle name="Currency 4 2 4 2 2 2 2" xfId="28841" xr:uid="{ED178F4A-FEEE-466E-AC2A-B99B31DCC047}"/>
    <cellStyle name="Currency 4 2 4 2 2 2 3" xfId="26433" xr:uid="{E651ACCA-3D04-4362-9B0F-584E41BCF71F}"/>
    <cellStyle name="Currency 4 2 4 2 2 2 4" xfId="18552" xr:uid="{440D2D27-4EF5-4E3E-86BE-831E0D4C899A}"/>
    <cellStyle name="Currency 4 2 4 2 2 3" xfId="11005" xr:uid="{FCA3847D-3FF1-4472-B67C-BE8CF608A60C}"/>
    <cellStyle name="Currency 4 2 4 2 2 3 2" xfId="21385" xr:uid="{361E8EA1-4C7C-4CF3-9F7C-90F78BB283B3}"/>
    <cellStyle name="Currency 4 2 4 2 2 4" xfId="25524" xr:uid="{020CC287-4FBA-4C24-A9A5-7C37D3A3181B}"/>
    <cellStyle name="Currency 4 2 4 2 2 5" xfId="15719" xr:uid="{B01317A4-4A1D-4031-9F10-55C58A1D8E6D}"/>
    <cellStyle name="Currency 4 2 4 2 3" xfId="2861" xr:uid="{00000000-0005-0000-0000-00006B030000}"/>
    <cellStyle name="Currency 4 2 4 2 4" xfId="5672" xr:uid="{B894F6FB-E5D2-4426-BAE5-F361ED958DC3}"/>
    <cellStyle name="Currency 4 2 4 2 4 2" xfId="29781" xr:uid="{779327EA-EF40-48DB-992B-79710876AA2B}"/>
    <cellStyle name="Currency 4 2 4 2 5" xfId="24063" xr:uid="{645DD58F-3869-4C0D-9441-67FA2EE6DC69}"/>
    <cellStyle name="Currency 4 2 4 2 6" xfId="13606" xr:uid="{706296AA-0A5B-4EAF-BF06-F3AE995AD1C0}"/>
    <cellStyle name="Currency 4 2 4 3" xfId="1876" xr:uid="{00000000-0005-0000-0000-00006C030000}"/>
    <cellStyle name="Currency 4 2 4 3 2" xfId="2690" xr:uid="{00000000-0005-0000-0000-00008E020000}"/>
    <cellStyle name="Currency 4 2 4 3 2 2" xfId="7814" xr:uid="{45B4AD22-B857-4B3D-868F-EF1F991F9401}"/>
    <cellStyle name="Currency 4 2 4 3 2 2 2" xfId="18194" xr:uid="{C2AE4201-2DB8-47A4-962A-FDF7425F1B76}"/>
    <cellStyle name="Currency 4 2 4 3 2 3" xfId="10647" xr:uid="{425932D7-C8FB-4693-9F2C-0F54D708A077}"/>
    <cellStyle name="Currency 4 2 4 3 2 3 2" xfId="21027" xr:uid="{46A72BFD-107A-45BA-B43C-9ACD1F1572C4}"/>
    <cellStyle name="Currency 4 2 4 3 2 4" xfId="15361" xr:uid="{56B20FC1-F91B-4CCE-8163-6DCC8E68F688}"/>
    <cellStyle name="Currency 4 2 4 3 2 5" xfId="30451" xr:uid="{3E7E8B7A-271B-4ED0-B1E0-67B7EC7F1A1F}"/>
    <cellStyle name="Currency 4 2 4 3 3" xfId="3543" xr:uid="{00000000-0005-0000-0000-00006C030000}"/>
    <cellStyle name="Currency 4 2 4 3 4" xfId="5673" xr:uid="{08E421AE-DDE3-4B6C-AA1C-46544E7401B9}"/>
    <cellStyle name="Currency 4 2 4 3 4 2" xfId="29758" xr:uid="{2AC4BDB1-E701-44D9-B0FC-9883B7A7B3FF}"/>
    <cellStyle name="Currency 4 2 4 3 5" xfId="25344" xr:uid="{08DAE02F-1B6E-44AD-A9C8-912AD3AAD387}"/>
    <cellStyle name="Currency 4 2 4 3 6" xfId="13103" xr:uid="{82EBEC48-3D43-4E9D-B56D-7E929E0E1A17}"/>
    <cellStyle name="Currency 4 2 4 4" xfId="1874" xr:uid="{00000000-0005-0000-0000-00006D030000}"/>
    <cellStyle name="Currency 4 2 4 4 2" xfId="4673" xr:uid="{C9DA1A56-732E-4961-B2D9-0A915ACCB4C5}"/>
    <cellStyle name="Currency 4 2 4 4 2 2" xfId="9413" xr:uid="{7E88755F-A896-471C-8857-39454F619F9C}"/>
    <cellStyle name="Currency 4 2 4 4 2 2 2" xfId="19793" xr:uid="{4538922B-7154-4E44-BB56-F4171AAAE1F4}"/>
    <cellStyle name="Currency 4 2 4 4 2 3" xfId="12246" xr:uid="{DE8A55F2-EE62-41C6-8A66-CB165A7E6D10}"/>
    <cellStyle name="Currency 4 2 4 4 2 3 2" xfId="22626" xr:uid="{786E37C1-C954-4926-BD86-4FC6456CF137}"/>
    <cellStyle name="Currency 4 2 4 4 2 4" xfId="27424" xr:uid="{4843839A-BCB9-41CE-8805-8D0614D92E2A}"/>
    <cellStyle name="Currency 4 2 4 4 2 5" xfId="26255" xr:uid="{D30ADB09-C3D5-4D8C-886A-89143E520A69}"/>
    <cellStyle name="Currency 4 2 4 4 2 6" xfId="16960" xr:uid="{4D75FEE1-E172-457D-8E34-8A272A4E5949}"/>
    <cellStyle name="Currency 4 2 4 4 3" xfId="22700" xr:uid="{820DF042-B0AA-4327-B8F4-D655FDAD1E0D}"/>
    <cellStyle name="Currency 4 2 4 5" xfId="4136" xr:uid="{0946DA19-72C4-4F96-A1A1-F785B9C6BDD3}"/>
    <cellStyle name="Currency 4 2 4 5 2" xfId="8908" xr:uid="{52D4BD7B-0DFF-4DF8-B14E-5D13184F5469}"/>
    <cellStyle name="Currency 4 2 4 5 2 2" xfId="29012" xr:uid="{E710C129-20D4-4EA0-A247-8B6E8FB27B7F}"/>
    <cellStyle name="Currency 4 2 4 5 2 3" xfId="27994" xr:uid="{A14DBC58-1E78-4416-B710-8CEE806D9C5C}"/>
    <cellStyle name="Currency 4 2 4 5 2 4" xfId="19288" xr:uid="{45E24BB5-B74E-4C6E-A80D-67E7CC7F8C32}"/>
    <cellStyle name="Currency 4 2 4 5 2 5" xfId="31018" xr:uid="{CFD86F19-DED4-497F-A8E9-A80709CF90C1}"/>
    <cellStyle name="Currency 4 2 4 5 3" xfId="11741" xr:uid="{2D06F008-726C-4EA8-9BFA-B27F239E95B8}"/>
    <cellStyle name="Currency 4 2 4 5 3 2" xfId="22121" xr:uid="{B2CB1173-AC2D-48EF-99F8-74AE1DAD9F27}"/>
    <cellStyle name="Currency 4 2 4 5 4" xfId="23873" xr:uid="{24B491C3-5B43-4CC6-B7EF-7621C2CD760B}"/>
    <cellStyle name="Currency 4 2 4 5 5" xfId="16455" xr:uid="{4C351AFE-E773-49FC-B65C-B8A5A1A6D29E}"/>
    <cellStyle name="Currency 4 2 4 6" xfId="4943" xr:uid="{A85A3DAA-772F-42F7-BF9C-C31803A88D2F}"/>
    <cellStyle name="Currency 4 2 4 6 2" xfId="26949" xr:uid="{03811147-8C50-47E1-923A-26744278F7C8}"/>
    <cellStyle name="Currency 4 2 4 6 3" xfId="28169" xr:uid="{302BAD18-AED0-4DA1-A413-14D8B1B5424A}"/>
    <cellStyle name="Currency 4 2 4 6 4" xfId="14238" xr:uid="{D9AEFE65-B40E-45B2-9368-CB1A5C7C5D7C}"/>
    <cellStyle name="Currency 4 2 4 7" xfId="6691" xr:uid="{D7EBC9D8-EC36-4DE1-A16C-BF75E4923FA1}"/>
    <cellStyle name="Currency 4 2 4 7 2" xfId="27796" xr:uid="{50E52D62-6867-4317-BEEB-33758CF09BA5}"/>
    <cellStyle name="Currency 4 2 4 7 3" xfId="27053" xr:uid="{E8E6F158-4E81-48AC-9BA8-01025F1229BD}"/>
    <cellStyle name="Currency 4 2 4 7 4" xfId="17071" xr:uid="{0D456588-FC15-4460-9B0C-F6C7C29288FC}"/>
    <cellStyle name="Currency 4 2 4 8" xfId="9524" xr:uid="{B089C968-59EF-458D-82E3-1CFD27974824}"/>
    <cellStyle name="Currency 4 2 4 8 2" xfId="19904" xr:uid="{03179FD1-793B-47CD-ABA0-805593513C97}"/>
    <cellStyle name="Currency 4 2 4 9" xfId="25436" xr:uid="{429B4003-C873-4D2F-BCDF-EF56C7FA5C47}"/>
    <cellStyle name="Currency 4 2 5" xfId="562" xr:uid="{00000000-0005-0000-0000-00006E030000}"/>
    <cellStyle name="Currency 4 2 5 10" xfId="13607" xr:uid="{87F1B163-5B83-4557-A952-E2C29472F216}"/>
    <cellStyle name="Currency 4 2 5 2" xfId="1878" xr:uid="{00000000-0005-0000-0000-00006F030000}"/>
    <cellStyle name="Currency 4 2 5 2 2" xfId="24953" xr:uid="{BBEF5993-F8AC-4524-941D-112A15F3447D}"/>
    <cellStyle name="Currency 4 2 5 2 2 2" xfId="29678" xr:uid="{33DBED40-3AE8-4C44-861D-1863CE025044}"/>
    <cellStyle name="Currency 4 2 5 2 2 2 2" xfId="30842" xr:uid="{883563B9-AF8B-4872-A207-9A25B2B164BE}"/>
    <cellStyle name="Currency 4 2 5 2 3" xfId="23373" xr:uid="{043B26EB-F4A5-45D7-8163-B3F881D5C636}"/>
    <cellStyle name="Currency 4 2 5 2 4" xfId="30063" xr:uid="{2461003D-E32D-42BD-BB02-6DB484292D06}"/>
    <cellStyle name="Currency 4 2 5 3" xfId="1879" xr:uid="{00000000-0005-0000-0000-000070030000}"/>
    <cellStyle name="Currency 4 2 5 4" xfId="1877" xr:uid="{00000000-0005-0000-0000-000071030000}"/>
    <cellStyle name="Currency 4 2 5 5" xfId="4425" xr:uid="{FDF6B367-10B3-4EAE-9E49-B3C45734BFB2}"/>
    <cellStyle name="Currency 4 2 5 5 2" xfId="9197" xr:uid="{E85DF9EB-311B-4F81-9D96-394CE20C5CC6}"/>
    <cellStyle name="Currency 4 2 5 5 2 2" xfId="19577" xr:uid="{9A4B6684-C591-4F16-BFB6-3361E96139EE}"/>
    <cellStyle name="Currency 4 2 5 5 2 3" xfId="31091" xr:uid="{E7D19E49-7B60-44F2-B6FD-9392A2CF31AF}"/>
    <cellStyle name="Currency 4 2 5 5 2 4" xfId="30841" xr:uid="{784B0320-B780-4FBA-9D1B-039687A1453B}"/>
    <cellStyle name="Currency 4 2 5 5 3" xfId="12030" xr:uid="{8D53D6CB-B4E3-489F-BBCC-35A064EF6FAF}"/>
    <cellStyle name="Currency 4 2 5 5 3 2" xfId="22410" xr:uid="{64F3B7EC-0534-43AB-9EAD-0CC24A310D9A}"/>
    <cellStyle name="Currency 4 2 5 5 4" xfId="16744" xr:uid="{70F4C88B-8E51-42FE-8C6F-8A063CDA9E59}"/>
    <cellStyle name="Currency 4 2 5 6" xfId="4944" xr:uid="{D75D85CF-44E9-4C80-9CB6-9D9124C48907}"/>
    <cellStyle name="Currency 4 2 5 6 2" xfId="14239" xr:uid="{27564A53-3BA4-430B-B3EF-BF70748DDED5}"/>
    <cellStyle name="Currency 4 2 5 7" xfId="6692" xr:uid="{EF48389A-C1B4-42B8-8C4B-650B09C9B780}"/>
    <cellStyle name="Currency 4 2 5 7 2" xfId="17072" xr:uid="{F8AB562E-FFA0-4A7F-8969-4F39454F2260}"/>
    <cellStyle name="Currency 4 2 5 8" xfId="9525" xr:uid="{952B69F6-6B5D-4A85-847A-6DEDE172799E}"/>
    <cellStyle name="Currency 4 2 5 8 2" xfId="19905" xr:uid="{CEE02A62-0CD3-4293-B7B4-71B8F3D0F850}"/>
    <cellStyle name="Currency 4 2 5 9" xfId="23846" xr:uid="{2A72D9E9-32D0-4D14-AF50-E3BAE811FBCB}"/>
    <cellStyle name="Currency 4 2 6" xfId="1880" xr:uid="{00000000-0005-0000-0000-000072030000}"/>
    <cellStyle name="Currency 4 2 6 2" xfId="2881" xr:uid="{00000000-0005-0000-0000-000090020000}"/>
    <cellStyle name="Currency 4 2 6 2 2" xfId="7998" xr:uid="{5D8F085F-F860-4350-BA19-9FEA730AB68D}"/>
    <cellStyle name="Currency 4 2 6 2 2 2" xfId="26385" xr:uid="{4A5CEC5D-6DA3-4D94-BF9E-322F0E90D597}"/>
    <cellStyle name="Currency 4 2 6 2 2 2 2" xfId="31175" xr:uid="{93D65879-61DA-41FA-BF5B-6144E174BADC}"/>
    <cellStyle name="Currency 4 2 6 2 2 2 3" xfId="30843" xr:uid="{9E43A73B-313A-47DA-AE4A-45B5A584F094}"/>
    <cellStyle name="Currency 4 2 6 2 2 3" xfId="26503" xr:uid="{890B3BF8-48AC-47C6-AAC9-605649711EC0}"/>
    <cellStyle name="Currency 4 2 6 2 2 4" xfId="18378" xr:uid="{7FB0E7EE-E818-4648-B60B-1C8120B2A2CA}"/>
    <cellStyle name="Currency 4 2 6 2 3" xfId="10831" xr:uid="{61056E6D-32BB-45EE-8590-72DB29A983E9}"/>
    <cellStyle name="Currency 4 2 6 2 3 2" xfId="21211" xr:uid="{258AFFD5-7A7C-4EB2-84E4-9C0DB9D58681}"/>
    <cellStyle name="Currency 4 2 6 2 4" xfId="24954" xr:uid="{73DD1256-9F3D-417F-B69C-12C22E4E672C}"/>
    <cellStyle name="Currency 4 2 6 2 5" xfId="15545" xr:uid="{315A732A-0586-4DCE-A71C-DF0DB78775B4}"/>
    <cellStyle name="Currency 4 2 6 3" xfId="3620" xr:uid="{00000000-0005-0000-0000-000072030000}"/>
    <cellStyle name="Currency 4 2 6 4" xfId="5674" xr:uid="{4939E943-A2E0-427A-AEC4-B21F9D4F8159}"/>
    <cellStyle name="Currency 4 2 6 4 2" xfId="29768" xr:uid="{3E9B3AED-6894-4FB7-981B-D2BD8B1F19DF}"/>
    <cellStyle name="Currency 4 2 6 5" xfId="25113" xr:uid="{E30B2578-1288-47A3-B3BA-30B1805299C3}"/>
    <cellStyle name="Currency 4 2 6 6" xfId="13380" xr:uid="{8C718C21-172C-44CD-A8BD-BFF25B26646A}"/>
    <cellStyle name="Currency 4 2 7" xfId="1881" xr:uid="{00000000-0005-0000-0000-000073030000}"/>
    <cellStyle name="Currency 4 2 7 2" xfId="2493" xr:uid="{00000000-0005-0000-0000-000091020000}"/>
    <cellStyle name="Currency 4 2 7 2 2" xfId="7618" xr:uid="{1DE766FD-5D05-4437-B056-8A76C40DDAC2}"/>
    <cellStyle name="Currency 4 2 7 2 2 2" xfId="17998" xr:uid="{B4E5BD64-019F-4A22-A7FE-7D1E16BC3D5A}"/>
    <cellStyle name="Currency 4 2 7 2 3" xfId="10451" xr:uid="{4947354B-127E-4991-A5AF-5B8FEC7AE1DC}"/>
    <cellStyle name="Currency 4 2 7 2 3 2" xfId="20831" xr:uid="{ECFD314C-DBD6-41EE-86B1-BF20A1FB9818}"/>
    <cellStyle name="Currency 4 2 7 2 4" xfId="27943" xr:uid="{AC587898-EBF3-48E3-B172-2974943146AE}"/>
    <cellStyle name="Currency 4 2 7 2 5" xfId="27888" xr:uid="{16D58729-C246-4B37-87BA-1A2F3AFA2EBE}"/>
    <cellStyle name="Currency 4 2 7 2 6" xfId="15165" xr:uid="{3994FC5A-32A5-45BA-BD59-4D7DDBD598D6}"/>
    <cellStyle name="Currency 4 2 7 3" xfId="3602" xr:uid="{00000000-0005-0000-0000-000073030000}"/>
    <cellStyle name="Currency 4 2 7 4" xfId="5675" xr:uid="{EA961475-3856-4FED-AB9C-654EB4EC64FD}"/>
    <cellStyle name="Currency 4 2 7 4 2" xfId="29869" xr:uid="{65B5D0E8-B145-4E9B-89E2-C7AEE6F364BA}"/>
    <cellStyle name="Currency 4 2 7 5" xfId="23893" xr:uid="{CB6FFF07-08EE-4C7E-B764-E810EDFDC868}"/>
    <cellStyle name="Currency 4 2 7 6" xfId="12881" xr:uid="{88AABC15-3833-4375-B132-D2ADFE52CB51}"/>
    <cellStyle name="Currency 4 2 8" xfId="1861" xr:uid="{00000000-0005-0000-0000-000074030000}"/>
    <cellStyle name="Currency 4 2 8 2" xfId="2187" xr:uid="{00000000-0005-0000-0000-000078020000}"/>
    <cellStyle name="Currency 4 2 8 2 2" xfId="7314" xr:uid="{ADD0A165-ABE0-4F90-A33F-077F5FF9274C}"/>
    <cellStyle name="Currency 4 2 8 2 2 2" xfId="17694" xr:uid="{C1BBF7D4-FBF1-47C1-BB55-91EFC3948301}"/>
    <cellStyle name="Currency 4 2 8 2 3" xfId="10147" xr:uid="{33E315B1-4D3D-49E9-A76E-8054D92275A7}"/>
    <cellStyle name="Currency 4 2 8 2 3 2" xfId="20527" xr:uid="{88A0F51E-EE8C-447C-B6BC-64E9415C38E1}"/>
    <cellStyle name="Currency 4 2 8 2 4" xfId="26697" xr:uid="{36B731ED-7B10-4707-8CE6-205628889D4E}"/>
    <cellStyle name="Currency 4 2 8 2 5" xfId="27852" xr:uid="{C058DF41-89BC-4679-BC90-E6969DEB80F2}"/>
    <cellStyle name="Currency 4 2 8 2 6" xfId="14861" xr:uid="{99E20BDB-1FDA-4F7A-9084-46C793C71BFD}"/>
    <cellStyle name="Currency 4 2 8 3" xfId="3650" xr:uid="{00000000-0005-0000-0000-000074030000}"/>
    <cellStyle name="Currency 4 2 8 4" xfId="24961" xr:uid="{3F0C25D4-5FA2-4F09-A128-283041A580CB}"/>
    <cellStyle name="Currency 4 2 9" xfId="3881" xr:uid="{DC251A4F-5AD9-45C1-BD34-8461C5214166}"/>
    <cellStyle name="Currency 4 2 9 2" xfId="8713" xr:uid="{C1BC6D1A-7EE7-4C47-87C8-C0673B800AAC}"/>
    <cellStyle name="Currency 4 2 9 2 2" xfId="19093" xr:uid="{648BA1C2-C386-4F11-BB8B-8B4A1CC8CB92}"/>
    <cellStyle name="Currency 4 2 9 3" xfId="11546" xr:uid="{BF03B1AD-0DE8-47DE-A307-4E2A32AA0B13}"/>
    <cellStyle name="Currency 4 2 9 3 2" xfId="21926" xr:uid="{0D3D9BC0-3938-4572-A44C-6B9F1688C330}"/>
    <cellStyle name="Currency 4 2 9 4" xfId="27235" xr:uid="{11A01AB7-B43D-42C9-8214-AD90DCB92BD5}"/>
    <cellStyle name="Currency 4 2 9 5" xfId="27202" xr:uid="{20CAEDD4-581A-49A6-A983-2D7BD69C167F}"/>
    <cellStyle name="Currency 4 2 9 6" xfId="16260" xr:uid="{35051925-8774-429B-B45F-CA6B9A703F0C}"/>
    <cellStyle name="Currency 4 20" xfId="12396" xr:uid="{66CD73B6-8B5C-4CEE-B1C4-83C336E77431}"/>
    <cellStyle name="Currency 4 3" xfId="563" xr:uid="{00000000-0005-0000-0000-000075030000}"/>
    <cellStyle name="Currency 4 3 10" xfId="4945" xr:uid="{9A699C1C-8F3B-46EB-83CA-1AEA14EAD978}"/>
    <cellStyle name="Currency 4 3 10 2" xfId="14240" xr:uid="{533075EF-05BA-4DF2-AB97-D7CA5F6AAFE4}"/>
    <cellStyle name="Currency 4 3 11" xfId="6693" xr:uid="{A047A60A-45CE-407B-A049-2223B505892E}"/>
    <cellStyle name="Currency 4 3 11 2" xfId="17073" xr:uid="{8CD57AC2-6D36-4FFB-9CDE-DCF555BE769C}"/>
    <cellStyle name="Currency 4 3 12" xfId="9526" xr:uid="{F62B27D1-058D-4BAB-B5E3-7E6115F0D553}"/>
    <cellStyle name="Currency 4 3 12 2" xfId="19906" xr:uid="{A08D132D-B56D-4C61-9E3E-B618E503E16E}"/>
    <cellStyle name="Currency 4 3 13" xfId="23762" xr:uid="{8560C23E-977A-4A64-B47A-9FD147CA5650}"/>
    <cellStyle name="Currency 4 3 14" xfId="12456" xr:uid="{4762B291-B850-4854-8306-35256D12D3FD}"/>
    <cellStyle name="Currency 4 3 2" xfId="564" xr:uid="{00000000-0005-0000-0000-000076030000}"/>
    <cellStyle name="Currency 4 3 2 10" xfId="9527" xr:uid="{27C6D75F-52DE-487D-BC75-E0B3602422C3}"/>
    <cellStyle name="Currency 4 3 2 10 2" xfId="19907" xr:uid="{1B5D55DB-60E2-4650-A86B-78944CCAE8EB}"/>
    <cellStyle name="Currency 4 3 2 11" xfId="25156" xr:uid="{7ED0C198-C02C-4ECA-8665-A8C06E408FE9}"/>
    <cellStyle name="Currency 4 3 2 12" xfId="12526" xr:uid="{92334CDC-3C23-41BD-96F3-07E3CBAB7346}"/>
    <cellStyle name="Currency 4 3 2 2" xfId="565" xr:uid="{00000000-0005-0000-0000-000077030000}"/>
    <cellStyle name="Currency 4 3 2 2 10" xfId="13108" xr:uid="{D3D01A0B-D037-4579-A100-754466682299}"/>
    <cellStyle name="Currency 4 3 2 2 2" xfId="1885" xr:uid="{00000000-0005-0000-0000-000078030000}"/>
    <cellStyle name="Currency 4 3 2 2 2 2" xfId="3094" xr:uid="{00000000-0005-0000-0000-000095020000}"/>
    <cellStyle name="Currency 4 3 2 2 2 2 2" xfId="8174" xr:uid="{431901E0-513B-4CF2-8D5D-986A9E846F3A}"/>
    <cellStyle name="Currency 4 3 2 2 2 2 2 2" xfId="28843" xr:uid="{922F41E3-1DB6-434C-A0D9-A6FF7A394730}"/>
    <cellStyle name="Currency 4 3 2 2 2 2 2 3" xfId="26574" xr:uid="{664EEE51-80C3-4F52-8D6F-16F5EDD72CB5}"/>
    <cellStyle name="Currency 4 3 2 2 2 2 2 4" xfId="18554" xr:uid="{BF461208-CAF5-4577-A105-16DBE970C91D}"/>
    <cellStyle name="Currency 4 3 2 2 2 2 3" xfId="11007" xr:uid="{573BC5E8-3CBD-4FA2-B415-D13A00A46334}"/>
    <cellStyle name="Currency 4 3 2 2 2 2 3 2" xfId="21387" xr:uid="{355DB9A7-1995-4D56-813E-1DEF9DBC9DA3}"/>
    <cellStyle name="Currency 4 3 2 2 2 2 4" xfId="25334" xr:uid="{2B76BC04-7F80-4A50-A4AC-4067138F4F14}"/>
    <cellStyle name="Currency 4 3 2 2 2 2 5" xfId="15721" xr:uid="{7A68242E-E209-4C5B-A7EE-931705DD0DC6}"/>
    <cellStyle name="Currency 4 3 2 2 2 3" xfId="2050" xr:uid="{00000000-0005-0000-0000-000078030000}"/>
    <cellStyle name="Currency 4 3 2 2 2 4" xfId="5678" xr:uid="{61CE8434-0474-4A82-9F1F-8BA9FFBDF874}"/>
    <cellStyle name="Currency 4 3 2 2 2 4 2" xfId="29968" xr:uid="{A6E3D5D1-B127-4385-8A3C-57C615A4EC53}"/>
    <cellStyle name="Currency 4 3 2 2 2 5" xfId="25269" xr:uid="{33DFC427-3C70-4236-B0CE-940975B9A690}"/>
    <cellStyle name="Currency 4 3 2 2 2 6" xfId="13609" xr:uid="{967115A1-23CB-4789-979C-E6482BE18D03}"/>
    <cellStyle name="Currency 4 3 2 2 3" xfId="1886" xr:uid="{00000000-0005-0000-0000-000079030000}"/>
    <cellStyle name="Currency 4 3 2 2 3 2" xfId="4682" xr:uid="{D687D2B6-DA4A-4542-A697-38DDD98C7F33}"/>
    <cellStyle name="Currency 4 3 2 2 3 2 2" xfId="9417" xr:uid="{D7FB4EC8-26ED-4030-9003-C2309259B9E9}"/>
    <cellStyle name="Currency 4 3 2 2 3 2 2 2" xfId="19797" xr:uid="{8B040653-5A27-43E5-99DA-246719ED798D}"/>
    <cellStyle name="Currency 4 3 2 2 3 2 3" xfId="12250" xr:uid="{33F75AFC-4D16-4F09-B9C3-B835056393B0}"/>
    <cellStyle name="Currency 4 3 2 2 3 2 3 2" xfId="22630" xr:uid="{96ECDE40-5D39-4568-B7FC-3DA71F52A446}"/>
    <cellStyle name="Currency 4 3 2 2 3 2 4" xfId="26189" xr:uid="{8C2499C7-1BB1-4D22-A139-187B9857C1C6}"/>
    <cellStyle name="Currency 4 3 2 2 3 2 5" xfId="27315" xr:uid="{005548B2-6083-46C7-874E-DB5A032DBE42}"/>
    <cellStyle name="Currency 4 3 2 2 3 2 6" xfId="16964" xr:uid="{66D36A2C-378A-41BD-B227-E81F29D242ED}"/>
    <cellStyle name="Currency 4 3 2 2 3 3" xfId="23751" xr:uid="{CC39D2C1-EDB8-46AE-990C-9B1731256481}"/>
    <cellStyle name="Currency 4 3 2 2 3 3 2" xfId="29913" xr:uid="{B4D4653B-9700-4885-9B5D-00CF112D66D6}"/>
    <cellStyle name="Currency 4 3 2 2 3 4" xfId="30025" xr:uid="{BE5F880F-D1A7-43E6-9257-37876B1379C7}"/>
    <cellStyle name="Currency 4 3 2 2 4" xfId="1884" xr:uid="{00000000-0005-0000-0000-00007A030000}"/>
    <cellStyle name="Currency 4 3 2 2 4 2" xfId="26961" xr:uid="{DB772303-1715-451F-983D-FA4084595956}"/>
    <cellStyle name="Currency 4 3 2 2 4 3" xfId="26336" xr:uid="{B0BAF356-AC96-4D61-AF66-90BA33F5234A}"/>
    <cellStyle name="Currency 4 3 2 2 5" xfId="4274" xr:uid="{A7A2FC4F-1B1A-43AE-B621-BB9F2BE98CD3}"/>
    <cellStyle name="Currency 4 3 2 2 5 2" xfId="9046" xr:uid="{2F16989A-4C37-47DA-A55F-50A0BD59F9D8}"/>
    <cellStyle name="Currency 4 3 2 2 5 2 2" xfId="19426" xr:uid="{8689B158-0518-473E-BD0D-57F774152E57}"/>
    <cellStyle name="Currency 4 3 2 2 5 2 3" xfId="31050" xr:uid="{395ABA41-C54B-4D28-9E45-B54CD7F229E6}"/>
    <cellStyle name="Currency 4 3 2 2 5 2 4" xfId="30844" xr:uid="{34E27599-88F6-41D0-87AB-5DEC06A25F09}"/>
    <cellStyle name="Currency 4 3 2 2 5 3" xfId="11879" xr:uid="{E4603E20-55BE-4014-BABB-902A708700C4}"/>
    <cellStyle name="Currency 4 3 2 2 5 3 2" xfId="22259" xr:uid="{F991F5B0-BFFF-4E23-8F84-EB2D2F643857}"/>
    <cellStyle name="Currency 4 3 2 2 5 4" xfId="27636" xr:uid="{31792131-8CCE-4EE1-B222-AE2C8621D08A}"/>
    <cellStyle name="Currency 4 3 2 2 5 5" xfId="25998" xr:uid="{270E6B12-61FF-49F3-B084-548FD7B3F23B}"/>
    <cellStyle name="Currency 4 3 2 2 5 6" xfId="16593" xr:uid="{1926910E-F59C-4D08-B99B-D9ADC6666F7F}"/>
    <cellStyle name="Currency 4 3 2 2 6" xfId="4947" xr:uid="{65C9F64E-A345-4F6D-B067-E29F264CEBF1}"/>
    <cellStyle name="Currency 4 3 2 2 6 2" xfId="26269" xr:uid="{E4C9A842-FCE7-42FB-8EA1-B50F3956D4E8}"/>
    <cellStyle name="Currency 4 3 2 2 6 3" xfId="26017" xr:uid="{8942F952-991D-4545-B1C8-7054C9722F12}"/>
    <cellStyle name="Currency 4 3 2 2 6 4" xfId="14242" xr:uid="{6E39C487-927A-43EB-B196-1CFC238D7AB4}"/>
    <cellStyle name="Currency 4 3 2 2 7" xfId="6695" xr:uid="{1E6FCB53-9A9F-48E2-AE4D-948B598459AA}"/>
    <cellStyle name="Currency 4 3 2 2 7 2" xfId="17075" xr:uid="{6D6D364E-56A0-4083-97C6-B7ABE2445DE3}"/>
    <cellStyle name="Currency 4 3 2 2 8" xfId="9528" xr:uid="{8E041D61-AC19-44A3-9FCA-06C6CF48BC2D}"/>
    <cellStyle name="Currency 4 3 2 2 8 2" xfId="19908" xr:uid="{DA438EE4-CD2F-474E-8A82-E4887BC253B2}"/>
    <cellStyle name="Currency 4 3 2 2 9" xfId="22905" xr:uid="{9470BD46-6C7B-4129-9FE4-95AE546C6D94}"/>
    <cellStyle name="Currency 4 3 2 3" xfId="1887" xr:uid="{00000000-0005-0000-0000-00007B030000}"/>
    <cellStyle name="Currency 4 3 2 3 2" xfId="3095" xr:uid="{00000000-0005-0000-0000-000096020000}"/>
    <cellStyle name="Currency 4 3 2 3 2 2" xfId="8175" xr:uid="{5272ADC5-508E-411B-A874-76D8F5F024FC}"/>
    <cellStyle name="Currency 4 3 2 3 2 2 2" xfId="28844" xr:uid="{6C67E993-C03E-461A-93EC-806EE3E12229}"/>
    <cellStyle name="Currency 4 3 2 3 2 2 2 2" xfId="31234" xr:uid="{F67D50A3-C1A7-4415-BBD6-E83CA67CA0E1}"/>
    <cellStyle name="Currency 4 3 2 3 2 2 2 3" xfId="30846" xr:uid="{FCC25CCB-B954-4AC4-AED2-AF96C2ACAAD6}"/>
    <cellStyle name="Currency 4 3 2 3 2 2 3" xfId="28033" xr:uid="{C1BAA7E1-189B-4F7B-9825-9D14D5E6F70D}"/>
    <cellStyle name="Currency 4 3 2 3 2 2 4" xfId="18555" xr:uid="{7F99C888-7723-41E2-82D6-9C1AD52869EF}"/>
    <cellStyle name="Currency 4 3 2 3 2 3" xfId="11008" xr:uid="{52DCBDCA-C818-497D-9869-FA4E869D9771}"/>
    <cellStyle name="Currency 4 3 2 3 2 3 2" xfId="21388" xr:uid="{73E0972A-E446-4E7A-88F6-E7F33842FBBB}"/>
    <cellStyle name="Currency 4 3 2 3 2 4" xfId="25660" xr:uid="{73031C5A-7497-4E29-BDA7-0512A1953CC8}"/>
    <cellStyle name="Currency 4 3 2 3 2 5" xfId="15722" xr:uid="{9E20F832-96A2-4E8D-90E0-9A69DE3190FF}"/>
    <cellStyle name="Currency 4 3 2 3 3" xfId="3599" xr:uid="{00000000-0005-0000-0000-00007B030000}"/>
    <cellStyle name="Currency 4 3 2 3 4" xfId="4426" xr:uid="{6DDD7D65-28CE-4D3E-A44A-510FBD4F835A}"/>
    <cellStyle name="Currency 4 3 2 3 4 2" xfId="9198" xr:uid="{12518834-FEB3-4C1E-B124-6B3AE272E447}"/>
    <cellStyle name="Currency 4 3 2 3 4 2 2" xfId="19578" xr:uid="{3AEC82BC-741C-4963-A6A7-E69D788CF2B4}"/>
    <cellStyle name="Currency 4 3 2 3 4 2 3" xfId="31092" xr:uid="{5F90A487-DD6C-4B22-8CD2-6F6807FDE49D}"/>
    <cellStyle name="Currency 4 3 2 3 4 2 4" xfId="30845" xr:uid="{88CE84D6-B319-4B38-9C82-3871BE944E4C}"/>
    <cellStyle name="Currency 4 3 2 3 4 3" xfId="12031" xr:uid="{324E1B08-31D5-433A-B7EF-B14FB1EE9A77}"/>
    <cellStyle name="Currency 4 3 2 3 4 3 2" xfId="22411" xr:uid="{D2A73898-9C50-4702-A7E4-FDD42B4EFF43}"/>
    <cellStyle name="Currency 4 3 2 3 4 4" xfId="16745" xr:uid="{26A21FF5-F3E3-46B8-892F-02FEDF25E251}"/>
    <cellStyle name="Currency 4 3 2 3 5" xfId="5679" xr:uid="{B3D1B3D3-BD8D-4388-8905-3C78189C9462}"/>
    <cellStyle name="Currency 4 3 2 3 5 2" xfId="29691" xr:uid="{72B473B9-F902-428F-854C-CB54D507686F}"/>
    <cellStyle name="Currency 4 3 2 3 5 2 2" xfId="30988" xr:uid="{A7C94F98-A8FA-4C61-B245-EF8864580272}"/>
    <cellStyle name="Currency 4 3 2 3 6" xfId="23330" xr:uid="{A28249A9-1B42-46FA-8253-9E0649BE0E8D}"/>
    <cellStyle name="Currency 4 3 2 3 7" xfId="13610" xr:uid="{4366B9E4-935E-4BC4-A2FC-D62291D3DD33}"/>
    <cellStyle name="Currency 4 3 2 4" xfId="1888" xr:uid="{00000000-0005-0000-0000-00007C030000}"/>
    <cellStyle name="Currency 4 3 2 4 2" xfId="3093" xr:uid="{00000000-0005-0000-0000-000097020000}"/>
    <cellStyle name="Currency 4 3 2 4 2 2" xfId="8173" xr:uid="{2AA79186-35BF-4AB7-8615-D8FC3006284E}"/>
    <cellStyle name="Currency 4 3 2 4 2 2 2" xfId="28842" xr:uid="{0748F1C7-BF01-4D79-99D3-CC23532C7C08}"/>
    <cellStyle name="Currency 4 3 2 4 2 2 3" xfId="26368" xr:uid="{F5636C90-FA6E-4D36-A794-409EDA9FC76C}"/>
    <cellStyle name="Currency 4 3 2 4 2 2 4" xfId="18553" xr:uid="{E3F93777-0AA8-4E8E-9CB1-D33EEC051AFE}"/>
    <cellStyle name="Currency 4 3 2 4 2 3" xfId="11006" xr:uid="{8800727E-E687-49E5-8545-D324E313515D}"/>
    <cellStyle name="Currency 4 3 2 4 2 3 2" xfId="21386" xr:uid="{CCA90335-FFEC-42FA-BFFE-9F6E4BFCE406}"/>
    <cellStyle name="Currency 4 3 2 4 2 4" xfId="25748" xr:uid="{61F83009-EE7B-4FE2-B8A1-D1361417A92E}"/>
    <cellStyle name="Currency 4 3 2 4 2 5" xfId="15720" xr:uid="{6B04E6E0-2145-4AC9-8D43-6CEAA1964412}"/>
    <cellStyle name="Currency 4 3 2 4 3" xfId="3642" xr:uid="{00000000-0005-0000-0000-00007C030000}"/>
    <cellStyle name="Currency 4 3 2 4 4" xfId="5680" xr:uid="{C640D449-3274-4163-9177-C2B189F2C72C}"/>
    <cellStyle name="Currency 4 3 2 4 4 2" xfId="29967" xr:uid="{82E5840C-98F6-4266-BB3E-9495DB6AA215}"/>
    <cellStyle name="Currency 4 3 2 4 5" xfId="24437" xr:uid="{CBE45B56-A6D5-48B2-BEEC-1DBA16F13214}"/>
    <cellStyle name="Currency 4 3 2 4 6" xfId="13608" xr:uid="{503D5554-44FB-47EB-AA47-30AFC02FDB54}"/>
    <cellStyle name="Currency 4 3 2 5" xfId="1883" xr:uid="{00000000-0005-0000-0000-00007D030000}"/>
    <cellStyle name="Currency 4 3 2 5 2" xfId="2530" xr:uid="{00000000-0005-0000-0000-000098020000}"/>
    <cellStyle name="Currency 4 3 2 5 2 2" xfId="7655" xr:uid="{45782A99-C040-476D-8109-DAB93457B98C}"/>
    <cellStyle name="Currency 4 3 2 5 2 2 2" xfId="18035" xr:uid="{1BCC0329-9BBF-4386-9AAE-ED987479FE29}"/>
    <cellStyle name="Currency 4 3 2 5 2 3" xfId="10488" xr:uid="{011D311B-C356-48D3-8513-12AD3C693DF2}"/>
    <cellStyle name="Currency 4 3 2 5 2 3 2" xfId="20868" xr:uid="{BD679459-1A5C-4A83-B445-DDDE95068A0D}"/>
    <cellStyle name="Currency 4 3 2 5 2 4" xfId="26039" xr:uid="{CB20989F-4E56-4E42-BAD2-C3CE414364C8}"/>
    <cellStyle name="Currency 4 3 2 5 2 5" xfId="26487" xr:uid="{D744808E-988F-4667-8697-41C769EA1F94}"/>
    <cellStyle name="Currency 4 3 2 5 2 6" xfId="15202" xr:uid="{CAB2C7AB-E0FA-4038-A976-C4C0141F17C3}"/>
    <cellStyle name="Currency 4 3 2 5 3" xfId="3594" xr:uid="{00000000-0005-0000-0000-00007D030000}"/>
    <cellStyle name="Currency 4 3 2 5 4" xfId="5677" xr:uid="{9B281BAA-7273-431B-858A-DC8F830D672D}"/>
    <cellStyle name="Currency 4 3 2 5 4 2" xfId="29876" xr:uid="{A7BF50A6-9658-419F-8EF1-2A93352FCFF0}"/>
    <cellStyle name="Currency 4 3 2 5 5" xfId="25526" xr:uid="{A433C727-125E-4712-80D9-2249998B7C61}"/>
    <cellStyle name="Currency 4 3 2 5 6" xfId="12918" xr:uid="{72BAE5A0-0A62-461D-B319-92C955040D75}"/>
    <cellStyle name="Currency 4 3 2 6" xfId="2294" xr:uid="{00000000-0005-0000-0000-000093020000}"/>
    <cellStyle name="Currency 4 3 2 6 2" xfId="7421" xr:uid="{573730B2-6DF5-4968-8E53-BB584D4D9B5D}"/>
    <cellStyle name="Currency 4 3 2 6 2 2" xfId="17801" xr:uid="{7098C69E-C26E-4964-A488-545F50883304}"/>
    <cellStyle name="Currency 4 3 2 6 3" xfId="10254" xr:uid="{8DA82A10-A801-49D3-BCF1-829C12A7EDEF}"/>
    <cellStyle name="Currency 4 3 2 6 3 2" xfId="20634" xr:uid="{226D0063-D70E-4F9F-8CCA-5E9A3E3909BF}"/>
    <cellStyle name="Currency 4 3 2 6 4" xfId="24220" xr:uid="{1F2D0923-44FE-43C1-9D3A-DF58C45ECA3B}"/>
    <cellStyle name="Currency 4 3 2 6 5" xfId="28447" xr:uid="{35900C64-B02A-47CB-8F4F-F6318E6CBECD}"/>
    <cellStyle name="Currency 4 3 2 6 6" xfId="14968" xr:uid="{20358FD6-C655-4F25-AB71-B4D9B5677E40}"/>
    <cellStyle name="Currency 4 3 2 7" xfId="3829" xr:uid="{CC8AB601-20F8-46A1-99F0-FF82EF572E23}"/>
    <cellStyle name="Currency 4 3 2 7 2" xfId="8662" xr:uid="{B92CC1AF-3C75-469F-8E7A-C9B323D68897}"/>
    <cellStyle name="Currency 4 3 2 7 2 2" xfId="19042" xr:uid="{8CFA6148-FB25-419F-A120-58823471F241}"/>
    <cellStyle name="Currency 4 3 2 7 3" xfId="11495" xr:uid="{345BC201-8947-4FBD-A505-FEF6E28E0FEC}"/>
    <cellStyle name="Currency 4 3 2 7 3 2" xfId="21875" xr:uid="{814F75CD-0E58-42C0-8E63-2349D83BA6CB}"/>
    <cellStyle name="Currency 4 3 2 7 4" xfId="27429" xr:uid="{7847A7E7-6D3B-4782-93C0-383385C0D8C6}"/>
    <cellStyle name="Currency 4 3 2 7 5" xfId="28303" xr:uid="{1631A1B8-97AE-4868-9C2F-0408EF79A9F8}"/>
    <cellStyle name="Currency 4 3 2 7 6" xfId="16209" xr:uid="{4B7FC55B-1059-4DDE-BC2C-45759D2EE56F}"/>
    <cellStyle name="Currency 4 3 2 8" xfId="4946" xr:uid="{149C158A-2C1F-4B22-97C4-837DB49A74A5}"/>
    <cellStyle name="Currency 4 3 2 8 2" xfId="14241" xr:uid="{DF30DEBC-9468-405C-A55A-4779272FD582}"/>
    <cellStyle name="Currency 4 3 2 9" xfId="6694" xr:uid="{36C16F1A-DD89-4C2A-B4BB-531D28BE5BF9}"/>
    <cellStyle name="Currency 4 3 2 9 2" xfId="17074" xr:uid="{87BE574B-570A-471A-BCE6-4273FB47E94E}"/>
    <cellStyle name="Currency 4 3 3" xfId="566" xr:uid="{00000000-0005-0000-0000-00007E030000}"/>
    <cellStyle name="Currency 4 3 3 10" xfId="24258" xr:uid="{BBD9D141-9D54-4B0B-B012-1A12C50B7675}"/>
    <cellStyle name="Currency 4 3 3 11" xfId="12684" xr:uid="{D013353A-95BF-4B51-8603-30728729F02A}"/>
    <cellStyle name="Currency 4 3 3 2" xfId="1890" xr:uid="{00000000-0005-0000-0000-00007F030000}"/>
    <cellStyle name="Currency 4 3 3 2 2" xfId="3097" xr:uid="{00000000-0005-0000-0000-00009B020000}"/>
    <cellStyle name="Currency 4 3 3 2 2 2" xfId="6172" xr:uid="{245EEFC1-6B63-448A-97EC-91AE304FE9B6}"/>
    <cellStyle name="Currency 4 3 3 2 2 2 2" xfId="23165" xr:uid="{F17C049D-B39A-479C-878E-B4531B11AF40}"/>
    <cellStyle name="Currency 4 3 3 2 2 2 2 2" xfId="26357" xr:uid="{67DD8835-D50D-46F0-AFB8-584049758599}"/>
    <cellStyle name="Currency 4 3 3 2 2 2 2 3" xfId="31147" xr:uid="{0C03AF1E-A399-4040-90B7-A6DB64E525B5}"/>
    <cellStyle name="Currency 4 3 3 2 2 2 3" xfId="26942" xr:uid="{B29565CC-6216-4006-88B0-F2500B66673A}"/>
    <cellStyle name="Currency 4 3 3 2 2 2 4" xfId="15724" xr:uid="{0AD99BDE-7CDA-449F-805C-DB52653259F5}"/>
    <cellStyle name="Currency 4 3 3 2 2 3" xfId="8177" xr:uid="{23BEF528-081F-49B6-A416-3D3638EBE064}"/>
    <cellStyle name="Currency 4 3 3 2 2 3 2" xfId="28846" xr:uid="{42028672-A77A-429F-BD9C-D23E941022C8}"/>
    <cellStyle name="Currency 4 3 3 2 2 3 3" xfId="28047" xr:uid="{D72A9D18-7426-49D8-99A8-DC9811BD7C70}"/>
    <cellStyle name="Currency 4 3 3 2 2 3 4" xfId="18557" xr:uid="{53366010-FDCE-42DF-BEDC-19E65E079376}"/>
    <cellStyle name="Currency 4 3 3 2 2 4" xfId="11010" xr:uid="{D6215F48-4D36-4238-AACC-55FE6CB2BA47}"/>
    <cellStyle name="Currency 4 3 3 2 2 4 2" xfId="21390" xr:uid="{58CF0DD9-1988-4660-B353-8EEEB994E4B5}"/>
    <cellStyle name="Currency 4 3 3 2 2 5" xfId="25112" xr:uid="{8C8C27A2-B225-4307-8FAC-A39C3F654CA1}"/>
    <cellStyle name="Currency 4 3 3 2 2 6" xfId="13612" xr:uid="{74DC2818-4F22-4589-A48B-CC099277795E}"/>
    <cellStyle name="Currency 4 3 3 2 3" xfId="2694" xr:uid="{00000000-0005-0000-0000-00009A020000}"/>
    <cellStyle name="Currency 4 3 3 2 3 2" xfId="7818" xr:uid="{9D515FEF-8A85-47C8-8397-199D56B57A6B}"/>
    <cellStyle name="Currency 4 3 3 2 3 2 2" xfId="28039" xr:uid="{5BC7E876-1AC7-42F3-9B06-D43958D69461}"/>
    <cellStyle name="Currency 4 3 3 2 3 2 3" xfId="26324" xr:uid="{B0F2F618-7156-4AA4-9660-479C72FA1DB4}"/>
    <cellStyle name="Currency 4 3 3 2 3 2 4" xfId="18198" xr:uid="{A51AF457-E504-460D-A4C6-447A6BFFAA1E}"/>
    <cellStyle name="Currency 4 3 3 2 3 3" xfId="10651" xr:uid="{58092095-639B-4C55-8F73-07474A03EB78}"/>
    <cellStyle name="Currency 4 3 3 2 3 3 2" xfId="21031" xr:uid="{0A5B0C68-DC37-4547-8D6F-8FFC80CCAE6E}"/>
    <cellStyle name="Currency 4 3 3 2 3 4" xfId="22913" xr:uid="{2E94CA68-84F5-4371-997B-9A9E2FB2C410}"/>
    <cellStyle name="Currency 4 3 3 2 3 5" xfId="15365" xr:uid="{085F8945-E70C-4C5B-81B7-4BA41C04168F}"/>
    <cellStyle name="Currency 4 3 3 2 4" xfId="2061" xr:uid="{00000000-0005-0000-0000-00007F030000}"/>
    <cellStyle name="Currency 4 3 3 2 5" xfId="4275" xr:uid="{A9A18A0C-B394-4F5F-BF25-6004A0FCDDA6}"/>
    <cellStyle name="Currency 4 3 3 2 5 2" xfId="9047" xr:uid="{F2DEDE17-5381-434E-91FC-A24B5A2A9568}"/>
    <cellStyle name="Currency 4 3 3 2 5 2 2" xfId="19427" xr:uid="{5FE51EAB-0B6A-4106-9FF9-085D964A5C33}"/>
    <cellStyle name="Currency 4 3 3 2 5 2 3" xfId="31051" xr:uid="{0BFC20F7-3A11-46FD-A2F7-E61DF009DCA7}"/>
    <cellStyle name="Currency 4 3 3 2 5 2 4" xfId="30848" xr:uid="{9DD54116-BB81-4751-8D21-DAB26CEE32EB}"/>
    <cellStyle name="Currency 4 3 3 2 5 3" xfId="11880" xr:uid="{997E97EB-6E8E-4CCA-B091-B182EDB645CE}"/>
    <cellStyle name="Currency 4 3 3 2 5 3 2" xfId="22260" xr:uid="{D98C5CFD-729B-4D98-8BAC-917EF94E0A0D}"/>
    <cellStyle name="Currency 4 3 3 2 5 4" xfId="27050" xr:uid="{826E9520-A070-4296-B78E-3CD7B68F2EC7}"/>
    <cellStyle name="Currency 4 3 3 2 5 5" xfId="26065" xr:uid="{AC5B1DFC-E7DF-4333-923C-2D3E5D36A2FF}"/>
    <cellStyle name="Currency 4 3 3 2 5 6" xfId="16594" xr:uid="{2AEC2E42-3485-4143-A840-508CDFFB36DC}"/>
    <cellStyle name="Currency 4 3 3 2 6" xfId="5682" xr:uid="{972BBD7A-F399-4590-BF19-5F777C22464B}"/>
    <cellStyle name="Currency 4 3 3 2 6 2" xfId="29728" xr:uid="{D3EB36FD-8CEE-4738-97ED-A99FD52FAEF4}"/>
    <cellStyle name="Currency 4 3 3 2 6 2 2" xfId="30989" xr:uid="{DE4878C6-2BEC-46D2-8EF8-E46B9720E401}"/>
    <cellStyle name="Currency 4 3 3 2 7" xfId="23078" xr:uid="{FA5A0E59-A3DD-4FCF-886D-7BA328640A88}"/>
    <cellStyle name="Currency 4 3 3 2 8" xfId="13109" xr:uid="{961B7C68-AC7B-4528-AEBD-859B5922B658}"/>
    <cellStyle name="Currency 4 3 3 3" xfId="1891" xr:uid="{00000000-0005-0000-0000-000080030000}"/>
    <cellStyle name="Currency 4 3 3 3 2" xfId="3098" xr:uid="{00000000-0005-0000-0000-00009C020000}"/>
    <cellStyle name="Currency 4 3 3 3 2 2" xfId="8178" xr:uid="{5D357443-C1F7-4A1C-9A8B-79E5CA8A3AF0}"/>
    <cellStyle name="Currency 4 3 3 3 2 2 2" xfId="28847" xr:uid="{389F4B05-E69E-4B79-A5EB-FB4A2C3A844E}"/>
    <cellStyle name="Currency 4 3 3 3 2 2 3" xfId="27249" xr:uid="{BDBEEE43-9FEA-4186-8A77-5F7AE2D391F4}"/>
    <cellStyle name="Currency 4 3 3 3 2 2 4" xfId="18558" xr:uid="{3BF5F718-0A52-45F6-9084-5976DFC6A62C}"/>
    <cellStyle name="Currency 4 3 3 3 2 3" xfId="11011" xr:uid="{60E0BED4-FD2E-46DA-B474-4B3E367F65B5}"/>
    <cellStyle name="Currency 4 3 3 3 2 3 2" xfId="21391" xr:uid="{1525BF26-D227-414E-A4A0-2ED22683DAD2}"/>
    <cellStyle name="Currency 4 3 3 3 2 4" xfId="25185" xr:uid="{614AF8FC-B633-4E2A-995B-43A3D63DE41E}"/>
    <cellStyle name="Currency 4 3 3 3 2 5" xfId="15725" xr:uid="{9EF9895C-16FA-4D39-9EAF-B812BA93A86E}"/>
    <cellStyle name="Currency 4 3 3 3 3" xfId="3662" xr:uid="{00000000-0005-0000-0000-000080030000}"/>
    <cellStyle name="Currency 4 3 3 3 4" xfId="4427" xr:uid="{C8B4E7B0-83F8-4699-88CD-54B2D8F32DAD}"/>
    <cellStyle name="Currency 4 3 3 3 4 2" xfId="9199" xr:uid="{88F62EE2-8CDA-4E15-9F65-299F86D0604F}"/>
    <cellStyle name="Currency 4 3 3 3 4 2 2" xfId="19579" xr:uid="{CC824306-A436-4FA1-9C48-B30A2DE20F78}"/>
    <cellStyle name="Currency 4 3 3 3 4 2 3" xfId="31093" xr:uid="{292C4124-F0A2-4D10-B359-250B7466A5C3}"/>
    <cellStyle name="Currency 4 3 3 3 4 2 4" xfId="30849" xr:uid="{A251918D-5AFF-4910-8A3B-8CF0EE42D7C7}"/>
    <cellStyle name="Currency 4 3 3 3 4 3" xfId="12032" xr:uid="{EC78C1D7-62E6-412F-A837-6B3BC6F3BBEB}"/>
    <cellStyle name="Currency 4 3 3 3 4 3 2" xfId="22412" xr:uid="{2709CD85-FF35-4D8E-8CC3-10ECB200DCBC}"/>
    <cellStyle name="Currency 4 3 3 3 4 4" xfId="16746" xr:uid="{7F4B26FF-D4A7-46E9-93B3-18D5F33723A2}"/>
    <cellStyle name="Currency 4 3 3 3 5" xfId="5683" xr:uid="{39341862-0181-4C5E-949D-F89F697D04ED}"/>
    <cellStyle name="Currency 4 3 3 3 5 2" xfId="29707" xr:uid="{0A9E1880-5A33-4257-9F52-C4E2B68CBF61}"/>
    <cellStyle name="Currency 4 3 3 3 6" xfId="23130" xr:uid="{8F53FD9C-35CA-4984-B648-71AC776AAF06}"/>
    <cellStyle name="Currency 4 3 3 3 7" xfId="13613" xr:uid="{1797E221-8C55-4BBC-98CB-F63B9DF2C26F}"/>
    <cellStyle name="Currency 4 3 3 4" xfId="1889" xr:uid="{00000000-0005-0000-0000-000081030000}"/>
    <cellStyle name="Currency 4 3 3 4 2" xfId="3096" xr:uid="{00000000-0005-0000-0000-00009D020000}"/>
    <cellStyle name="Currency 4 3 3 4 2 2" xfId="8176" xr:uid="{75731091-C8C8-4086-9613-B0BFBF99BB4C}"/>
    <cellStyle name="Currency 4 3 3 4 2 2 2" xfId="28845" xr:uid="{A9B7BDBC-3237-4D16-8EB7-E59D345EA710}"/>
    <cellStyle name="Currency 4 3 3 4 2 2 3" xfId="27708" xr:uid="{34106B4D-48C0-422F-B2A2-4705F8BF2F97}"/>
    <cellStyle name="Currency 4 3 3 4 2 2 4" xfId="18556" xr:uid="{B9344271-A5BC-4D7F-9A60-06A53FC305C1}"/>
    <cellStyle name="Currency 4 3 3 4 2 3" xfId="11009" xr:uid="{FAB33934-4D9C-445B-8905-2DFCCCC46A85}"/>
    <cellStyle name="Currency 4 3 3 4 2 3 2" xfId="21389" xr:uid="{2DAF6D68-1EBA-4936-8DF6-49BE2A53F212}"/>
    <cellStyle name="Currency 4 3 3 4 2 4" xfId="25512" xr:uid="{0D7914E2-4B85-432C-BF3E-E82AADB1BCE8}"/>
    <cellStyle name="Currency 4 3 3 4 2 5" xfId="15723" xr:uid="{9B134EE1-DA6C-43CB-81DE-684E88B1AFB6}"/>
    <cellStyle name="Currency 4 3 3 4 3" xfId="3691" xr:uid="{00000000-0005-0000-0000-000081030000}"/>
    <cellStyle name="Currency 4 3 3 4 4" xfId="5681" xr:uid="{FFFF2C30-4094-4398-B9F9-3EFC21446922}"/>
    <cellStyle name="Currency 4 3 3 4 4 2" xfId="29969" xr:uid="{7281F1A7-5F24-44A1-A148-B239A0D0B065}"/>
    <cellStyle name="Currency 4 3 3 4 5" xfId="24877" xr:uid="{34060291-EB8B-4FDF-8F6B-C68A873BBE5A}"/>
    <cellStyle name="Currency 4 3 3 4 6" xfId="13611" xr:uid="{DBF80413-4B85-4FD0-8623-469CE5DB1163}"/>
    <cellStyle name="Currency 4 3 3 5" xfId="2633" xr:uid="{00000000-0005-0000-0000-00009E020000}"/>
    <cellStyle name="Currency 4 3 3 5 2" xfId="5895" xr:uid="{30465DA8-295D-4FD1-975C-B9501B7FDABB}"/>
    <cellStyle name="Currency 4 3 3 5 2 2" xfId="28538" xr:uid="{D45496F4-22F6-4EDB-8423-1E500DA34D54}"/>
    <cellStyle name="Currency 4 3 3 5 2 3" xfId="26512" xr:uid="{D37A4C49-08CB-4830-9C8E-9A3C743A1751}"/>
    <cellStyle name="Currency 4 3 3 5 2 4" xfId="15305" xr:uid="{03AF7162-17DC-47F8-BB8B-C360C6A5E3D7}"/>
    <cellStyle name="Currency 4 3 3 5 3" xfId="7758" xr:uid="{CD4E4338-ED5C-4DB3-B49F-56E7FE929F23}"/>
    <cellStyle name="Currency 4 3 3 5 3 2" xfId="18138" xr:uid="{BF2569F1-CDEE-4A66-94C7-73C62BD4EB5C}"/>
    <cellStyle name="Currency 4 3 3 5 4" xfId="10591" xr:uid="{EAB99A54-5986-4ED6-91B2-5BE26F1B2864}"/>
    <cellStyle name="Currency 4 3 3 5 4 2" xfId="20971" xr:uid="{A67839FB-8767-4BA5-A560-9AE78FC03245}"/>
    <cellStyle name="Currency 4 3 3 5 5" xfId="23407" xr:uid="{FE6B56DB-BA94-4381-A568-A113EC141101}"/>
    <cellStyle name="Currency 4 3 3 5 6" xfId="13021" xr:uid="{986DF7A8-CB28-4B4A-9794-FE267059F919}"/>
    <cellStyle name="Currency 4 3 3 6" xfId="4138" xr:uid="{6B123A2A-35D1-4A82-89EB-FD8F530B11B4}"/>
    <cellStyle name="Currency 4 3 3 6 2" xfId="8910" xr:uid="{2AA728DB-79E0-434A-A116-CC49DDAE427A}"/>
    <cellStyle name="Currency 4 3 3 6 2 2" xfId="19290" xr:uid="{BFFE1D5F-ECAF-4472-A238-DD25F93BE0A5}"/>
    <cellStyle name="Currency 4 3 3 6 2 3" xfId="31020" xr:uid="{E791E615-2623-44F5-A62F-E2834F94C37C}"/>
    <cellStyle name="Currency 4 3 3 6 2 4" xfId="30847" xr:uid="{B37A22F8-B1F5-4E35-B076-D364916926AD}"/>
    <cellStyle name="Currency 4 3 3 6 3" xfId="11743" xr:uid="{31C873FB-3A67-447A-916B-1B6FA9E3B8AA}"/>
    <cellStyle name="Currency 4 3 3 6 3 2" xfId="22123" xr:uid="{C2F14EF1-3B83-482B-AAA2-439783D70DF3}"/>
    <cellStyle name="Currency 4 3 3 6 4" xfId="24704" xr:uid="{4309507B-EF60-4074-9701-FB124E1202DD}"/>
    <cellStyle name="Currency 4 3 3 6 5" xfId="25997" xr:uid="{DA3EAE5A-1285-4AF0-93AA-0E5AC0CEA453}"/>
    <cellStyle name="Currency 4 3 3 6 6" xfId="16457" xr:uid="{5E5F0659-D264-4DC8-95F8-E400C140D3EA}"/>
    <cellStyle name="Currency 4 3 3 7" xfId="4948" xr:uid="{C4D5D6D7-A836-410F-A574-41204BD7140B}"/>
    <cellStyle name="Currency 4 3 3 7 2" xfId="27577" xr:uid="{6C095663-747A-4181-9A96-532C6BCFB1CC}"/>
    <cellStyle name="Currency 4 3 3 7 3" xfId="27142" xr:uid="{D5E4766A-3BE3-4BF4-B0B2-EB170B5B6CA6}"/>
    <cellStyle name="Currency 4 3 3 7 4" xfId="14243" xr:uid="{D0D72598-D96B-4636-B304-F39020885D2D}"/>
    <cellStyle name="Currency 4 3 3 8" xfId="6696" xr:uid="{977495BE-1DF0-4EDE-A4A1-41A24A5790A3}"/>
    <cellStyle name="Currency 4 3 3 8 2" xfId="17076" xr:uid="{F717E167-9746-4026-B445-1B738C09ECD1}"/>
    <cellStyle name="Currency 4 3 3 9" xfId="9529" xr:uid="{E4334F6A-5E5F-40A4-BA5C-9E120F5BA3A6}"/>
    <cellStyle name="Currency 4 3 3 9 2" xfId="19909" xr:uid="{5BB767F8-A693-49B8-8B5B-3E0A0EB5EF1E}"/>
    <cellStyle name="Currency 4 3 4" xfId="567" xr:uid="{00000000-0005-0000-0000-000082030000}"/>
    <cellStyle name="Currency 4 3 4 10" xfId="13107" xr:uid="{AE740A6D-D45A-41E1-8273-9F297354F55A}"/>
    <cellStyle name="Currency 4 3 4 2" xfId="1893" xr:uid="{00000000-0005-0000-0000-000083030000}"/>
    <cellStyle name="Currency 4 3 4 2 2" xfId="3099" xr:uid="{00000000-0005-0000-0000-0000A0020000}"/>
    <cellStyle name="Currency 4 3 4 2 2 2" xfId="8179" xr:uid="{8AE1DDD6-2F21-49C5-B8C6-F52A50611B85}"/>
    <cellStyle name="Currency 4 3 4 2 2 2 2" xfId="28848" xr:uid="{2AEB745B-9CFB-4146-9EB2-3C2423E878BB}"/>
    <cellStyle name="Currency 4 3 4 2 2 2 3" xfId="27434" xr:uid="{27C29BB6-0D2D-4B52-A89C-F7B556C93D73}"/>
    <cellStyle name="Currency 4 3 4 2 2 2 4" xfId="18559" xr:uid="{58809F57-2B38-4802-BF8E-4A86F6A2186C}"/>
    <cellStyle name="Currency 4 3 4 2 2 3" xfId="11012" xr:uid="{A3B24448-6335-4720-A2C9-621BDF34B786}"/>
    <cellStyle name="Currency 4 3 4 2 2 3 2" xfId="21392" xr:uid="{9C3A51D5-237D-4870-8D4C-49825FECA1E4}"/>
    <cellStyle name="Currency 4 3 4 2 2 4" xfId="23880" xr:uid="{51FD7B37-87BC-4AFC-ADD7-D314DF309365}"/>
    <cellStyle name="Currency 4 3 4 2 2 5" xfId="15726" xr:uid="{47C9BDD8-BA39-499A-9171-FE30EE837C58}"/>
    <cellStyle name="Currency 4 3 4 2 3" xfId="3627" xr:uid="{00000000-0005-0000-0000-000083030000}"/>
    <cellStyle name="Currency 4 3 4 2 4" xfId="5684" xr:uid="{61FA4F1F-147C-45F5-8CB7-1B0BF2586D1D}"/>
    <cellStyle name="Currency 4 3 4 2 4 2" xfId="29970" xr:uid="{504B7EA9-2541-4886-B966-3E2F7E9D8798}"/>
    <cellStyle name="Currency 4 3 4 2 5" xfId="23193" xr:uid="{56FD0A9D-05CC-4AFD-9BCB-9FAF22FC024B}"/>
    <cellStyle name="Currency 4 3 4 2 6" xfId="13614" xr:uid="{2BC2A876-45C4-4DD6-AFEF-F320778FC734}"/>
    <cellStyle name="Currency 4 3 4 3" xfId="1894" xr:uid="{00000000-0005-0000-0000-000084030000}"/>
    <cellStyle name="Currency 4 3 4 3 2" xfId="4672" xr:uid="{FC46B6DE-95DF-48B7-89E0-F85CC2E3B4FC}"/>
    <cellStyle name="Currency 4 3 4 3 2 2" xfId="9412" xr:uid="{C830E2BF-63CA-4B55-89D4-19C026E0371F}"/>
    <cellStyle name="Currency 4 3 4 3 2 2 2" xfId="19792" xr:uid="{BDFB18EF-1D44-4ADF-B996-56BA3193D84B}"/>
    <cellStyle name="Currency 4 3 4 3 2 3" xfId="12245" xr:uid="{05777228-4C2C-4BCB-84B0-0CA92B2C0925}"/>
    <cellStyle name="Currency 4 3 4 3 2 3 2" xfId="22625" xr:uid="{124C1774-841D-4E92-9868-6659CFDD3911}"/>
    <cellStyle name="Currency 4 3 4 3 2 4" xfId="27570" xr:uid="{2B944392-4C06-4870-9C5C-35925D1716EE}"/>
    <cellStyle name="Currency 4 3 4 3 2 5" xfId="27076" xr:uid="{BCD72EFD-AFA5-415B-B905-191A0B6B1AFD}"/>
    <cellStyle name="Currency 4 3 4 3 2 6" xfId="16959" xr:uid="{CB2F6201-3F3D-42C1-BE4E-85EB8E0C8C23}"/>
    <cellStyle name="Currency 4 3 4 3 3" xfId="24792" xr:uid="{704EF74D-05DA-4D4E-81E7-7F257B0BFD73}"/>
    <cellStyle name="Currency 4 3 4 3 3 2" xfId="29912" xr:uid="{52E0AAA9-AC47-4051-8A56-EA4E1FA813B4}"/>
    <cellStyle name="Currency 4 3 4 3 4" xfId="30024" xr:uid="{BDE30902-7BFB-4D12-BD65-976D37EB3886}"/>
    <cellStyle name="Currency 4 3 4 4" xfId="1892" xr:uid="{00000000-0005-0000-0000-000085030000}"/>
    <cellStyle name="Currency 4 3 4 5" xfId="4273" xr:uid="{F91ACA83-4F2D-4012-ADCB-25A69197F09D}"/>
    <cellStyle name="Currency 4 3 4 5 2" xfId="9045" xr:uid="{BAA519F8-BB36-43DB-BD39-CE9712C067E0}"/>
    <cellStyle name="Currency 4 3 4 5 2 2" xfId="19425" xr:uid="{65CE24DD-BF71-43F7-9085-07995EA112DC}"/>
    <cellStyle name="Currency 4 3 4 5 2 3" xfId="31049" xr:uid="{FB39CD15-218C-4493-A9AF-8E1F9FF5135F}"/>
    <cellStyle name="Currency 4 3 4 5 2 4" xfId="30850" xr:uid="{E1B2DA33-F3FC-4394-A0AA-285A315E6745}"/>
    <cellStyle name="Currency 4 3 4 5 3" xfId="11878" xr:uid="{1D267E38-EAEA-4AA5-99A3-A6D3F8F2F5ED}"/>
    <cellStyle name="Currency 4 3 4 5 3 2" xfId="22258" xr:uid="{EFC23FBC-FD34-4D6B-9C27-A797C61C3AF5}"/>
    <cellStyle name="Currency 4 3 4 5 4" xfId="27828" xr:uid="{7CEA81F8-915D-4A38-988A-7948ECEFB604}"/>
    <cellStyle name="Currency 4 3 4 5 5" xfId="28554" xr:uid="{E7734652-6C3F-4F0D-96AD-ABF938A9F511}"/>
    <cellStyle name="Currency 4 3 4 5 6" xfId="16592" xr:uid="{3B81F487-7C4D-4339-AEB5-257283E08EAA}"/>
    <cellStyle name="Currency 4 3 4 6" xfId="4949" xr:uid="{030DFC46-68C6-48EC-A562-735E9351B92C}"/>
    <cellStyle name="Currency 4 3 4 6 2" xfId="14244" xr:uid="{95223E6A-58A3-4A37-BE3B-B296D9027FD0}"/>
    <cellStyle name="Currency 4 3 4 7" xfId="6697" xr:uid="{9FEF5103-A120-4214-8154-D7122FB63341}"/>
    <cellStyle name="Currency 4 3 4 7 2" xfId="17077" xr:uid="{DC476D78-A6CD-4F39-B1BB-85870CB30E12}"/>
    <cellStyle name="Currency 4 3 4 8" xfId="9530" xr:uid="{6869894A-9083-4BBC-8B94-A2F55E090560}"/>
    <cellStyle name="Currency 4 3 4 8 2" xfId="19910" xr:uid="{BE929E4D-6764-43FE-A142-789698901C59}"/>
    <cellStyle name="Currency 4 3 4 9" xfId="24021" xr:uid="{6EA85735-1263-470C-9A08-C9A8953A5A63}"/>
    <cellStyle name="Currency 4 3 5" xfId="1895" xr:uid="{00000000-0005-0000-0000-000086030000}"/>
    <cellStyle name="Currency 4 3 5 2" xfId="3100" xr:uid="{00000000-0005-0000-0000-0000A1020000}"/>
    <cellStyle name="Currency 4 3 5 2 2" xfId="8180" xr:uid="{087061CE-0A29-40D7-AEC0-35E907205918}"/>
    <cellStyle name="Currency 4 3 5 2 2 2" xfId="28849" xr:uid="{0D1D4FAA-A692-4A2B-93B6-4B280AB9AECA}"/>
    <cellStyle name="Currency 4 3 5 2 2 2 2" xfId="31235" xr:uid="{543C203C-95B6-4864-94A6-8BD3E79DA64B}"/>
    <cellStyle name="Currency 4 3 5 2 2 2 3" xfId="30852" xr:uid="{0971C87F-E455-41E8-ABF8-2BC0027F690C}"/>
    <cellStyle name="Currency 4 3 5 2 2 3" xfId="27819" xr:uid="{22F52395-28E4-4932-93E2-115E61BE8B7B}"/>
    <cellStyle name="Currency 4 3 5 2 2 4" xfId="18560" xr:uid="{D722F38D-F55F-4E21-8EFC-D462EBFBA666}"/>
    <cellStyle name="Currency 4 3 5 2 3" xfId="11013" xr:uid="{D088AC67-98D9-4721-9256-0DAAD732BA06}"/>
    <cellStyle name="Currency 4 3 5 2 3 2" xfId="21393" xr:uid="{D435C61C-2FAF-4831-9980-AD606B14E2B8}"/>
    <cellStyle name="Currency 4 3 5 2 4" xfId="23574" xr:uid="{9C3BAC46-B5C7-4513-B6F2-CEA7C1979815}"/>
    <cellStyle name="Currency 4 3 5 2 5" xfId="15727" xr:uid="{72243DB0-BA44-4ECB-AD3D-E32CE0FDB110}"/>
    <cellStyle name="Currency 4 3 5 3" xfId="3559" xr:uid="{00000000-0005-0000-0000-000086030000}"/>
    <cellStyle name="Currency 4 3 5 4" xfId="4428" xr:uid="{B29F8216-9F8D-482A-828C-7107F57C7913}"/>
    <cellStyle name="Currency 4 3 5 4 2" xfId="9200" xr:uid="{0649228C-693A-4A74-97E4-B82EA40458D9}"/>
    <cellStyle name="Currency 4 3 5 4 2 2" xfId="19580" xr:uid="{61DA59B9-544E-4109-B3CB-8971F4F8CE50}"/>
    <cellStyle name="Currency 4 3 5 4 2 3" xfId="31094" xr:uid="{A8CD7337-3682-4CEA-AF65-6EE0FD3A735D}"/>
    <cellStyle name="Currency 4 3 5 4 2 4" xfId="30851" xr:uid="{A9A8128F-3665-438B-8D34-4F62BF436405}"/>
    <cellStyle name="Currency 4 3 5 4 3" xfId="12033" xr:uid="{D6195DAA-53EE-41FE-A33E-08B3D8B942F0}"/>
    <cellStyle name="Currency 4 3 5 4 3 2" xfId="22413" xr:uid="{2623672B-EB3B-4F7E-BCC4-1F8C278D1051}"/>
    <cellStyle name="Currency 4 3 5 4 4" xfId="16747" xr:uid="{22ED227D-3A11-4111-AACB-FF1E6F351120}"/>
    <cellStyle name="Currency 4 3 5 5" xfId="5685" xr:uid="{7E96A1D9-66E5-4FBA-9768-97165FB23BD1}"/>
    <cellStyle name="Currency 4 3 5 5 2" xfId="29686" xr:uid="{8351C799-133B-4166-88AA-AFA491555915}"/>
    <cellStyle name="Currency 4 3 5 5 2 2" xfId="30990" xr:uid="{8AE52235-88AA-4879-8CF8-35F89D2E8477}"/>
    <cellStyle name="Currency 4 3 5 6" xfId="25170" xr:uid="{5FAEF081-7E2E-41CB-99FB-6D5A7583AB2D}"/>
    <cellStyle name="Currency 4 3 5 7" xfId="13615" xr:uid="{4C3D984E-B103-40C6-8BE6-58158F3D54A0}"/>
    <cellStyle name="Currency 4 3 6" xfId="1896" xr:uid="{00000000-0005-0000-0000-000087030000}"/>
    <cellStyle name="Currency 4 3 6 2" xfId="2883" xr:uid="{00000000-0005-0000-0000-0000A2020000}"/>
    <cellStyle name="Currency 4 3 6 2 2" xfId="8000" xr:uid="{74124B81-524A-4799-99E9-7BD3E0A5D31B}"/>
    <cellStyle name="Currency 4 3 6 2 2 2" xfId="25836" xr:uid="{6795BBEC-4B08-418A-8583-1E6541133F36}"/>
    <cellStyle name="Currency 4 3 6 2 2 2 2" xfId="31166" xr:uid="{282841D4-51CD-48A0-8C75-7AB767A6AA5C}"/>
    <cellStyle name="Currency 4 3 6 2 2 2 3" xfId="30853" xr:uid="{6C61F38E-E05A-4904-B280-18DC8E4926BF}"/>
    <cellStyle name="Currency 4 3 6 2 2 3" xfId="28223" xr:uid="{6E514E81-DECF-4892-872D-B0168FF66791}"/>
    <cellStyle name="Currency 4 3 6 2 2 4" xfId="18380" xr:uid="{E5D29A37-B5CD-4DF4-AB5C-D1DFE2305AFA}"/>
    <cellStyle name="Currency 4 3 6 2 3" xfId="10833" xr:uid="{6C856AB7-B618-4128-83E5-3C8D49B3AE84}"/>
    <cellStyle name="Currency 4 3 6 2 3 2" xfId="21213" xr:uid="{026C891D-38F0-47C6-BE0E-A3DD0406CBA4}"/>
    <cellStyle name="Currency 4 3 6 2 4" xfId="22847" xr:uid="{F99703F3-B22F-4351-8728-4842B8BA4150}"/>
    <cellStyle name="Currency 4 3 6 2 5" xfId="15547" xr:uid="{9A548102-19BA-4234-B71F-35FD9771DD80}"/>
    <cellStyle name="Currency 4 3 6 3" xfId="3588" xr:uid="{00000000-0005-0000-0000-000087030000}"/>
    <cellStyle name="Currency 4 3 6 4" xfId="5686" xr:uid="{167B630D-F127-4469-8162-A32592159BAA}"/>
    <cellStyle name="Currency 4 3 6 4 2" xfId="29927" xr:uid="{61D729A3-778D-4A96-BFF7-41C4C5FAF594}"/>
    <cellStyle name="Currency 4 3 6 5" xfId="25217" xr:uid="{36C5E636-26E2-4622-AD43-BDBD8D288012}"/>
    <cellStyle name="Currency 4 3 6 6" xfId="13382" xr:uid="{BDCCAD98-CB43-420D-90F1-27CA2F3F0D19}"/>
    <cellStyle name="Currency 4 3 7" xfId="1882" xr:uid="{00000000-0005-0000-0000-000088030000}"/>
    <cellStyle name="Currency 4 3 7 2" xfId="2470" xr:uid="{00000000-0005-0000-0000-0000A3020000}"/>
    <cellStyle name="Currency 4 3 7 2 2" xfId="7595" xr:uid="{35277BF4-85D6-4DDF-A5A9-0BB656953092}"/>
    <cellStyle name="Currency 4 3 7 2 2 2" xfId="17975" xr:uid="{00B577A0-E585-4383-87BF-D644932D10CA}"/>
    <cellStyle name="Currency 4 3 7 2 3" xfId="10428" xr:uid="{1E7E954D-F4BC-4D52-B7A7-62A586FA092D}"/>
    <cellStyle name="Currency 4 3 7 2 3 2" xfId="20808" xr:uid="{FB59F1BA-6212-4581-8480-DB9AD295B4D3}"/>
    <cellStyle name="Currency 4 3 7 2 4" xfId="27164" xr:uid="{859CFEFB-53CA-4B7E-813F-16FD5EA8AB12}"/>
    <cellStyle name="Currency 4 3 7 2 5" xfId="28675" xr:uid="{C8E56A8A-E7D9-4A16-87B8-2F638FE792EF}"/>
    <cellStyle name="Currency 4 3 7 2 6" xfId="15142" xr:uid="{AE777392-77DF-479D-B976-9ABB8D658E94}"/>
    <cellStyle name="Currency 4 3 7 3" xfId="3701" xr:uid="{00000000-0005-0000-0000-000088030000}"/>
    <cellStyle name="Currency 4 3 7 4" xfId="5676" xr:uid="{E2521B25-7D48-4716-AE33-2479DAA07BA6}"/>
    <cellStyle name="Currency 4 3 7 4 2" xfId="29864" xr:uid="{ED283249-7832-40BF-813D-7A87C76D57BB}"/>
    <cellStyle name="Currency 4 3 7 5" xfId="25062" xr:uid="{0D87D897-DA24-4F46-95B8-8298DAF32F7B}"/>
    <cellStyle name="Currency 4 3 7 6" xfId="12858" xr:uid="{5247CC81-3C80-448B-A7A4-837570488085}"/>
    <cellStyle name="Currency 4 3 8" xfId="2224" xr:uid="{00000000-0005-0000-0000-000092020000}"/>
    <cellStyle name="Currency 4 3 8 2" xfId="7351" xr:uid="{B5806281-0079-4A9D-A756-81AD65AD44FE}"/>
    <cellStyle name="Currency 4 3 8 2 2" xfId="17731" xr:uid="{3C5FD1D2-517A-4B9F-B94B-117F3371827D}"/>
    <cellStyle name="Currency 4 3 8 2 2 2" xfId="31124" xr:uid="{D7F480B7-CB4C-485D-96A0-E1B2EBD6C500}"/>
    <cellStyle name="Currency 4 3 8 2 2 3" xfId="30854" xr:uid="{DC34D8E2-CC8E-42A4-BA04-DCD8DE3CEB56}"/>
    <cellStyle name="Currency 4 3 8 3" xfId="10184" xr:uid="{F031D557-6255-451B-80EA-F08A9F594EFC}"/>
    <cellStyle name="Currency 4 3 8 3 2" xfId="20564" xr:uid="{0B09AA96-5D23-49E3-925C-3F8A727C3400}"/>
    <cellStyle name="Currency 4 3 8 4" xfId="24619" xr:uid="{3DDFCC10-D393-43AB-94BC-22E785DA803E}"/>
    <cellStyle name="Currency 4 3 8 5" xfId="27279" xr:uid="{64CAF36B-F3AB-4AF9-8E1E-75348DF5CA28}"/>
    <cellStyle name="Currency 4 3 8 6" xfId="14898" xr:uid="{19ACD2B1-BC17-4050-8824-312BD00E30D6}"/>
    <cellStyle name="Currency 4 3 9" xfId="3883" xr:uid="{685CFCD8-CDB7-4015-8D35-50302F345A20}"/>
    <cellStyle name="Currency 4 3 9 2" xfId="8715" xr:uid="{8F84AFEA-39EF-46C8-8593-D237744CD0FC}"/>
    <cellStyle name="Currency 4 3 9 2 2" xfId="19095" xr:uid="{0C377D4E-80B1-4051-9438-5403749A64FE}"/>
    <cellStyle name="Currency 4 3 9 3" xfId="11548" xr:uid="{0BB00F3B-32C6-45D3-8764-2C694BF52872}"/>
    <cellStyle name="Currency 4 3 9 3 2" xfId="21928" xr:uid="{C3744CEE-0F3B-439F-AE70-7556DF7FA767}"/>
    <cellStyle name="Currency 4 3 9 4" xfId="27024" xr:uid="{7366C550-7A2A-46C4-B2C6-9FA891548DF0}"/>
    <cellStyle name="Currency 4 3 9 5" xfId="25932" xr:uid="{616CD1AB-1B85-44E7-9724-B42505400F6B}"/>
    <cellStyle name="Currency 4 3 9 6" xfId="16262" xr:uid="{EDA75DD9-58EA-492E-8249-0664B4196C9A}"/>
    <cellStyle name="Currency 4 4" xfId="568" xr:uid="{00000000-0005-0000-0000-000089030000}"/>
    <cellStyle name="Currency 4 4 10" xfId="6698" xr:uid="{404CEE2B-BD34-48EE-B90B-E3D8AC3D9FC6}"/>
    <cellStyle name="Currency 4 4 10 2" xfId="17078" xr:uid="{45E71150-9A8E-45BF-917B-DDE4AC91A546}"/>
    <cellStyle name="Currency 4 4 11" xfId="9531" xr:uid="{CBB5FE6E-E9CC-4D61-926F-9DED3D90AEED}"/>
    <cellStyle name="Currency 4 4 11 2" xfId="19911" xr:uid="{48800006-4CE4-48BA-A891-70824E9FF7EE}"/>
    <cellStyle name="Currency 4 4 12" xfId="25097" xr:uid="{77469EB1-1EFB-4C22-A1EE-BED7AA70A80D}"/>
    <cellStyle name="Currency 4 4 13" xfId="12436" xr:uid="{8CB51D5A-F1E7-4E3A-9646-89AA26D74E5B}"/>
    <cellStyle name="Currency 4 4 2" xfId="569" xr:uid="{00000000-0005-0000-0000-00008A030000}"/>
    <cellStyle name="Currency 4 4 2 10" xfId="9532" xr:uid="{BA4B807B-EBC4-4CE9-9480-9551FC4002E6}"/>
    <cellStyle name="Currency 4 4 2 10 2" xfId="19912" xr:uid="{2B0EBC39-CF5A-4313-97C3-FE1473BB0A80}"/>
    <cellStyle name="Currency 4 4 2 11" xfId="23202" xr:uid="{63598945-3864-4262-B140-8013553060D5}"/>
    <cellStyle name="Currency 4 4 2 12" xfId="12527" xr:uid="{5789DC16-1E00-4F5A-A367-B8B17870A40B}"/>
    <cellStyle name="Currency 4 4 2 2" xfId="570" xr:uid="{00000000-0005-0000-0000-00008B030000}"/>
    <cellStyle name="Currency 4 4 2 2 10" xfId="13111" xr:uid="{D6539105-A78B-4395-96BE-89FF952F2316}"/>
    <cellStyle name="Currency 4 4 2 2 2" xfId="1900" xr:uid="{00000000-0005-0000-0000-00008C030000}"/>
    <cellStyle name="Currency 4 4 2 2 2 2" xfId="3102" xr:uid="{00000000-0005-0000-0000-0000A7020000}"/>
    <cellStyle name="Currency 4 4 2 2 2 2 2" xfId="8182" xr:uid="{904F3012-57A0-4FAC-A0C4-16E2551489D6}"/>
    <cellStyle name="Currency 4 4 2 2 2 2 2 2" xfId="28851" xr:uid="{F9DF3389-46C0-4F6D-87EA-4F9FA8FDD3EC}"/>
    <cellStyle name="Currency 4 4 2 2 2 2 2 3" xfId="26208" xr:uid="{A847656F-3BE7-420F-8BB9-FE71ECFC7CB1}"/>
    <cellStyle name="Currency 4 4 2 2 2 2 2 4" xfId="18562" xr:uid="{F9C791EA-47C4-4D6F-84B3-278E92AA242F}"/>
    <cellStyle name="Currency 4 4 2 2 2 2 3" xfId="11015" xr:uid="{B479306D-E10B-45A5-9E29-8F290E3E7518}"/>
    <cellStyle name="Currency 4 4 2 2 2 2 3 2" xfId="21395" xr:uid="{7B3583D4-0490-439D-9C9D-67AB612751A6}"/>
    <cellStyle name="Currency 4 4 2 2 2 2 4" xfId="25769" xr:uid="{ADDBE3C1-5401-4A68-A34B-E3EEB1E9444B}"/>
    <cellStyle name="Currency 4 4 2 2 2 2 5" xfId="15729" xr:uid="{FC29D236-847B-4302-B653-8FA99C016C7C}"/>
    <cellStyle name="Currency 4 4 2 2 2 3" xfId="2059" xr:uid="{00000000-0005-0000-0000-00008C030000}"/>
    <cellStyle name="Currency 4 4 2 2 2 4" xfId="5688" xr:uid="{49DCF050-5439-44B0-B2A0-27FBC55DC5F2}"/>
    <cellStyle name="Currency 4 4 2 2 2 4 2" xfId="29972" xr:uid="{D1DCE2EF-CF6D-4E8A-B51C-2B950AC4303B}"/>
    <cellStyle name="Currency 4 4 2 2 2 5" xfId="25499" xr:uid="{6C76CE48-A73C-420F-850E-F2D87934E8E8}"/>
    <cellStyle name="Currency 4 4 2 2 2 6" xfId="13617" xr:uid="{B236BE07-737A-4F1E-AECD-C28CF3BB3BBF}"/>
    <cellStyle name="Currency 4 4 2 2 3" xfId="1901" xr:uid="{00000000-0005-0000-0000-00008D030000}"/>
    <cellStyle name="Currency 4 4 2 2 3 2" xfId="4637" xr:uid="{0C00C94B-26DF-4D56-86FA-2DE02AE2073A}"/>
    <cellStyle name="Currency 4 4 2 2 3 2 2" xfId="9400" xr:uid="{8FB0F8C5-0716-4305-9138-95591A01C0EC}"/>
    <cellStyle name="Currency 4 4 2 2 3 2 2 2" xfId="19780" xr:uid="{EA6C1482-82CF-48AC-AB9E-080BC2C233C5}"/>
    <cellStyle name="Currency 4 4 2 2 3 2 3" xfId="12233" xr:uid="{0EF530DB-0878-4B04-871E-A8959322BCC1}"/>
    <cellStyle name="Currency 4 4 2 2 3 2 3 2" xfId="22613" xr:uid="{1E50517A-98E6-403B-AAB3-C323593220CF}"/>
    <cellStyle name="Currency 4 4 2 2 3 2 4" xfId="28532" xr:uid="{C961A8A3-2CAC-486B-AA24-F13E980734BC}"/>
    <cellStyle name="Currency 4 4 2 2 3 2 5" xfId="27741" xr:uid="{BEA10562-25F9-4A67-ABCB-2331AD229B15}"/>
    <cellStyle name="Currency 4 4 2 2 3 2 6" xfId="16947" xr:uid="{1E765E18-2498-4D09-BA71-010723323D88}"/>
    <cellStyle name="Currency 4 4 2 2 3 3" xfId="25166" xr:uid="{6CF94AE3-F2BC-4D46-A438-01193BD28FD6}"/>
    <cellStyle name="Currency 4 4 2 2 3 3 2" xfId="29915" xr:uid="{4DEBB916-963E-4C15-96CA-2D790B655BDA}"/>
    <cellStyle name="Currency 4 4 2 2 3 4" xfId="30026" xr:uid="{C5F67086-089E-473F-A519-DBC59DD5DC2B}"/>
    <cellStyle name="Currency 4 4 2 2 4" xfId="1899" xr:uid="{00000000-0005-0000-0000-00008E030000}"/>
    <cellStyle name="Currency 4 4 2 2 4 2" xfId="26966" xr:uid="{7B61A0D3-E365-47E1-BF65-D22D21EAE7CE}"/>
    <cellStyle name="Currency 4 4 2 2 4 3" xfId="26337" xr:uid="{E01B3AF2-4017-4494-9A21-EB0A702E2343}"/>
    <cellStyle name="Currency 4 4 2 2 5" xfId="4276" xr:uid="{6DC5CC5C-81B1-41CA-AF6F-42D5C858E366}"/>
    <cellStyle name="Currency 4 4 2 2 5 2" xfId="9048" xr:uid="{872823FF-714C-4919-9973-525F488C0AD6}"/>
    <cellStyle name="Currency 4 4 2 2 5 2 2" xfId="19428" xr:uid="{DA923F79-00BA-43E4-88B8-1823DF5B7DDC}"/>
    <cellStyle name="Currency 4 4 2 2 5 2 3" xfId="31052" xr:uid="{67C2670F-6277-4849-9F51-8CFAF8E73D83}"/>
    <cellStyle name="Currency 4 4 2 2 5 2 4" xfId="30855" xr:uid="{971BAED6-D407-4FD7-A43D-F427F1A24A97}"/>
    <cellStyle name="Currency 4 4 2 2 5 3" xfId="11881" xr:uid="{4488F104-BB63-424A-B6A4-DF65B16FE62A}"/>
    <cellStyle name="Currency 4 4 2 2 5 3 2" xfId="22261" xr:uid="{335289AC-A5B9-4F76-87A6-C8B175484858}"/>
    <cellStyle name="Currency 4 4 2 2 5 4" xfId="28124" xr:uid="{13C84519-E98E-4148-B72C-47FE7DBA1F15}"/>
    <cellStyle name="Currency 4 4 2 2 5 5" xfId="27305" xr:uid="{B8E4A41B-B127-429B-98E1-6EF7377FA336}"/>
    <cellStyle name="Currency 4 4 2 2 5 6" xfId="16595" xr:uid="{67B8AC4C-076B-42B0-9A7C-6FC78E05BE64}"/>
    <cellStyle name="Currency 4 4 2 2 6" xfId="4952" xr:uid="{EAAD5C14-B388-4533-BDE9-BA38E3AF803A}"/>
    <cellStyle name="Currency 4 4 2 2 6 2" xfId="25888" xr:uid="{E49C18D3-FB38-469E-8EA2-39A1D214DC13}"/>
    <cellStyle name="Currency 4 4 2 2 6 3" xfId="28566" xr:uid="{2E1853E3-62B7-4CC5-B257-0D16C2DE95E9}"/>
    <cellStyle name="Currency 4 4 2 2 6 4" xfId="14247" xr:uid="{8F5DAE46-A7AD-4C60-AF86-494ADEBA80E8}"/>
    <cellStyle name="Currency 4 4 2 2 7" xfId="6700" xr:uid="{53544C6D-2AA2-4246-8F53-958AF5BCE891}"/>
    <cellStyle name="Currency 4 4 2 2 7 2" xfId="17080" xr:uid="{21941154-B79A-4F77-838D-8F5E673FC827}"/>
    <cellStyle name="Currency 4 4 2 2 8" xfId="9533" xr:uid="{1D27AFAA-4D01-4EE1-B2E9-62A529030E4B}"/>
    <cellStyle name="Currency 4 4 2 2 8 2" xfId="19913" xr:uid="{ED8FA4F6-2117-4996-B6FC-DDA7A2612F4F}"/>
    <cellStyle name="Currency 4 4 2 2 9" xfId="23042" xr:uid="{61B35C58-98F4-487B-AA0D-5B8797BD6998}"/>
    <cellStyle name="Currency 4 4 2 3" xfId="1902" xr:uid="{00000000-0005-0000-0000-00008F030000}"/>
    <cellStyle name="Currency 4 4 2 3 2" xfId="3103" xr:uid="{00000000-0005-0000-0000-0000A8020000}"/>
    <cellStyle name="Currency 4 4 2 3 2 2" xfId="8183" xr:uid="{3B528368-0FAA-46F3-A206-3A93A5B139D4}"/>
    <cellStyle name="Currency 4 4 2 3 2 2 2" xfId="28852" xr:uid="{A30D016A-33D0-433E-9A70-42BF902C9450}"/>
    <cellStyle name="Currency 4 4 2 3 2 2 2 2" xfId="31236" xr:uid="{E94BF9FB-9A35-482A-8B21-EE0A99A9AEF2}"/>
    <cellStyle name="Currency 4 4 2 3 2 2 2 3" xfId="30857" xr:uid="{84D2B151-C397-47FE-9C49-48B74BB9F4A9}"/>
    <cellStyle name="Currency 4 4 2 3 2 2 3" xfId="26572" xr:uid="{CAF3D6DB-8A27-4249-9DF8-58FA3009249E}"/>
    <cellStyle name="Currency 4 4 2 3 2 2 4" xfId="18563" xr:uid="{59533188-AAA2-4A27-84AC-9B729203AB49}"/>
    <cellStyle name="Currency 4 4 2 3 2 3" xfId="11016" xr:uid="{59A4FE0E-396F-4DB4-BED8-6EA8B4E36012}"/>
    <cellStyle name="Currency 4 4 2 3 2 3 2" xfId="21396" xr:uid="{3C3A709D-827E-4127-A388-92EE304839C4}"/>
    <cellStyle name="Currency 4 4 2 3 2 4" xfId="23261" xr:uid="{12A27AB1-F8A3-47B3-9C80-05B24D69BA66}"/>
    <cellStyle name="Currency 4 4 2 3 2 5" xfId="15730" xr:uid="{8E99F1F0-99DF-4F1D-BEBD-3FA027A3087B}"/>
    <cellStyle name="Currency 4 4 2 3 3" xfId="3692" xr:uid="{00000000-0005-0000-0000-00008F030000}"/>
    <cellStyle name="Currency 4 4 2 3 4" xfId="4429" xr:uid="{F8CB2A5C-4D26-4BAD-8830-9C4F07E2F2A3}"/>
    <cellStyle name="Currency 4 4 2 3 4 2" xfId="9201" xr:uid="{4DC3113D-FC04-454A-85D0-39366B9F0756}"/>
    <cellStyle name="Currency 4 4 2 3 4 2 2" xfId="19581" xr:uid="{A8304793-2B18-4B4C-9B60-EDFE5C9562EF}"/>
    <cellStyle name="Currency 4 4 2 3 4 2 3" xfId="31095" xr:uid="{DBDCC3BC-59A6-4FDF-8CB5-5162634392A0}"/>
    <cellStyle name="Currency 4 4 2 3 4 2 4" xfId="30856" xr:uid="{E266DC82-37B3-4A61-9149-D8B676B10235}"/>
    <cellStyle name="Currency 4 4 2 3 4 3" xfId="12034" xr:uid="{CC4055C3-9AB9-48BA-B8E9-6F062B9F8F27}"/>
    <cellStyle name="Currency 4 4 2 3 4 3 2" xfId="22414" xr:uid="{3A3D4CBD-6E01-4641-AD71-CF8A85125E52}"/>
    <cellStyle name="Currency 4 4 2 3 4 4" xfId="16748" xr:uid="{9F1DF4B1-6A9D-463B-89D0-8A2B6CDAB99D}"/>
    <cellStyle name="Currency 4 4 2 3 5" xfId="5689" xr:uid="{C340B98F-AC3B-46E2-A9ED-DC08D3F861F0}"/>
    <cellStyle name="Currency 4 4 2 3 5 2" xfId="29703" xr:uid="{3EFD9C23-21A4-42B7-958E-84631AA98301}"/>
    <cellStyle name="Currency 4 4 2 3 5 2 2" xfId="30991" xr:uid="{8BD50B0A-F77B-4D5C-9272-98C9DD72C43D}"/>
    <cellStyle name="Currency 4 4 2 3 6" xfId="23542" xr:uid="{46D9FF0A-A3C3-41E8-8AD7-2B3DFD6AED77}"/>
    <cellStyle name="Currency 4 4 2 3 7" xfId="13618" xr:uid="{542F7D67-A4C1-4700-BB7E-DADA16235EDD}"/>
    <cellStyle name="Currency 4 4 2 4" xfId="1903" xr:uid="{00000000-0005-0000-0000-000090030000}"/>
    <cellStyle name="Currency 4 4 2 4 2" xfId="3101" xr:uid="{00000000-0005-0000-0000-0000A9020000}"/>
    <cellStyle name="Currency 4 4 2 4 2 2" xfId="8181" xr:uid="{17B8D159-7256-494F-B250-69E5D9BAD987}"/>
    <cellStyle name="Currency 4 4 2 4 2 2 2" xfId="28850" xr:uid="{EC7EE37A-1F50-4984-B8F6-00D4FE7D8E0D}"/>
    <cellStyle name="Currency 4 4 2 4 2 2 3" xfId="28629" xr:uid="{C9A4E31C-CD58-49A0-9548-1EEEE3BD061D}"/>
    <cellStyle name="Currency 4 4 2 4 2 2 4" xfId="18561" xr:uid="{2FBDEEA3-5C6D-4F5E-AA43-C3D5A9AD4D5E}"/>
    <cellStyle name="Currency 4 4 2 4 2 3" xfId="11014" xr:uid="{5CA98DED-1729-4747-B387-2556E0E9DF5F}"/>
    <cellStyle name="Currency 4 4 2 4 2 3 2" xfId="21394" xr:uid="{64DE3F4C-3939-4F6B-80DF-1E2EF6213C4F}"/>
    <cellStyle name="Currency 4 4 2 4 2 4" xfId="23674" xr:uid="{66CB5B40-14CE-477C-AA1C-4296E2E86AD6}"/>
    <cellStyle name="Currency 4 4 2 4 2 5" xfId="15728" xr:uid="{04B5EFF6-90EA-46B9-8433-3DA27578DA20}"/>
    <cellStyle name="Currency 4 4 2 4 3" xfId="3557" xr:uid="{00000000-0005-0000-0000-000090030000}"/>
    <cellStyle name="Currency 4 4 2 4 4" xfId="5690" xr:uid="{5A4FEA78-B599-41CC-9868-BAC943503E9D}"/>
    <cellStyle name="Currency 4 4 2 4 4 2" xfId="29971" xr:uid="{B94433C2-4C03-4B4D-94A5-E917D4637908}"/>
    <cellStyle name="Currency 4 4 2 4 5" xfId="25241" xr:uid="{1189934D-B514-4902-8BD7-4DD15F495D81}"/>
    <cellStyle name="Currency 4 4 2 4 6" xfId="13616" xr:uid="{FA1F9B35-0FF6-4C7F-BD90-8D63413D74B5}"/>
    <cellStyle name="Currency 4 4 2 5" xfId="1898" xr:uid="{00000000-0005-0000-0000-000091030000}"/>
    <cellStyle name="Currency 4 4 2 5 2" xfId="2613" xr:uid="{00000000-0005-0000-0000-0000AA020000}"/>
    <cellStyle name="Currency 4 4 2 5 2 2" xfId="7738" xr:uid="{37D6E4AC-6E33-48CD-B4F6-0F2D4F7211EE}"/>
    <cellStyle name="Currency 4 4 2 5 2 2 2" xfId="18118" xr:uid="{D5A6CDF3-81CB-4326-A0F4-7C6106191F34}"/>
    <cellStyle name="Currency 4 4 2 5 2 3" xfId="10571" xr:uid="{360FB14A-F563-424E-8F6B-7C3C04B9D6BE}"/>
    <cellStyle name="Currency 4 4 2 5 2 3 2" xfId="20951" xr:uid="{D5B3335F-D1F0-43A7-8E43-044703D0FA0A}"/>
    <cellStyle name="Currency 4 4 2 5 2 4" xfId="28619" xr:uid="{809EF085-D442-48A5-8B95-365BB7689706}"/>
    <cellStyle name="Currency 4 4 2 5 2 5" xfId="28704" xr:uid="{2E3EEC90-EDBD-455D-B6D2-470488E51772}"/>
    <cellStyle name="Currency 4 4 2 5 2 6" xfId="15285" xr:uid="{69626681-85A9-4215-9E2D-76B0326E7A5E}"/>
    <cellStyle name="Currency 4 4 2 5 3" xfId="3661" xr:uid="{00000000-0005-0000-0000-000091030000}"/>
    <cellStyle name="Currency 4 4 2 5 4" xfId="5687" xr:uid="{9A95B928-1804-4328-A082-0B5689D37A2C}"/>
    <cellStyle name="Currency 4 4 2 5 4 2" xfId="29886" xr:uid="{1E337AB5-CDC0-4D6B-AC88-B5A57522C2AF}"/>
    <cellStyle name="Currency 4 4 2 5 5" xfId="24928" xr:uid="{8411776B-11BF-4BE8-ABFA-40E931CBA0E3}"/>
    <cellStyle name="Currency 4 4 2 5 6" xfId="13001" xr:uid="{3E4E4568-3942-4CB4-B949-E39BC913EBD6}"/>
    <cellStyle name="Currency 4 4 2 6" xfId="2295" xr:uid="{00000000-0005-0000-0000-0000A5020000}"/>
    <cellStyle name="Currency 4 4 2 6 2" xfId="7422" xr:uid="{E769182C-50E2-494B-B656-84B35C9E559F}"/>
    <cellStyle name="Currency 4 4 2 6 2 2" xfId="17802" xr:uid="{84CAB30E-1C3F-4459-AD27-1DC4F7CF4018}"/>
    <cellStyle name="Currency 4 4 2 6 3" xfId="10255" xr:uid="{EC05B593-AEE7-4DB6-BC0C-A9497656B60F}"/>
    <cellStyle name="Currency 4 4 2 6 3 2" xfId="20635" xr:uid="{83854D91-4B8B-4C36-82F1-7F454EDB584A}"/>
    <cellStyle name="Currency 4 4 2 6 4" xfId="24743" xr:uid="{C669A425-66C2-4ED1-A1DF-A830A5952BA5}"/>
    <cellStyle name="Currency 4 4 2 6 5" xfId="28463" xr:uid="{912F3BA5-9B24-44BA-8038-B34D4DF4ED18}"/>
    <cellStyle name="Currency 4 4 2 6 6" xfId="14969" xr:uid="{641CB3F8-BA3B-4F14-922D-071F117F0920}"/>
    <cellStyle name="Currency 4 4 2 7" xfId="3830" xr:uid="{3FE98610-9D18-4345-AD19-91A8C7D105E1}"/>
    <cellStyle name="Currency 4 4 2 7 2" xfId="8663" xr:uid="{5C5AC266-51EB-4694-89B0-52A9EFCE5390}"/>
    <cellStyle name="Currency 4 4 2 7 2 2" xfId="19043" xr:uid="{015B5D4E-6227-4C9C-ABC6-C1B4B6FAFFEA}"/>
    <cellStyle name="Currency 4 4 2 7 3" xfId="11496" xr:uid="{27C27FC8-0E34-4E18-A02C-78CA3130BED3}"/>
    <cellStyle name="Currency 4 4 2 7 3 2" xfId="21876" xr:uid="{1C3B1938-8D74-4943-B0AF-DC54C33600CD}"/>
    <cellStyle name="Currency 4 4 2 7 4" xfId="27627" xr:uid="{0462E136-9BD1-4F29-83FA-58F2DDCE40C6}"/>
    <cellStyle name="Currency 4 4 2 7 5" xfId="28513" xr:uid="{A60B902E-5467-4FE7-9F66-80C1EDACA61A}"/>
    <cellStyle name="Currency 4 4 2 7 6" xfId="16210" xr:uid="{34ED2F95-0A2F-4442-AB6C-F9A33800E411}"/>
    <cellStyle name="Currency 4 4 2 8" xfId="4951" xr:uid="{070C5DCD-F2E8-4339-A158-DD67509D6194}"/>
    <cellStyle name="Currency 4 4 2 8 2" xfId="14246" xr:uid="{18E2B826-99F8-4C7C-A55E-3ABFEFCC4102}"/>
    <cellStyle name="Currency 4 4 2 9" xfId="6699" xr:uid="{7D36F73A-72D9-4DA8-A62D-5C3412A1B7BA}"/>
    <cellStyle name="Currency 4 4 2 9 2" xfId="17079" xr:uid="{E341D44A-0501-45F4-9C3E-5483722A356E}"/>
    <cellStyle name="Currency 4 4 3" xfId="571" xr:uid="{00000000-0005-0000-0000-000092030000}"/>
    <cellStyle name="Currency 4 4 3 10" xfId="12685" xr:uid="{FEA75997-780D-472D-A3E4-56A6D8F8D8D1}"/>
    <cellStyle name="Currency 4 4 3 2" xfId="1905" xr:uid="{00000000-0005-0000-0000-000093030000}"/>
    <cellStyle name="Currency 4 4 3 2 2" xfId="3104" xr:uid="{00000000-0005-0000-0000-0000AC020000}"/>
    <cellStyle name="Currency 4 4 3 2 2 2" xfId="8184" xr:uid="{28A35267-3598-4547-B6FF-E3EA3107BCDF}"/>
    <cellStyle name="Currency 4 4 3 2 2 2 2" xfId="28853" xr:uid="{C67EC69A-2795-4635-AE3E-6A52A68182C3}"/>
    <cellStyle name="Currency 4 4 3 2 2 2 3" xfId="28467" xr:uid="{1D2F5812-0DA1-46AE-A5EC-23E1466B517C}"/>
    <cellStyle name="Currency 4 4 3 2 2 2 4" xfId="18564" xr:uid="{D286A884-068B-4F1B-B885-4ECF551E0351}"/>
    <cellStyle name="Currency 4 4 3 2 2 3" xfId="11017" xr:uid="{700160F2-40F2-48D5-9BE8-A4A1DCE89E6E}"/>
    <cellStyle name="Currency 4 4 3 2 2 3 2" xfId="21397" xr:uid="{32E4A722-FF26-4FBB-A586-1710AD22DEE3}"/>
    <cellStyle name="Currency 4 4 3 2 2 4" xfId="24461" xr:uid="{E2B1710F-D7E1-4F28-AC95-993566A223BF}"/>
    <cellStyle name="Currency 4 4 3 2 2 5" xfId="15731" xr:uid="{8A4C1AFD-8D7A-4968-B92C-20CA0B358FAF}"/>
    <cellStyle name="Currency 4 4 3 2 3" xfId="3554" xr:uid="{00000000-0005-0000-0000-000093030000}"/>
    <cellStyle name="Currency 4 4 3 2 4" xfId="5691" xr:uid="{AC107150-D7A8-43D6-A222-7FFF60EC771B}"/>
    <cellStyle name="Currency 4 4 3 2 4 2" xfId="29973" xr:uid="{C447A071-5548-47AC-88AC-3044929A90F6}"/>
    <cellStyle name="Currency 4 4 3 2 5" xfId="23788" xr:uid="{6D5A2966-DEC8-4195-9E57-33702C82F7AF}"/>
    <cellStyle name="Currency 4 4 3 2 6" xfId="13619" xr:uid="{41C66B63-F1BD-466A-91A3-EE4E189FBDC5}"/>
    <cellStyle name="Currency 4 4 3 3" xfId="1906" xr:uid="{00000000-0005-0000-0000-000094030000}"/>
    <cellStyle name="Currency 4 4 3 3 2" xfId="2695" xr:uid="{00000000-0005-0000-0000-0000AD020000}"/>
    <cellStyle name="Currency 4 4 3 3 2 2" xfId="7819" xr:uid="{F4A44545-97FC-4ABC-B0CA-0534910A0E56}"/>
    <cellStyle name="Currency 4 4 3 3 2 2 2" xfId="18199" xr:uid="{4FCEEDDB-95A9-49A5-A002-DB520D4E0F2F}"/>
    <cellStyle name="Currency 4 4 3 3 2 3" xfId="10652" xr:uid="{A00B99ED-6FFB-4878-96CC-4D02ACAF498A}"/>
    <cellStyle name="Currency 4 4 3 3 2 3 2" xfId="21032" xr:uid="{4899BC26-5703-4E8C-9F3A-C9D8141923CF}"/>
    <cellStyle name="Currency 4 4 3 3 2 4" xfId="15366" xr:uid="{B68A6950-1935-433C-9F30-5649A67CDB1F}"/>
    <cellStyle name="Currency 4 4 3 3 2 5" xfId="30452" xr:uid="{3220311B-FB69-4A21-9EA6-BA827237813C}"/>
    <cellStyle name="Currency 4 4 3 3 3" xfId="3584" xr:uid="{00000000-0005-0000-0000-000094030000}"/>
    <cellStyle name="Currency 4 4 3 3 4" xfId="5692" xr:uid="{193A20EF-0047-4A6C-B664-DEFD302C7B8D}"/>
    <cellStyle name="Currency 4 4 3 3 4 2" xfId="29914" xr:uid="{42A8928A-AD1B-4DB0-86BB-E8BF6D29469A}"/>
    <cellStyle name="Currency 4 4 3 3 5" xfId="22806" xr:uid="{D25D342D-75CA-4B2D-B80B-1365CC0697DE}"/>
    <cellStyle name="Currency 4 4 3 3 6" xfId="13110" xr:uid="{F258322D-6E49-4C94-BB42-D022721D18A1}"/>
    <cellStyle name="Currency 4 4 3 4" xfId="1904" xr:uid="{00000000-0005-0000-0000-000095030000}"/>
    <cellStyle name="Currency 4 4 3 4 2" xfId="3770" xr:uid="{07F20531-A377-448D-B2B8-5E0726E4CBB2}"/>
    <cellStyle name="Currency 4 4 3 4 2 2" xfId="8614" xr:uid="{76E14BB7-D181-41E8-B76A-F4E1F05ABA42}"/>
    <cellStyle name="Currency 4 4 3 4 2 2 2" xfId="18994" xr:uid="{E2D1C956-7BE2-4240-9848-9C0D30018986}"/>
    <cellStyle name="Currency 4 4 3 4 2 3" xfId="11447" xr:uid="{A905F953-8ED5-4CF9-95A4-615ED1708C5A}"/>
    <cellStyle name="Currency 4 4 3 4 2 3 2" xfId="21827" xr:uid="{802B883D-F7B5-4863-84E2-8110B3E7C1FB}"/>
    <cellStyle name="Currency 4 4 3 4 2 4" xfId="25972" xr:uid="{7B0FDD69-632A-4DC5-87F6-15114CCC50D2}"/>
    <cellStyle name="Currency 4 4 3 4 2 5" xfId="27419" xr:uid="{B0617012-55C5-4B9D-9146-D67D52658F3F}"/>
    <cellStyle name="Currency 4 4 3 4 2 6" xfId="16161" xr:uid="{575C6C11-3418-4007-9630-4BC7159E78AA}"/>
    <cellStyle name="Currency 4 4 3 4 3" xfId="22864" xr:uid="{1A29221E-C015-45FA-9134-C2C3C9F98B1E}"/>
    <cellStyle name="Currency 4 4 3 5" xfId="4139" xr:uid="{D4B1C4AC-16F6-4633-954B-0E0639E01914}"/>
    <cellStyle name="Currency 4 4 3 5 2" xfId="8911" xr:uid="{D7A5433B-2D57-4DA7-A6D4-3BD9D4C7D0DC}"/>
    <cellStyle name="Currency 4 4 3 5 2 2" xfId="29014" xr:uid="{EC1ADC02-8593-4A90-A032-DC0937DEC627}"/>
    <cellStyle name="Currency 4 4 3 5 2 3" xfId="26750" xr:uid="{551323B0-0D08-4463-B72F-EEF383D59218}"/>
    <cellStyle name="Currency 4 4 3 5 2 4" xfId="19291" xr:uid="{A9E9D21B-0A62-44F0-AB74-22AE5AD93639}"/>
    <cellStyle name="Currency 4 4 3 5 2 5" xfId="31021" xr:uid="{C772FF49-A530-4A0E-B7EF-F2DE775CB904}"/>
    <cellStyle name="Currency 4 4 3 5 3" xfId="11744" xr:uid="{7FB50B49-0896-451A-BBB1-938C24C33B3A}"/>
    <cellStyle name="Currency 4 4 3 5 3 2" xfId="22124" xr:uid="{AAA9B7F7-BD78-41D7-90CE-DE4F4B1FCF26}"/>
    <cellStyle name="Currency 4 4 3 5 4" xfId="25538" xr:uid="{5242B304-AD13-4A62-B493-DDBA6577F6BA}"/>
    <cellStyle name="Currency 4 4 3 5 5" xfId="16458" xr:uid="{D206A757-E919-4031-A5E0-10222AEA5ABD}"/>
    <cellStyle name="Currency 4 4 3 6" xfId="4953" xr:uid="{FA65F11D-481D-4170-8FA9-798AA2830B03}"/>
    <cellStyle name="Currency 4 4 3 6 2" xfId="27068" xr:uid="{BF1A825B-FB2D-457F-BB69-1A877B3C389E}"/>
    <cellStyle name="Currency 4 4 3 6 3" xfId="26850" xr:uid="{7A281B76-9630-499F-A6B8-7D065D0DF04C}"/>
    <cellStyle name="Currency 4 4 3 6 4" xfId="14248" xr:uid="{F93EA684-5F36-4F2A-9DA9-44F08D372E5C}"/>
    <cellStyle name="Currency 4 4 3 7" xfId="6701" xr:uid="{5212CBAC-1EE9-4989-8552-1BB543D5560E}"/>
    <cellStyle name="Currency 4 4 3 7 2" xfId="26031" xr:uid="{AE55EBFC-81F0-4FFF-A7C4-B51FE344C49E}"/>
    <cellStyle name="Currency 4 4 3 7 3" xfId="27023" xr:uid="{F22A5A6A-32A6-49E5-96B0-484D43E6094B}"/>
    <cellStyle name="Currency 4 4 3 7 4" xfId="17081" xr:uid="{4022AFF0-7B99-4C08-BBE1-DF9E77BD4DA2}"/>
    <cellStyle name="Currency 4 4 3 8" xfId="9534" xr:uid="{BC568C3D-AE73-4B82-BFB4-A38DC814868E}"/>
    <cellStyle name="Currency 4 4 3 8 2" xfId="19914" xr:uid="{F0944CF6-52BD-4779-B313-62D489AF6120}"/>
    <cellStyle name="Currency 4 4 3 9" xfId="25501" xr:uid="{F6E34D30-A59B-4D54-AD44-B7D52207DF03}"/>
    <cellStyle name="Currency 4 4 4" xfId="572" xr:uid="{00000000-0005-0000-0000-000096030000}"/>
    <cellStyle name="Currency 4 4 4 10" xfId="13620" xr:uid="{22A6E31E-BFED-4155-83F3-C6B38C339ED3}"/>
    <cellStyle name="Currency 4 4 4 2" xfId="1908" xr:uid="{00000000-0005-0000-0000-000097030000}"/>
    <cellStyle name="Currency 4 4 4 2 2" xfId="23514" xr:uid="{6C469949-B796-41B0-A72C-3324EE72B59F}"/>
    <cellStyle name="Currency 4 4 4 2 2 2" xfId="29795" xr:uid="{F7B71C15-7722-459E-8BE7-FADD50187F71}"/>
    <cellStyle name="Currency 4 4 4 2 2 2 2" xfId="30859" xr:uid="{9D9B1BB6-7F98-4579-9936-669B30E05F76}"/>
    <cellStyle name="Currency 4 4 4 2 3" xfId="23158" xr:uid="{84ACC6A3-99BA-4642-A269-125562AF4504}"/>
    <cellStyle name="Currency 4 4 4 2 4" xfId="30064" xr:uid="{1B217033-AB76-4D61-9FDE-F4F6F11BB015}"/>
    <cellStyle name="Currency 4 4 4 3" xfId="1909" xr:uid="{00000000-0005-0000-0000-000098030000}"/>
    <cellStyle name="Currency 4 4 4 4" xfId="1907" xr:uid="{00000000-0005-0000-0000-000099030000}"/>
    <cellStyle name="Currency 4 4 4 5" xfId="4430" xr:uid="{85B45310-3D57-4A81-877C-479B1DFC9977}"/>
    <cellStyle name="Currency 4 4 4 5 2" xfId="9202" xr:uid="{2BBECCD9-6495-43AF-86E0-81F64B2A7737}"/>
    <cellStyle name="Currency 4 4 4 5 2 2" xfId="19582" xr:uid="{23BF737A-2D23-4F63-9F38-0B7BFF6210B1}"/>
    <cellStyle name="Currency 4 4 4 5 2 3" xfId="31096" xr:uid="{922E07EA-F204-451A-9C0B-BC8E8926C35D}"/>
    <cellStyle name="Currency 4 4 4 5 2 4" xfId="30858" xr:uid="{301E1222-4E62-42A9-A362-C26BC40FFCB3}"/>
    <cellStyle name="Currency 4 4 4 5 3" xfId="12035" xr:uid="{2444FECE-BC68-423D-839C-5CE3B4F9BC1B}"/>
    <cellStyle name="Currency 4 4 4 5 3 2" xfId="22415" xr:uid="{58EF8FE6-53F6-4028-B2BB-75F236249CBD}"/>
    <cellStyle name="Currency 4 4 4 5 4" xfId="16749" xr:uid="{B558872C-317E-4B14-AB9F-874B55B2F5C5}"/>
    <cellStyle name="Currency 4 4 4 6" xfId="4954" xr:uid="{18ABB6A8-C403-456C-98F4-0EE04349E584}"/>
    <cellStyle name="Currency 4 4 4 6 2" xfId="14249" xr:uid="{58E46FBB-755C-4FB2-A35F-47E549F0BD49}"/>
    <cellStyle name="Currency 4 4 4 7" xfId="6702" xr:uid="{596064E9-A3D6-4168-8E40-533C5FE5261B}"/>
    <cellStyle name="Currency 4 4 4 7 2" xfId="17082" xr:uid="{4EDFE94E-D8DB-4C33-9E32-6E6954FC7DB2}"/>
    <cellStyle name="Currency 4 4 4 8" xfId="9535" xr:uid="{7E8CFD0C-E04E-4D79-A5B5-E36825FD963E}"/>
    <cellStyle name="Currency 4 4 4 8 2" xfId="19915" xr:uid="{D344D597-610C-4218-9B56-5A1108029B26}"/>
    <cellStyle name="Currency 4 4 4 9" xfId="22776" xr:uid="{273C5658-5482-4CBD-8210-7DC046A9AB81}"/>
    <cellStyle name="Currency 4 4 5" xfId="1910" xr:uid="{00000000-0005-0000-0000-00009A030000}"/>
    <cellStyle name="Currency 4 4 5 2" xfId="2884" xr:uid="{00000000-0005-0000-0000-0000AF020000}"/>
    <cellStyle name="Currency 4 4 5 2 2" xfId="8001" xr:uid="{E706C878-2C34-422A-A8A0-D864701A29BC}"/>
    <cellStyle name="Currency 4 4 5 2 2 2" xfId="26459" xr:uid="{8F6912E3-A45B-4771-8C84-42F8D99A8E39}"/>
    <cellStyle name="Currency 4 4 5 2 2 2 2" xfId="31177" xr:uid="{E6ECC9DB-DC28-467B-B7F1-CDE8E720F8D3}"/>
    <cellStyle name="Currency 4 4 5 2 2 2 3" xfId="30860" xr:uid="{8A1F00C7-AFCE-4683-94ED-A78DC54E07F5}"/>
    <cellStyle name="Currency 4 4 5 2 2 3" xfId="28363" xr:uid="{3E644810-A0E0-49AF-9121-6E0D617C9F9B}"/>
    <cellStyle name="Currency 4 4 5 2 2 4" xfId="18381" xr:uid="{48D5BEDA-330E-4BCC-B7F7-1F58EFDF3FAB}"/>
    <cellStyle name="Currency 4 4 5 2 3" xfId="10834" xr:uid="{8385A4A4-CAE6-464C-8D6D-09A97C966A1D}"/>
    <cellStyle name="Currency 4 4 5 2 3 2" xfId="21214" xr:uid="{2D781732-0962-4F77-983C-1CDD76FA6BB9}"/>
    <cellStyle name="Currency 4 4 5 2 4" xfId="25204" xr:uid="{4BA2EDA2-92EE-40D3-8CD0-5982FF26CE6C}"/>
    <cellStyle name="Currency 4 4 5 2 5" xfId="15548" xr:uid="{6D334121-FCC4-4222-AF17-882F68418372}"/>
    <cellStyle name="Currency 4 4 5 3" xfId="3560" xr:uid="{00000000-0005-0000-0000-00009A030000}"/>
    <cellStyle name="Currency 4 4 5 4" xfId="5693" xr:uid="{185473FA-8510-43D0-BF8C-2C41F88C632B}"/>
    <cellStyle name="Currency 4 4 5 4 2" xfId="29849" xr:uid="{53673545-98E4-4DAE-8363-8BC88BF5941E}"/>
    <cellStyle name="Currency 4 4 5 5" xfId="22972" xr:uid="{C3CB335E-5D79-45F9-AA49-2C67A54AC125}"/>
    <cellStyle name="Currency 4 4 5 6" xfId="13383" xr:uid="{E33E0FD3-8ACA-447C-B22D-09D67C881F8C}"/>
    <cellStyle name="Currency 4 4 6" xfId="1911" xr:uid="{00000000-0005-0000-0000-00009B030000}"/>
    <cellStyle name="Currency 4 4 6 2" xfId="2450" xr:uid="{00000000-0005-0000-0000-0000B0020000}"/>
    <cellStyle name="Currency 4 4 6 2 2" xfId="7575" xr:uid="{8C7E1CB5-24B2-4C06-B574-3CCF8E4D4FAF}"/>
    <cellStyle name="Currency 4 4 6 2 2 2" xfId="17955" xr:uid="{6A488EF1-40BC-410B-A9DD-E4DD703411B9}"/>
    <cellStyle name="Currency 4 4 6 2 3" xfId="10408" xr:uid="{2C895468-9D6B-45DE-9B6E-63DB10E7354C}"/>
    <cellStyle name="Currency 4 4 6 2 3 2" xfId="20788" xr:uid="{04CD12E1-4B0D-4532-9DDB-BE35C5B28512}"/>
    <cellStyle name="Currency 4 4 6 2 4" xfId="27416" xr:uid="{D1E79319-E313-4D2C-9D9E-08BDF44ED27D}"/>
    <cellStyle name="Currency 4 4 6 2 5" xfId="26268" xr:uid="{1AE1D3C1-28D4-4D37-86B0-3452ECD9B6AA}"/>
    <cellStyle name="Currency 4 4 6 2 6" xfId="15122" xr:uid="{C20D0B3A-B542-4016-967C-E7A10907E596}"/>
    <cellStyle name="Currency 4 4 6 3" xfId="3592" xr:uid="{00000000-0005-0000-0000-00009B030000}"/>
    <cellStyle name="Currency 4 4 6 4" xfId="5694" xr:uid="{2C0CC53D-152E-44E5-AED9-191AC3BD2EEB}"/>
    <cellStyle name="Currency 4 4 6 4 2" xfId="29860" xr:uid="{349FD21A-67D9-40B3-8E31-F2333293EFC2}"/>
    <cellStyle name="Currency 4 4 6 5" xfId="25350" xr:uid="{8FD0F9DD-B8DA-44AE-86E7-B484DD0FA26C}"/>
    <cellStyle name="Currency 4 4 6 6" xfId="12838" xr:uid="{AD2A135C-E052-4007-9C51-0C179C5E7320}"/>
    <cellStyle name="Currency 4 4 7" xfId="1897" xr:uid="{00000000-0005-0000-0000-00009C030000}"/>
    <cellStyle name="Currency 4 4 7 2" xfId="2204" xr:uid="{00000000-0005-0000-0000-0000A4020000}"/>
    <cellStyle name="Currency 4 4 7 2 2" xfId="7331" xr:uid="{62EF3B49-9C3F-4DB0-8470-22FF7A1A9DB0}"/>
    <cellStyle name="Currency 4 4 7 2 2 2" xfId="17711" xr:uid="{8274FE90-26AD-47D5-B025-2D6ABB711C56}"/>
    <cellStyle name="Currency 4 4 7 2 3" xfId="10164" xr:uid="{080EBF57-24D2-4B02-8980-3C5D00F55BB7}"/>
    <cellStyle name="Currency 4 4 7 2 3 2" xfId="20544" xr:uid="{0372398F-1696-4722-9F52-2C7BF476EABC}"/>
    <cellStyle name="Currency 4 4 7 2 4" xfId="27694" xr:uid="{260BCC71-9ADF-41F7-9F7F-8DDE0748C47A}"/>
    <cellStyle name="Currency 4 4 7 2 5" xfId="26532" xr:uid="{CD9566BE-C759-4FE2-8BFE-14AD9676A026}"/>
    <cellStyle name="Currency 4 4 7 2 6" xfId="14878" xr:uid="{70853DB0-5ABB-4046-A264-8072BB939B1E}"/>
    <cellStyle name="Currency 4 4 7 3" xfId="3550" xr:uid="{00000000-0005-0000-0000-00009C030000}"/>
    <cellStyle name="Currency 4 4 7 4" xfId="23996" xr:uid="{3627A03A-4482-445B-90C3-B16E8F917721}"/>
    <cellStyle name="Currency 4 4 8" xfId="3884" xr:uid="{8F492FEB-DD26-4D92-B639-56080C96DAD0}"/>
    <cellStyle name="Currency 4 4 8 2" xfId="8716" xr:uid="{DAD2360B-067F-4D07-A858-480B67333D2B}"/>
    <cellStyle name="Currency 4 4 8 2 2" xfId="19096" xr:uid="{C7898B95-E082-451B-B2EC-50C3150B9BA5}"/>
    <cellStyle name="Currency 4 4 8 3" xfId="11549" xr:uid="{5D0C0B8C-1995-4240-B3F9-561A2014C994}"/>
    <cellStyle name="Currency 4 4 8 3 2" xfId="21929" xr:uid="{EE1C25E8-167D-4C7C-B018-6839FBE69164}"/>
    <cellStyle name="Currency 4 4 8 4" xfId="26449" xr:uid="{82287D56-B02D-4F68-B9A6-64009DFF896E}"/>
    <cellStyle name="Currency 4 4 8 5" xfId="28737" xr:uid="{F831583E-FE89-4A56-8161-10A6D8C24FD3}"/>
    <cellStyle name="Currency 4 4 8 6" xfId="16263" xr:uid="{30ACCFBB-EB86-4E6F-8833-07FD0F8ACD5B}"/>
    <cellStyle name="Currency 4 4 9" xfId="4950" xr:uid="{CDC5A57C-39E3-4F44-8543-1AF3DDF56F13}"/>
    <cellStyle name="Currency 4 4 9 2" xfId="26486" xr:uid="{B2BCE877-50E5-41D9-B7EB-2E62128CFE4F}"/>
    <cellStyle name="Currency 4 4 9 3" xfId="28379" xr:uid="{B9AD3C45-5151-45F4-9C1E-9B37CB2D1074}"/>
    <cellStyle name="Currency 4 4 9 4" xfId="14245" xr:uid="{8E423349-87EE-42D6-AED9-9F1C41279132}"/>
    <cellStyle name="Currency 4 5" xfId="573" xr:uid="{00000000-0005-0000-0000-00009D030000}"/>
    <cellStyle name="Currency 4 5 10" xfId="6703" xr:uid="{96D8005A-5D5D-4F79-BBBF-7E5CB28B4B4F}"/>
    <cellStyle name="Currency 4 5 10 2" xfId="17083" xr:uid="{81F424D6-4264-4E30-BEB1-0817CD168E12}"/>
    <cellStyle name="Currency 4 5 11" xfId="9536" xr:uid="{3F991DD6-16B1-4177-928C-BAF66C83B4F2}"/>
    <cellStyle name="Currency 4 5 11 2" xfId="19916" xr:uid="{A7B41CDA-B897-4123-A170-00939D138172}"/>
    <cellStyle name="Currency 4 5 12" xfId="23112" xr:uid="{E500777F-BE40-4CCF-A9CD-C9040D92E351}"/>
    <cellStyle name="Currency 4 5 13" xfId="12528" xr:uid="{1D7A1179-43DD-4B78-BF9D-06270AD4081B}"/>
    <cellStyle name="Currency 4 5 2" xfId="574" xr:uid="{00000000-0005-0000-0000-00009E030000}"/>
    <cellStyle name="Currency 4 5 2 10" xfId="24625" xr:uid="{936AD911-D8C4-43A4-826C-E4A0CEE467A1}"/>
    <cellStyle name="Currency 4 5 2 11" xfId="12686" xr:uid="{3BE07639-9D6E-46C0-8899-0CFA846D1B4E}"/>
    <cellStyle name="Currency 4 5 2 2" xfId="575" xr:uid="{00000000-0005-0000-0000-00009F030000}"/>
    <cellStyle name="Currency 4 5 2 2 2" xfId="1915" xr:uid="{00000000-0005-0000-0000-0000A0030000}"/>
    <cellStyle name="Currency 4 5 2 2 2 2" xfId="25698" xr:uid="{4DA1172A-F308-41C1-8CF1-3AFF6E52A4D0}"/>
    <cellStyle name="Currency 4 5 2 2 2 2 2" xfId="29814" xr:uid="{54AEC88B-7641-4033-8E17-654214DB9AAB}"/>
    <cellStyle name="Currency 4 5 2 2 2 2 2 2" xfId="30862" xr:uid="{7381C2EE-3CA1-46AD-B6E8-34B86631DCC2}"/>
    <cellStyle name="Currency 4 5 2 2 2 3" xfId="25549" xr:uid="{28F1393C-3413-4434-818B-1BEA030FD1C4}"/>
    <cellStyle name="Currency 4 5 2 2 2 4" xfId="30065" xr:uid="{0B5255B4-B7A2-4EE0-89D0-EB53C585A7A2}"/>
    <cellStyle name="Currency 4 5 2 2 3" xfId="1916" xr:uid="{00000000-0005-0000-0000-0000A1030000}"/>
    <cellStyle name="Currency 4 5 2 2 3 2" xfId="28278" xr:uid="{50B40CE8-5CD9-417B-992B-76488973FBEE}"/>
    <cellStyle name="Currency 4 5 2 2 3 3" xfId="27748" xr:uid="{8C12FD05-3DB0-4D9C-B5B8-A93CD492E9A2}"/>
    <cellStyle name="Currency 4 5 2 2 4" xfId="1914" xr:uid="{00000000-0005-0000-0000-0000A2030000}"/>
    <cellStyle name="Currency 4 5 2 2 5" xfId="4957" xr:uid="{06F5503A-5501-48DF-AE79-3F46F4403A51}"/>
    <cellStyle name="Currency 4 5 2 2 5 2" xfId="28397" xr:uid="{6F744894-9EB6-451C-8783-B144588227CA}"/>
    <cellStyle name="Currency 4 5 2 2 5 2 2" xfId="31205" xr:uid="{D619C706-0816-463B-AC58-19A8A3D29D53}"/>
    <cellStyle name="Currency 4 5 2 2 5 2 3" xfId="30861" xr:uid="{B367D80E-8DFE-4B0E-B803-BCECA40AD35A}"/>
    <cellStyle name="Currency 4 5 2 2 5 3" xfId="26343" xr:uid="{DD6A66B5-B137-407F-9C2F-621CDB3F8CC8}"/>
    <cellStyle name="Currency 4 5 2 2 5 4" xfId="14252" xr:uid="{D83F280C-9B11-4050-AC8A-E67693348519}"/>
    <cellStyle name="Currency 4 5 2 2 6" xfId="6705" xr:uid="{EE93D6B9-B3EB-4524-A2EE-0312B0817817}"/>
    <cellStyle name="Currency 4 5 2 2 6 2" xfId="17085" xr:uid="{53293CAC-3243-4905-A96F-0BE3DAB1F405}"/>
    <cellStyle name="Currency 4 5 2 2 7" xfId="9538" xr:uid="{EBBCB11B-E385-46E9-9E80-D9F72677C98A}"/>
    <cellStyle name="Currency 4 5 2 2 7 2" xfId="19918" xr:uid="{F9E1AEC7-09F0-49FB-96CF-0604B4EEA2D1}"/>
    <cellStyle name="Currency 4 5 2 2 8" xfId="24940" xr:uid="{3AB8780B-A800-4DD5-8250-85632D3B4D59}"/>
    <cellStyle name="Currency 4 5 2 2 9" xfId="13621" xr:uid="{A648DF40-1D57-43EF-902C-77D60F3FB356}"/>
    <cellStyle name="Currency 4 5 2 3" xfId="1917" xr:uid="{00000000-0005-0000-0000-0000A3030000}"/>
    <cellStyle name="Currency 4 5 2 3 2" xfId="2696" xr:uid="{00000000-0005-0000-0000-0000B4020000}"/>
    <cellStyle name="Currency 4 5 2 3 2 2" xfId="7820" xr:uid="{67C18852-F72D-450B-B688-FF3BB6681BEB}"/>
    <cellStyle name="Currency 4 5 2 3 2 2 2" xfId="18200" xr:uid="{6B9144A4-11AF-4880-AF7A-EFF01DABC516}"/>
    <cellStyle name="Currency 4 5 2 3 2 3" xfId="10653" xr:uid="{DACA02BB-B318-4FFD-A752-9E48C2216722}"/>
    <cellStyle name="Currency 4 5 2 3 2 3 2" xfId="21033" xr:uid="{E723C75D-F9F7-4F0C-B47B-9E2213D69722}"/>
    <cellStyle name="Currency 4 5 2 3 2 4" xfId="15367" xr:uid="{B860F650-DF92-412F-A990-63AF6856B0E9}"/>
    <cellStyle name="Currency 4 5 2 3 2 5" xfId="30453" xr:uid="{355E64D1-2E56-48F9-84A3-D2E0274B7114}"/>
    <cellStyle name="Currency 4 5 2 3 3" xfId="3675" xr:uid="{00000000-0005-0000-0000-0000A3030000}"/>
    <cellStyle name="Currency 4 5 2 3 4" xfId="5695" xr:uid="{0CD193E0-BEC1-4BF2-9788-987F9986CB96}"/>
    <cellStyle name="Currency 4 5 2 3 4 2" xfId="29759" xr:uid="{99F86FCC-1A9F-4D57-BA3E-48351CE66BC9}"/>
    <cellStyle name="Currency 4 5 2 3 5" xfId="25187" xr:uid="{125BE751-1BD6-47F7-842E-CEBBAC01888C}"/>
    <cellStyle name="Currency 4 5 2 3 6" xfId="13112" xr:uid="{21994009-8AC5-412E-B726-0E1FDA509878}"/>
    <cellStyle name="Currency 4 5 2 4" xfId="1918" xr:uid="{00000000-0005-0000-0000-0000A4030000}"/>
    <cellStyle name="Currency 4 5 2 4 2" xfId="4631" xr:uid="{BA18F28B-B30E-475A-A9D3-122AB6CEE39E}"/>
    <cellStyle name="Currency 4 5 2 4 2 2" xfId="9398" xr:uid="{9A68ECEB-8860-4DAC-A876-F0FFE7E1EBBD}"/>
    <cellStyle name="Currency 4 5 2 4 2 2 2" xfId="19778" xr:uid="{3A8E03A7-588B-4FE6-96FE-51678034FA98}"/>
    <cellStyle name="Currency 4 5 2 4 2 2 3" xfId="31107" xr:uid="{49C92F80-9083-4A60-A898-B9E99DF67213}"/>
    <cellStyle name="Currency 4 5 2 4 2 2 4" xfId="30863" xr:uid="{6CEECFC6-3451-4ABE-A9DF-E8C6F4B15275}"/>
    <cellStyle name="Currency 4 5 2 4 2 3" xfId="12231" xr:uid="{8EC2CF1B-DDA4-40E6-82CF-831E173360E4}"/>
    <cellStyle name="Currency 4 5 2 4 2 3 2" xfId="22611" xr:uid="{6B75FAE7-0EB2-4AF6-90E3-7863B23C4EC5}"/>
    <cellStyle name="Currency 4 5 2 4 2 4" xfId="27723" xr:uid="{21ADC332-137F-4210-8E5E-06BFA4605AD4}"/>
    <cellStyle name="Currency 4 5 2 4 2 5" xfId="28414" xr:uid="{4D589DCE-7D71-4DC6-8C8F-0F643AD2B7CC}"/>
    <cellStyle name="Currency 4 5 2 4 2 6" xfId="16945" xr:uid="{735BD329-52F2-4E9F-8861-1305BAC1A1BF}"/>
    <cellStyle name="Currency 4 5 2 4 3" xfId="22665" xr:uid="{B1B04259-86DC-4B25-824F-1D24D88090AB}"/>
    <cellStyle name="Currency 4 5 2 4 3 2" xfId="29916" xr:uid="{5BBE9C94-0D99-4B58-8FC7-D89D9325D11D}"/>
    <cellStyle name="Currency 4 5 2 4 4" xfId="30027" xr:uid="{9967B865-BEDC-4A63-801B-5525C2EDC36C}"/>
    <cellStyle name="Currency 4 5 2 5" xfId="1913" xr:uid="{00000000-0005-0000-0000-0000A5030000}"/>
    <cellStyle name="Currency 4 5 2 5 2" xfId="24046" xr:uid="{0D05523D-B528-4033-A555-6E964F1AABAC}"/>
    <cellStyle name="Currency 4 5 2 5 3" xfId="25821" xr:uid="{F99162FC-7F1B-4FCA-89F8-447E787AAD95}"/>
    <cellStyle name="Currency 4 5 2 6" xfId="4140" xr:uid="{50D9385E-5919-4685-9204-577765CC4A3B}"/>
    <cellStyle name="Currency 4 5 2 6 2" xfId="8912" xr:uid="{AEBA6F39-5836-428B-9617-79274402EF9A}"/>
    <cellStyle name="Currency 4 5 2 6 2 2" xfId="19292" xr:uid="{2F0A757F-31C8-4EED-B23D-7F988BF96807}"/>
    <cellStyle name="Currency 4 5 2 6 3" xfId="11745" xr:uid="{E263A163-386C-412B-BA71-3CDC89A52DAA}"/>
    <cellStyle name="Currency 4 5 2 6 3 2" xfId="22125" xr:uid="{528AAB7A-FF20-4760-844E-90D0F881E7A4}"/>
    <cellStyle name="Currency 4 5 2 6 4" xfId="27902" xr:uid="{5DC743F1-2CEC-4105-92A1-374C9B082498}"/>
    <cellStyle name="Currency 4 5 2 6 5" xfId="27780" xr:uid="{6B6A6791-AA8B-4932-B61E-E7194F5E38FA}"/>
    <cellStyle name="Currency 4 5 2 6 6" xfId="16459" xr:uid="{EB6EFB00-28D2-4BD3-ADF9-75B56417D836}"/>
    <cellStyle name="Currency 4 5 2 7" xfId="4956" xr:uid="{FF155009-9AE8-472A-9786-1C5CC368329D}"/>
    <cellStyle name="Currency 4 5 2 7 2" xfId="27017" xr:uid="{1795F53F-CF1C-4045-9A4C-F0F3A2201498}"/>
    <cellStyle name="Currency 4 5 2 7 3" xfId="26115" xr:uid="{F40AD9EC-DE66-45CF-B0E2-400E0AE4591C}"/>
    <cellStyle name="Currency 4 5 2 7 4" xfId="14251" xr:uid="{50F566A2-5536-4CA9-B693-1925A58069AE}"/>
    <cellStyle name="Currency 4 5 2 8" xfId="6704" xr:uid="{1EDC8D52-5429-4EA0-BC30-B850169953D7}"/>
    <cellStyle name="Currency 4 5 2 8 2" xfId="17084" xr:uid="{18CDBB35-502C-46D6-A711-7757F3F93718}"/>
    <cellStyle name="Currency 4 5 2 9" xfId="9537" xr:uid="{2E013ABA-A669-4820-9CC5-6735C91F7EA0}"/>
    <cellStyle name="Currency 4 5 2 9 2" xfId="19917" xr:uid="{5FEF1FDC-1A94-4A05-910B-3E5D62136936}"/>
    <cellStyle name="Currency 4 5 3" xfId="576" xr:uid="{00000000-0005-0000-0000-0000A6030000}"/>
    <cellStyle name="Currency 4 5 3 10" xfId="13622" xr:uid="{334D3E92-60E7-42E3-8CC0-E74FC9A43C56}"/>
    <cellStyle name="Currency 4 5 3 2" xfId="1920" xr:uid="{00000000-0005-0000-0000-0000A7030000}"/>
    <cellStyle name="Currency 4 5 3 2 2" xfId="23943" xr:uid="{AAF0F971-3028-4122-875F-31812B9A5C10}"/>
    <cellStyle name="Currency 4 5 3 2 2 2" xfId="29817" xr:uid="{4B3D4FBF-846C-4EAB-8330-290E50CB5918}"/>
    <cellStyle name="Currency 4 5 3 2 2 2 2" xfId="30865" xr:uid="{56E3ECBD-CC6C-4809-A0CF-27A26DF84B37}"/>
    <cellStyle name="Currency 4 5 3 2 3" xfId="25619" xr:uid="{CE950C91-DA13-4A1B-A20A-059D6EE2D92A}"/>
    <cellStyle name="Currency 4 5 3 2 3 2" xfId="26036" xr:uid="{BE3BCC2F-6352-4B40-AC21-B009231F1344}"/>
    <cellStyle name="Currency 4 5 3 2 4" xfId="30066" xr:uid="{B604ADA6-9D95-4C24-AA2C-55BB6B9DA913}"/>
    <cellStyle name="Currency 4 5 3 3" xfId="1921" xr:uid="{00000000-0005-0000-0000-0000A8030000}"/>
    <cellStyle name="Currency 4 5 3 4" xfId="1919" xr:uid="{00000000-0005-0000-0000-0000A9030000}"/>
    <cellStyle name="Currency 4 5 3 4 2" xfId="22935" xr:uid="{71B5603C-6766-4D0C-B1CC-BB0C74847168}"/>
    <cellStyle name="Currency 4 5 3 4 3" xfId="23188" xr:uid="{1205E03B-BC6A-4DE9-88A4-2BEF1DEAC256}"/>
    <cellStyle name="Currency 4 5 3 5" xfId="4431" xr:uid="{3AA8AD3D-7C60-4403-BB09-DDF91B3CAE59}"/>
    <cellStyle name="Currency 4 5 3 5 2" xfId="9203" xr:uid="{A3A5C4BF-1097-4467-8467-E6868B8BA4F4}"/>
    <cellStyle name="Currency 4 5 3 5 2 2" xfId="19583" xr:uid="{49F42FB0-91CB-458C-A7D4-235AF0A55179}"/>
    <cellStyle name="Currency 4 5 3 5 2 3" xfId="31097" xr:uid="{33326015-762D-4E88-83D4-A64BE6A0CC24}"/>
    <cellStyle name="Currency 4 5 3 5 2 4" xfId="30864" xr:uid="{F643D74F-7AFF-4B03-A864-927FA527D96F}"/>
    <cellStyle name="Currency 4 5 3 5 3" xfId="12036" xr:uid="{E00CD68C-A290-4DB5-A1CF-3644D0747AC5}"/>
    <cellStyle name="Currency 4 5 3 5 3 2" xfId="22416" xr:uid="{E84E2549-6431-44F9-B607-FBBBD1DC9327}"/>
    <cellStyle name="Currency 4 5 3 5 4" xfId="28381" xr:uid="{0F213479-C7BF-460B-921C-9BF2F16D4990}"/>
    <cellStyle name="Currency 4 5 3 5 5" xfId="28281" xr:uid="{22548A9C-4DD8-41F0-A41C-723D58FD4503}"/>
    <cellStyle name="Currency 4 5 3 5 6" xfId="16750" xr:uid="{52FEF294-8412-4EB3-8765-5D8BDE2BE71D}"/>
    <cellStyle name="Currency 4 5 3 6" xfId="4958" xr:uid="{761BB72E-4A93-4F6D-952A-D789235B3BEF}"/>
    <cellStyle name="Currency 4 5 3 6 2" xfId="25856" xr:uid="{CC96E5FE-101D-49B5-AFF2-F0D67BAF3B1D}"/>
    <cellStyle name="Currency 4 5 3 6 3" xfId="25957" xr:uid="{2BE1B934-0731-458E-BBB0-C55DFA45F7BC}"/>
    <cellStyle name="Currency 4 5 3 6 4" xfId="14253" xr:uid="{8405B132-7A1C-4C01-9D7B-5EB24C9806D1}"/>
    <cellStyle name="Currency 4 5 3 7" xfId="6706" xr:uid="{E097C61D-B8A4-4BA3-A749-1FB076D1944C}"/>
    <cellStyle name="Currency 4 5 3 7 2" xfId="17086" xr:uid="{A011E640-EF48-4A1F-8560-DE3E220E899D}"/>
    <cellStyle name="Currency 4 5 3 8" xfId="9539" xr:uid="{AC37EC65-F8CF-42B4-8DC6-FADD287AB63E}"/>
    <cellStyle name="Currency 4 5 3 8 2" xfId="19919" xr:uid="{C869296A-CF30-471C-9C5F-F51BBB60F5C0}"/>
    <cellStyle name="Currency 4 5 3 9" xfId="23967" xr:uid="{F443B76C-96A1-45EC-9AFC-26C101FCEB45}"/>
    <cellStyle name="Currency 4 5 4" xfId="577" xr:uid="{00000000-0005-0000-0000-0000AA030000}"/>
    <cellStyle name="Currency 4 5 4 2" xfId="1923" xr:uid="{00000000-0005-0000-0000-0000AB030000}"/>
    <cellStyle name="Currency 4 5 4 2 2" xfId="24662" xr:uid="{263B1B22-114C-495E-9350-2ABE6490124D}"/>
    <cellStyle name="Currency 4 5 4 2 2 2" xfId="29801" xr:uid="{C804928D-1D33-4538-9314-49B044D66F42}"/>
    <cellStyle name="Currency 4 5 4 2 2 2 2" xfId="30867" xr:uid="{B0C9A63D-7494-4D52-8251-421A392B421C}"/>
    <cellStyle name="Currency 4 5 4 2 3" xfId="24066" xr:uid="{0D856946-7117-49EA-AC01-0064A38C42CE}"/>
    <cellStyle name="Currency 4 5 4 2 4" xfId="30043" xr:uid="{EEFDFB76-2D08-40FB-A6B7-3476F3E82C64}"/>
    <cellStyle name="Currency 4 5 4 3" xfId="1924" xr:uid="{00000000-0005-0000-0000-0000AC030000}"/>
    <cellStyle name="Currency 4 5 4 4" xfId="1922" xr:uid="{00000000-0005-0000-0000-0000AD030000}"/>
    <cellStyle name="Currency 4 5 4 5" xfId="4959" xr:uid="{87419F56-CBBC-4EC5-A5FA-A3AF979B0915}"/>
    <cellStyle name="Currency 4 5 4 5 2" xfId="14254" xr:uid="{8C5EB694-52CC-490F-B3E9-4913D21D4D43}"/>
    <cellStyle name="Currency 4 5 4 5 2 2" xfId="31118" xr:uid="{599ACB9C-A937-47CA-9D0F-C4AB326FB162}"/>
    <cellStyle name="Currency 4 5 4 5 2 3" xfId="30866" xr:uid="{E8603F16-F09A-4E09-9D28-44B44FEF8439}"/>
    <cellStyle name="Currency 4 5 4 6" xfId="6707" xr:uid="{1798A0C3-0F0E-4A89-8589-844DF65E9F42}"/>
    <cellStyle name="Currency 4 5 4 6 2" xfId="17087" xr:uid="{D3FD206B-DAD5-4DAA-A970-AB8DDC53341A}"/>
    <cellStyle name="Currency 4 5 4 7" xfId="9540" xr:uid="{34AC5E68-4DFB-4911-BF94-7C4459F2FB46}"/>
    <cellStyle name="Currency 4 5 4 7 2" xfId="19920" xr:uid="{1F244D45-9C5C-42D4-8B24-CE2D3F89822F}"/>
    <cellStyle name="Currency 4 5 4 8" xfId="22684" xr:uid="{4C3C79CF-25CE-4C16-9BB0-1769F28B1B20}"/>
    <cellStyle name="Currency 4 5 4 9" xfId="13384" xr:uid="{E635F5DB-2E3E-441B-8400-72BF51338561}"/>
    <cellStyle name="Currency 4 5 5" xfId="1925" xr:uid="{00000000-0005-0000-0000-0000AE030000}"/>
    <cellStyle name="Currency 4 5 5 2" xfId="2510" xr:uid="{00000000-0005-0000-0000-0000B7020000}"/>
    <cellStyle name="Currency 4 5 5 2 2" xfId="7635" xr:uid="{4D22E8A7-EB57-45C4-8DF7-78D97C020D56}"/>
    <cellStyle name="Currency 4 5 5 2 2 2" xfId="18015" xr:uid="{BA4C1423-C482-4431-9131-04E1CC4EBD81}"/>
    <cellStyle name="Currency 4 5 5 2 3" xfId="10468" xr:uid="{01F0FA39-D08C-48DA-938C-69F3BAC55A8E}"/>
    <cellStyle name="Currency 4 5 5 2 3 2" xfId="20848" xr:uid="{A02A1E62-6C59-45F9-97D0-856E7E73EC12}"/>
    <cellStyle name="Currency 4 5 5 2 4" xfId="15182" xr:uid="{96FC25C0-6B7E-46EA-8430-CD9F99FE003C}"/>
    <cellStyle name="Currency 4 5 5 2 5" xfId="30454" xr:uid="{D1D92241-B440-4161-9AD3-507B6B28F8E2}"/>
    <cellStyle name="Currency 4 5 5 3" xfId="3686" xr:uid="{00000000-0005-0000-0000-0000AE030000}"/>
    <cellStyle name="Currency 4 5 5 4" xfId="5696" xr:uid="{87D1524C-BFE7-422B-B989-9D522BADBCA1}"/>
    <cellStyle name="Currency 4 5 5 4 2" xfId="29850" xr:uid="{866D774B-6445-4880-8BA7-0099CB8DF3AA}"/>
    <cellStyle name="Currency 4 5 5 5" xfId="22724" xr:uid="{EF4411FA-DFA8-451D-B7E7-839389F36923}"/>
    <cellStyle name="Currency 4 5 5 6" xfId="12898" xr:uid="{C5E1F394-9FDA-44B8-BAB0-E2548220D597}"/>
    <cellStyle name="Currency 4 5 6" xfId="1926" xr:uid="{00000000-0005-0000-0000-0000AF030000}"/>
    <cellStyle name="Currency 4 5 6 2" xfId="2296" xr:uid="{00000000-0005-0000-0000-0000B1020000}"/>
    <cellStyle name="Currency 4 5 6 2 2" xfId="7423" xr:uid="{27282295-7FE3-42E8-957D-24B26439D840}"/>
    <cellStyle name="Currency 4 5 6 2 2 2" xfId="17803" xr:uid="{8C24B4EF-0358-4F54-A912-98B5E3379049}"/>
    <cellStyle name="Currency 4 5 6 2 3" xfId="10256" xr:uid="{FDFC2E07-E644-4F02-BCB8-66A9F1B8790E}"/>
    <cellStyle name="Currency 4 5 6 2 3 2" xfId="20636" xr:uid="{1A61F4DB-4348-4174-B239-F5DF689F2EE0}"/>
    <cellStyle name="Currency 4 5 6 2 4" xfId="27455" xr:uid="{B9F256C9-BCCC-4534-8886-D9B3C7D21615}"/>
    <cellStyle name="Currency 4 5 6 2 5" xfId="28510" xr:uid="{73746A97-BD3D-47E7-A938-B4DCC51B3BDF}"/>
    <cellStyle name="Currency 4 5 6 2 6" xfId="14970" xr:uid="{CAE99062-2993-4F26-AC84-E97E092E225E}"/>
    <cellStyle name="Currency 4 5 6 3" xfId="2049" xr:uid="{00000000-0005-0000-0000-0000AF030000}"/>
    <cellStyle name="Currency 4 5 6 4" xfId="24323" xr:uid="{E848D214-C233-4FDB-AA84-DF3F125B0AE0}"/>
    <cellStyle name="Currency 4 5 6 4 2" xfId="29872" xr:uid="{AB0F7101-5019-4E1F-BD3B-6E1E7DC5302C}"/>
    <cellStyle name="Currency 4 5 6 5" xfId="30002" xr:uid="{8A598608-F3B4-41BB-B471-9AEA4AC2105B}"/>
    <cellStyle name="Currency 4 5 7" xfId="1912" xr:uid="{00000000-0005-0000-0000-0000B0030000}"/>
    <cellStyle name="Currency 4 5 7 2" xfId="25774" xr:uid="{E7C99D6A-38BF-4E4B-8018-AFD0CBFA99FB}"/>
    <cellStyle name="Currency 4 5 7 3" xfId="24240" xr:uid="{76B8FB3E-46A1-4D15-A448-AE8DEDB8CB73}"/>
    <cellStyle name="Currency 4 5 8" xfId="3885" xr:uid="{BB75FD07-1C78-4151-9DF4-68E424D3C4F2}"/>
    <cellStyle name="Currency 4 5 8 2" xfId="8717" xr:uid="{DD397074-4919-4D6A-A38A-F372E30130F0}"/>
    <cellStyle name="Currency 4 5 8 2 2" xfId="19097" xr:uid="{DEB98FC7-18DE-4F8A-97A3-431584117BB8}"/>
    <cellStyle name="Currency 4 5 8 3" xfId="11550" xr:uid="{359770BD-143E-4F4F-AA98-5F7305CF618B}"/>
    <cellStyle name="Currency 4 5 8 3 2" xfId="21930" xr:uid="{E66B9320-DBDD-445D-8DE7-4A10CDECB151}"/>
    <cellStyle name="Currency 4 5 8 4" xfId="28026" xr:uid="{D526BE72-91DA-4754-AA1C-03DB8E0B0E8A}"/>
    <cellStyle name="Currency 4 5 8 5" xfId="27121" xr:uid="{497ECD56-B183-48DE-AA7E-44F24EB94C74}"/>
    <cellStyle name="Currency 4 5 8 6" xfId="16264" xr:uid="{F82953C5-58DF-4A68-B24B-5112198EFBCF}"/>
    <cellStyle name="Currency 4 5 9" xfId="4955" xr:uid="{2BF12BF6-A88D-4CD8-B463-BE6A723B4788}"/>
    <cellStyle name="Currency 4 5 9 2" xfId="28424" xr:uid="{CE4A9F61-2D6F-40AD-B611-F92BB82A6F93}"/>
    <cellStyle name="Currency 4 5 9 3" xfId="28541" xr:uid="{7D4837C6-7F11-49AB-8B5C-DA6D94A2B26B}"/>
    <cellStyle name="Currency 4 5 9 4" xfId="14250" xr:uid="{7B7D4E74-8C23-4621-9E92-669FBB089CC4}"/>
    <cellStyle name="Currency 4 6" xfId="578" xr:uid="{00000000-0005-0000-0000-0000B1030000}"/>
    <cellStyle name="Currency 4 6 10" xfId="6708" xr:uid="{B07F9FF6-3CB0-41E2-BE48-9F074A4EFF3F}"/>
    <cellStyle name="Currency 4 6 10 2" xfId="17088" xr:uid="{AE70F2C7-B997-463B-B121-3804A5096F80}"/>
    <cellStyle name="Currency 4 6 11" xfId="9541" xr:uid="{91979687-FDE0-42FF-AD58-6BBF9A4F60A5}"/>
    <cellStyle name="Currency 4 6 11 2" xfId="19921" xr:uid="{4896E6C4-B379-47ED-86FC-84F546494045}"/>
    <cellStyle name="Currency 4 6 12" xfId="24980" xr:uid="{7B097255-9119-4B78-A77F-24C10930B021}"/>
    <cellStyle name="Currency 4 6 13" xfId="12529" xr:uid="{B856397C-6609-41B2-9AE5-C15254210415}"/>
    <cellStyle name="Currency 4 6 2" xfId="579" xr:uid="{00000000-0005-0000-0000-0000B2030000}"/>
    <cellStyle name="Currency 4 6 2 10" xfId="23957" xr:uid="{1E0057A9-BBA2-4D46-B7EA-18EF09872F67}"/>
    <cellStyle name="Currency 4 6 2 11" xfId="12687" xr:uid="{6D82921E-0A4A-470C-944C-C94A67F7B50E}"/>
    <cellStyle name="Currency 4 6 2 2" xfId="580" xr:uid="{00000000-0005-0000-0000-0000B3030000}"/>
    <cellStyle name="Currency 4 6 2 2 2" xfId="1930" xr:uid="{00000000-0005-0000-0000-0000B4030000}"/>
    <cellStyle name="Currency 4 6 2 2 2 2" xfId="24065" xr:uid="{1A248772-3124-424D-BDF8-03CF48AD404B}"/>
    <cellStyle name="Currency 4 6 2 2 2 2 2" xfId="29800" xr:uid="{909C59C1-8B84-41E5-BC5D-A742D25F0966}"/>
    <cellStyle name="Currency 4 6 2 2 2 2 2 2" xfId="30869" xr:uid="{33A67EFD-F51B-4EDD-ACDC-7AA56856132E}"/>
    <cellStyle name="Currency 4 6 2 2 2 3" xfId="25070" xr:uid="{E0EA9661-5210-4CF1-B311-A122A5430DBF}"/>
    <cellStyle name="Currency 4 6 2 2 2 4" xfId="30067" xr:uid="{B544388C-494D-4615-984D-2FF79A0A057C}"/>
    <cellStyle name="Currency 4 6 2 2 3" xfId="1931" xr:uid="{00000000-0005-0000-0000-0000B5030000}"/>
    <cellStyle name="Currency 4 6 2 2 3 2" xfId="27018" xr:uid="{6D4BFB8F-F4E3-488F-AE7F-8B569DEE806B}"/>
    <cellStyle name="Currency 4 6 2 2 3 3" xfId="28380" xr:uid="{8E7070DA-EB58-4185-BD19-1566856F6854}"/>
    <cellStyle name="Currency 4 6 2 2 4" xfId="1929" xr:uid="{00000000-0005-0000-0000-0000B6030000}"/>
    <cellStyle name="Currency 4 6 2 2 5" xfId="4962" xr:uid="{2250466A-D110-4398-98F0-42A79CBF6180}"/>
    <cellStyle name="Currency 4 6 2 2 5 2" xfId="28536" xr:uid="{891F3589-F1CB-45CE-84A4-2A06312D3154}"/>
    <cellStyle name="Currency 4 6 2 2 5 2 2" xfId="31207" xr:uid="{0C5E9D99-D942-47ED-AA42-8E46FBC624DE}"/>
    <cellStyle name="Currency 4 6 2 2 5 2 3" xfId="30868" xr:uid="{AFFC98E0-9F11-4EDB-A318-463DF76AA7AC}"/>
    <cellStyle name="Currency 4 6 2 2 5 3" xfId="28571" xr:uid="{A706AA9B-20B4-41A2-8CB2-06ABDF2DCB6C}"/>
    <cellStyle name="Currency 4 6 2 2 5 4" xfId="14257" xr:uid="{D0255818-1554-4D74-96D0-52D65F034DCA}"/>
    <cellStyle name="Currency 4 6 2 2 6" xfId="6710" xr:uid="{45FD87FF-A2B1-4E29-9C9F-D546B2E334A5}"/>
    <cellStyle name="Currency 4 6 2 2 6 2" xfId="17090" xr:uid="{BA993446-4CF5-4070-9D3E-44C57E92FAF0}"/>
    <cellStyle name="Currency 4 6 2 2 7" xfId="9543" xr:uid="{1C96D7B5-F815-48C5-8BC9-BE47EAD44157}"/>
    <cellStyle name="Currency 4 6 2 2 7 2" xfId="19923" xr:uid="{4F90AFAC-EF2A-48EB-AE86-2E926B19D934}"/>
    <cellStyle name="Currency 4 6 2 2 8" xfId="23432" xr:uid="{BAE1E1BE-A151-440D-A3FD-1B74FF6E838B}"/>
    <cellStyle name="Currency 4 6 2 2 9" xfId="13623" xr:uid="{69D5B8D4-D772-40A6-A8B6-2592C5AE2DBC}"/>
    <cellStyle name="Currency 4 6 2 3" xfId="1932" xr:uid="{00000000-0005-0000-0000-0000B7030000}"/>
    <cellStyle name="Currency 4 6 2 3 2" xfId="2697" xr:uid="{00000000-0005-0000-0000-0000BB020000}"/>
    <cellStyle name="Currency 4 6 2 3 2 2" xfId="7821" xr:uid="{9141CB2B-C0D0-46F5-A473-8965105435F5}"/>
    <cellStyle name="Currency 4 6 2 3 2 2 2" xfId="18201" xr:uid="{58125A39-26CC-49B5-BB19-D1DF4CDA251E}"/>
    <cellStyle name="Currency 4 6 2 3 2 3" xfId="10654" xr:uid="{39219585-75A2-4539-B70E-18DB55ACB9D9}"/>
    <cellStyle name="Currency 4 6 2 3 2 3 2" xfId="21034" xr:uid="{3A80A820-F0DF-4A51-840B-F2D3EC169472}"/>
    <cellStyle name="Currency 4 6 2 3 2 4" xfId="15368" xr:uid="{03AA89C8-A028-4B49-8381-59A5B0E5E97C}"/>
    <cellStyle name="Currency 4 6 2 3 2 5" xfId="30455" xr:uid="{78266109-4A71-4784-91E5-B862DD85110C}"/>
    <cellStyle name="Currency 4 6 2 3 3" xfId="3635" xr:uid="{00000000-0005-0000-0000-0000B7030000}"/>
    <cellStyle name="Currency 4 6 2 3 4" xfId="5697" xr:uid="{B38A81BB-9A36-40AA-950D-281B6FFF8927}"/>
    <cellStyle name="Currency 4 6 2 3 4 2" xfId="29760" xr:uid="{67054A47-93D4-47AB-AD53-E56BF5421076}"/>
    <cellStyle name="Currency 4 6 2 3 5" xfId="22980" xr:uid="{B6E933DD-A71A-437B-AB0D-1555CA191641}"/>
    <cellStyle name="Currency 4 6 2 3 6" xfId="13113" xr:uid="{97F811E8-74C9-46E0-BE4A-E9879D19FAC3}"/>
    <cellStyle name="Currency 4 6 2 4" xfId="1933" xr:uid="{00000000-0005-0000-0000-0000B8030000}"/>
    <cellStyle name="Currency 4 6 2 4 2" xfId="3769" xr:uid="{711868DE-36E0-40D7-A79D-79449C7A383C}"/>
    <cellStyle name="Currency 4 6 2 4 2 2" xfId="8613" xr:uid="{F546AFF6-7058-4C82-90AC-4A81EC8083D9}"/>
    <cellStyle name="Currency 4 6 2 4 2 2 2" xfId="18993" xr:uid="{E88E79F6-1F23-4001-9309-BDEA1C2F6BF3}"/>
    <cellStyle name="Currency 4 6 2 4 2 2 3" xfId="30999" xr:uid="{50D06B9C-4AB5-43C5-B1A6-6C448FBE4A75}"/>
    <cellStyle name="Currency 4 6 2 4 2 2 4" xfId="30870" xr:uid="{04687B75-08B5-48CB-8CF3-ADAA48B62C27}"/>
    <cellStyle name="Currency 4 6 2 4 2 3" xfId="11446" xr:uid="{2DD8B225-19F8-4553-BC04-74AC6264B56E}"/>
    <cellStyle name="Currency 4 6 2 4 2 3 2" xfId="21826" xr:uid="{FC3F1D3B-7AA2-4711-B757-CB01029872EA}"/>
    <cellStyle name="Currency 4 6 2 4 2 4" xfId="28627" xr:uid="{D1889FEE-D5E8-4C56-976E-BB0BF757AFB4}"/>
    <cellStyle name="Currency 4 6 2 4 2 5" xfId="27299" xr:uid="{4CED908C-E0B3-49F6-AEE7-7441216FCEE4}"/>
    <cellStyle name="Currency 4 6 2 4 2 6" xfId="16160" xr:uid="{83C002B8-BD9C-4D22-8A9D-BA9F67B034FD}"/>
    <cellStyle name="Currency 4 6 2 4 3" xfId="25295" xr:uid="{F7CEB48C-B5A7-412F-9C5F-E2E4C2E67336}"/>
    <cellStyle name="Currency 4 6 2 4 3 2" xfId="29917" xr:uid="{5A87EBC1-D111-497B-B547-E9E6BC33C8DF}"/>
    <cellStyle name="Currency 4 6 2 4 4" xfId="30028" xr:uid="{8DDC0C0A-0576-413A-A87E-09C0201918F9}"/>
    <cellStyle name="Currency 4 6 2 5" xfId="1928" xr:uid="{00000000-0005-0000-0000-0000B9030000}"/>
    <cellStyle name="Currency 4 6 2 5 2" xfId="23049" xr:uid="{DEB66FCC-EAF6-49BE-BE1E-44208B92D060}"/>
    <cellStyle name="Currency 4 6 2 5 3" xfId="25804" xr:uid="{450EC3BB-E536-4A0F-ADBB-326E1FBE7306}"/>
    <cellStyle name="Currency 4 6 2 6" xfId="4141" xr:uid="{6809CE90-3BD2-4B14-B987-2478FE084EC5}"/>
    <cellStyle name="Currency 4 6 2 6 2" xfId="8913" xr:uid="{BF742BF3-4A54-4718-BBA4-B70ABFCB325F}"/>
    <cellStyle name="Currency 4 6 2 6 2 2" xfId="19293" xr:uid="{5AEACD83-2843-4E92-9040-B7E679159810}"/>
    <cellStyle name="Currency 4 6 2 6 3" xfId="11746" xr:uid="{A514B5F4-9004-4CED-84F6-59A48E97A795}"/>
    <cellStyle name="Currency 4 6 2 6 3 2" xfId="22126" xr:uid="{6ECBD18E-EA1B-4676-AF35-72C30BB44837}"/>
    <cellStyle name="Currency 4 6 2 6 4" xfId="26525" xr:uid="{AC3EA581-D422-4D75-92EF-30FFC4170AA4}"/>
    <cellStyle name="Currency 4 6 2 6 5" xfId="26881" xr:uid="{73973956-B136-4DDB-A0F9-8C9BC541783A}"/>
    <cellStyle name="Currency 4 6 2 6 6" xfId="16460" xr:uid="{2B2A8B2D-56B9-4B2F-ACC8-74592709D082}"/>
    <cellStyle name="Currency 4 6 2 7" xfId="4961" xr:uid="{DC1DDCAA-438F-4D69-A3BE-2C2B2BF09732}"/>
    <cellStyle name="Currency 4 6 2 7 2" xfId="27131" xr:uid="{6E317467-9D0D-42C3-9EA7-11486512D191}"/>
    <cellStyle name="Currency 4 6 2 7 3" xfId="26146" xr:uid="{D0347F24-C2A8-4668-BC74-81112063EE9F}"/>
    <cellStyle name="Currency 4 6 2 7 4" xfId="14256" xr:uid="{608F617D-8CC8-4305-BB38-54EA70AEDA53}"/>
    <cellStyle name="Currency 4 6 2 8" xfId="6709" xr:uid="{F62F604B-18CC-4DDC-B82F-9B55E4F25239}"/>
    <cellStyle name="Currency 4 6 2 8 2" xfId="17089" xr:uid="{C4A721BE-FE4D-496E-98CD-FD18782DD36D}"/>
    <cellStyle name="Currency 4 6 2 9" xfId="9542" xr:uid="{69CFD19C-2246-45B2-9FE6-6E2A756EAC3A}"/>
    <cellStyle name="Currency 4 6 2 9 2" xfId="19922" xr:uid="{DB01D7A8-7C61-4D43-9903-A09A922AE58A}"/>
    <cellStyle name="Currency 4 6 3" xfId="581" xr:uid="{00000000-0005-0000-0000-0000BA030000}"/>
    <cellStyle name="Currency 4 6 3 10" xfId="13624" xr:uid="{E2B005EC-0FC7-4563-9527-17FDC2EF4E14}"/>
    <cellStyle name="Currency 4 6 3 2" xfId="1935" xr:uid="{00000000-0005-0000-0000-0000BB030000}"/>
    <cellStyle name="Currency 4 6 3 2 2" xfId="24889" xr:uid="{C36765B5-20D3-4E36-850B-6ABAEC0FF880}"/>
    <cellStyle name="Currency 4 6 3 2 2 2" xfId="29792" xr:uid="{5BD17850-E81F-4D87-8CFA-6F1B58B55BE2}"/>
    <cellStyle name="Currency 4 6 3 2 2 2 2" xfId="30872" xr:uid="{4106EB6B-C055-4934-8903-1EC3CEE1C66A}"/>
    <cellStyle name="Currency 4 6 3 2 3" xfId="23226" xr:uid="{2C26A46C-6DAC-4B8D-A2CE-FB3895391873}"/>
    <cellStyle name="Currency 4 6 3 2 3 2" xfId="27863" xr:uid="{10E1699B-2241-47D5-9787-3D9730D666CE}"/>
    <cellStyle name="Currency 4 6 3 2 4" xfId="30068" xr:uid="{C6C642F4-8913-48F4-A9F0-7CC515AFA269}"/>
    <cellStyle name="Currency 4 6 3 3" xfId="1936" xr:uid="{00000000-0005-0000-0000-0000BC030000}"/>
    <cellStyle name="Currency 4 6 3 4" xfId="1934" xr:uid="{00000000-0005-0000-0000-0000BD030000}"/>
    <cellStyle name="Currency 4 6 3 4 2" xfId="27206" xr:uid="{76CF2D70-31C2-4FE1-8EE7-818EBE82C205}"/>
    <cellStyle name="Currency 4 6 3 4 3" xfId="28334" xr:uid="{32B145DB-C29E-4812-BF17-9D7B62B1F686}"/>
    <cellStyle name="Currency 4 6 3 5" xfId="4432" xr:uid="{8E2BD8CA-0D4D-4E62-BC0A-ED15E529F6CD}"/>
    <cellStyle name="Currency 4 6 3 5 2" xfId="9204" xr:uid="{0270927F-5680-4C53-B40F-53E15082B603}"/>
    <cellStyle name="Currency 4 6 3 5 2 2" xfId="19584" xr:uid="{0BB2AAF7-C416-498D-9B8B-9B560F3D4281}"/>
    <cellStyle name="Currency 4 6 3 5 2 3" xfId="31098" xr:uid="{61AF2E4D-FDA5-40C5-9E4A-57B74CB50473}"/>
    <cellStyle name="Currency 4 6 3 5 2 4" xfId="30871" xr:uid="{03009555-2AD8-4DBA-836C-59EF688A36D7}"/>
    <cellStyle name="Currency 4 6 3 5 3" xfId="12037" xr:uid="{AFFC388E-3DF7-4EFE-AAE8-CB07387570F2}"/>
    <cellStyle name="Currency 4 6 3 5 3 2" xfId="22417" xr:uid="{DE035A88-F17D-4998-A618-16A3E9A1EB7B}"/>
    <cellStyle name="Currency 4 6 3 5 4" xfId="28533" xr:uid="{6DF86680-28CD-4D06-9B04-0CF22F6BCB13}"/>
    <cellStyle name="Currency 4 6 3 5 5" xfId="27207" xr:uid="{6226D374-F607-49AC-91C2-FC30A724A561}"/>
    <cellStyle name="Currency 4 6 3 5 6" xfId="16751" xr:uid="{8022CEF5-0D2F-4278-A2EB-218C34FF6C4C}"/>
    <cellStyle name="Currency 4 6 3 6" xfId="4963" xr:uid="{4330E251-CD90-4B32-93FC-55EAA4CDFFD9}"/>
    <cellStyle name="Currency 4 6 3 6 2" xfId="28480" xr:uid="{215BA51B-A8B7-44C4-9585-F41E758D65E3}"/>
    <cellStyle name="Currency 4 6 3 6 3" xfId="28659" xr:uid="{9EB08D96-3FD3-47EA-B870-C504493DB19B}"/>
    <cellStyle name="Currency 4 6 3 6 4" xfId="14258" xr:uid="{60E90AF3-05F3-47F4-A189-98678D978807}"/>
    <cellStyle name="Currency 4 6 3 7" xfId="6711" xr:uid="{E7E018BF-333B-44B4-92CA-F7E2C56EB859}"/>
    <cellStyle name="Currency 4 6 3 7 2" xfId="17091" xr:uid="{D7F8E667-89B4-4688-B8FD-C186A76ABA1A}"/>
    <cellStyle name="Currency 4 6 3 8" xfId="9544" xr:uid="{5923932E-B7A2-4154-924A-867AD747AB75}"/>
    <cellStyle name="Currency 4 6 3 8 2" xfId="19924" xr:uid="{96D35695-3217-4658-B362-5229A795E688}"/>
    <cellStyle name="Currency 4 6 3 9" xfId="24328" xr:uid="{11F1C252-E24B-475A-A6CB-0594284AF6DE}"/>
    <cellStyle name="Currency 4 6 4" xfId="582" xr:uid="{00000000-0005-0000-0000-0000BE030000}"/>
    <cellStyle name="Currency 4 6 4 2" xfId="1938" xr:uid="{00000000-0005-0000-0000-0000BF030000}"/>
    <cellStyle name="Currency 4 6 4 2 2" xfId="24732" xr:uid="{F6B067B5-A3E8-44C1-A0BD-699CBD37ED89}"/>
    <cellStyle name="Currency 4 6 4 2 2 2" xfId="29804" xr:uid="{50A05FD2-552A-489D-921C-33EF4CB07C26}"/>
    <cellStyle name="Currency 4 6 4 2 2 2 2" xfId="30874" xr:uid="{20DD1A3A-4C66-426C-8AF0-5DD8ECADACD2}"/>
    <cellStyle name="Currency 4 6 4 2 3" xfId="22733" xr:uid="{49722CC7-D743-4F52-82C1-3F54B76E2373}"/>
    <cellStyle name="Currency 4 6 4 2 4" xfId="30044" xr:uid="{103C0001-4553-4204-B33E-FA357C6EA3AE}"/>
    <cellStyle name="Currency 4 6 4 3" xfId="1939" xr:uid="{00000000-0005-0000-0000-0000C0030000}"/>
    <cellStyle name="Currency 4 6 4 4" xfId="1937" xr:uid="{00000000-0005-0000-0000-0000C1030000}"/>
    <cellStyle name="Currency 4 6 4 5" xfId="4964" xr:uid="{E8104B68-60BF-44F6-A198-148619EA8402}"/>
    <cellStyle name="Currency 4 6 4 5 2" xfId="14259" xr:uid="{F993D79C-324D-4094-90E8-80912C5B10B5}"/>
    <cellStyle name="Currency 4 6 4 5 2 2" xfId="31119" xr:uid="{9BFE5A8D-C545-4F3A-8596-DCD99BE51191}"/>
    <cellStyle name="Currency 4 6 4 5 2 3" xfId="30873" xr:uid="{A064A3F5-5B54-4892-9309-AD84AB3D99CF}"/>
    <cellStyle name="Currency 4 6 4 6" xfId="6712" xr:uid="{B47C4504-D587-4D4B-A5E5-B5D92E7C2E97}"/>
    <cellStyle name="Currency 4 6 4 6 2" xfId="17092" xr:uid="{C233BEB7-DD31-4D3D-A7D9-62A75FCF85AD}"/>
    <cellStyle name="Currency 4 6 4 7" xfId="9545" xr:uid="{AB973561-B002-4343-AC5F-1462A0AC63B3}"/>
    <cellStyle name="Currency 4 6 4 7 2" xfId="19925" xr:uid="{F17DB19A-C246-4994-86EC-1CC8D02BB663}"/>
    <cellStyle name="Currency 4 6 4 8" xfId="24956" xr:uid="{F86C4079-2D3E-4067-BF88-768835AA9419}"/>
    <cellStyle name="Currency 4 6 4 9" xfId="13385" xr:uid="{FBE96D83-CC4B-4205-B350-C9D1F5359855}"/>
    <cellStyle name="Currency 4 6 5" xfId="1940" xr:uid="{00000000-0005-0000-0000-0000C2030000}"/>
    <cellStyle name="Currency 4 6 5 2" xfId="2573" xr:uid="{00000000-0005-0000-0000-0000BE020000}"/>
    <cellStyle name="Currency 4 6 5 2 2" xfId="7698" xr:uid="{F5D68F96-F0DA-4749-84B4-D6B389395435}"/>
    <cellStyle name="Currency 4 6 5 2 2 2" xfId="18078" xr:uid="{16F57B8C-289B-40FB-9E86-96BDD41AD2DE}"/>
    <cellStyle name="Currency 4 6 5 2 3" xfId="10531" xr:uid="{26C5C6E3-E275-4B47-AA68-731DCEF045DA}"/>
    <cellStyle name="Currency 4 6 5 2 3 2" xfId="20911" xr:uid="{343B79BB-FD30-4CBF-B8D2-4EADF47A6AD8}"/>
    <cellStyle name="Currency 4 6 5 2 4" xfId="15245" xr:uid="{60EFE88D-3491-47D8-A831-9D6B14B3372A}"/>
    <cellStyle name="Currency 4 6 5 2 5" xfId="30456" xr:uid="{E18A8C60-CC08-4E1E-A0CA-FB0ED894DFBA}"/>
    <cellStyle name="Currency 4 6 5 3" xfId="2084" xr:uid="{00000000-0005-0000-0000-0000C2030000}"/>
    <cellStyle name="Currency 4 6 5 4" xfId="5698" xr:uid="{7B617730-E9B4-416A-9358-07A6A410E9D6}"/>
    <cellStyle name="Currency 4 6 5 4 2" xfId="29851" xr:uid="{E0193312-E9E5-449A-AE34-3BA53CF5D6B0}"/>
    <cellStyle name="Currency 4 6 5 5" xfId="24699" xr:uid="{463D0040-66A8-4624-B6B9-13090BDD56A9}"/>
    <cellStyle name="Currency 4 6 5 6" xfId="12961" xr:uid="{BEAC7C64-E13E-4CCE-A360-392E2851F7F6}"/>
    <cellStyle name="Currency 4 6 6" xfId="1941" xr:uid="{00000000-0005-0000-0000-0000C3030000}"/>
    <cellStyle name="Currency 4 6 6 2" xfId="2297" xr:uid="{00000000-0005-0000-0000-0000B8020000}"/>
    <cellStyle name="Currency 4 6 6 2 2" xfId="7424" xr:uid="{3A032AAF-4944-4C9B-8E3F-725920A81EF8}"/>
    <cellStyle name="Currency 4 6 6 2 2 2" xfId="17804" xr:uid="{D7495DBE-760B-494D-B401-8FBC27B6F3E8}"/>
    <cellStyle name="Currency 4 6 6 2 3" xfId="10257" xr:uid="{4684E2E0-4CBE-4AA0-AC83-2A299CC44737}"/>
    <cellStyle name="Currency 4 6 6 2 3 2" xfId="20637" xr:uid="{B444816C-3FAE-4F49-BEE5-6B9562F8C546}"/>
    <cellStyle name="Currency 4 6 6 2 4" xfId="26426" xr:uid="{7CC14572-D99A-45ED-9A72-5F853AB95C6C}"/>
    <cellStyle name="Currency 4 6 6 2 5" xfId="27669" xr:uid="{50E25C06-2115-445B-B9B8-E34236366B27}"/>
    <cellStyle name="Currency 4 6 6 2 6" xfId="14971" xr:uid="{D3E9DC08-5AB2-4141-BCE7-79ABD7C17FC4}"/>
    <cellStyle name="Currency 4 6 6 3" xfId="3567" xr:uid="{00000000-0005-0000-0000-0000C3030000}"/>
    <cellStyle name="Currency 4 6 6 4" xfId="23614" xr:uid="{F73A3D5D-7C63-4474-93C8-2F8C85107F04}"/>
    <cellStyle name="Currency 4 6 6 4 2" xfId="29883" xr:uid="{99FEDB83-0EE7-41D5-884E-FFFD18F1BF1A}"/>
    <cellStyle name="Currency 4 6 6 5" xfId="30006" xr:uid="{1460142F-DF54-4A6F-A3ED-28B82CD6A1AD}"/>
    <cellStyle name="Currency 4 6 7" xfId="1927" xr:uid="{00000000-0005-0000-0000-0000C4030000}"/>
    <cellStyle name="Currency 4 6 7 2" xfId="28517" xr:uid="{2B3A5AD4-3B72-4F07-A3C7-D11D3D3B1C66}"/>
    <cellStyle name="Currency 4 6 7 3" xfId="27210" xr:uid="{5F1C9F25-9141-46C1-A1B3-03D885C2C8D1}"/>
    <cellStyle name="Currency 4 6 8" xfId="3886" xr:uid="{321DE718-E9DD-4CC6-9A43-BD6F7C64AB7F}"/>
    <cellStyle name="Currency 4 6 8 2" xfId="8718" xr:uid="{AD18585E-0449-46B3-922D-ACB393122CAA}"/>
    <cellStyle name="Currency 4 6 8 2 2" xfId="19098" xr:uid="{4D1C51FA-2DFF-4B0C-A693-C516D66EA62D}"/>
    <cellStyle name="Currency 4 6 8 3" xfId="11551" xr:uid="{1F5E6A13-92D4-46EC-9A46-2A9CB594B694}"/>
    <cellStyle name="Currency 4 6 8 3 2" xfId="21931" xr:uid="{A633267D-7F4D-48B2-A353-1F07ACD67AB0}"/>
    <cellStyle name="Currency 4 6 8 4" xfId="27777" xr:uid="{DA6FD5AD-9B55-4E2B-B7EA-D19834A23184}"/>
    <cellStyle name="Currency 4 6 8 5" xfId="28436" xr:uid="{BD2F0D9E-4719-4DF7-87A2-968EC5181914}"/>
    <cellStyle name="Currency 4 6 8 6" xfId="16265" xr:uid="{0A23D878-012A-4A19-A859-A12D6AEE8510}"/>
    <cellStyle name="Currency 4 6 9" xfId="4960" xr:uid="{DE7EAA6F-BFD6-4F03-B088-0A8D226152DC}"/>
    <cellStyle name="Currency 4 6 9 2" xfId="27118" xr:uid="{06CA89B7-6312-4E86-9D6C-FD22CC4C758E}"/>
    <cellStyle name="Currency 4 6 9 3" xfId="25948" xr:uid="{E0EC0313-2058-4B8D-B267-99353C57F5E2}"/>
    <cellStyle name="Currency 4 6 9 4" xfId="14255" xr:uid="{7833206C-B6D0-426E-BE34-4FCBBBB89811}"/>
    <cellStyle name="Currency 4 7" xfId="583" xr:uid="{00000000-0005-0000-0000-0000C5030000}"/>
    <cellStyle name="Currency 4 7 10" xfId="9546" xr:uid="{01959434-F34D-4B0B-8F37-8B08E578F8AF}"/>
    <cellStyle name="Currency 4 7 10 2" xfId="19926" xr:uid="{FA30C7BA-0903-4083-8A76-27524D961128}"/>
    <cellStyle name="Currency 4 7 11" xfId="24122" xr:uid="{3B9E7350-C702-438E-80B8-77257FFCE4AC}"/>
    <cellStyle name="Currency 4 7 12" xfId="12530" xr:uid="{D0B25670-A4FD-4425-B6FA-B3AA34ED777F}"/>
    <cellStyle name="Currency 4 7 2" xfId="584" xr:uid="{00000000-0005-0000-0000-0000C6030000}"/>
    <cellStyle name="Currency 4 7 2 2" xfId="1944" xr:uid="{00000000-0005-0000-0000-0000C7030000}"/>
    <cellStyle name="Currency 4 7 2 2 2" xfId="2885" xr:uid="{00000000-0005-0000-0000-0000C1020000}"/>
    <cellStyle name="Currency 4 7 2 2 2 2" xfId="8002" xr:uid="{6B603E88-43AA-46D0-B30C-7C5E2BA0DCA6}"/>
    <cellStyle name="Currency 4 7 2 2 2 2 2" xfId="18382" xr:uid="{3104BB23-EFDE-4A36-BB1E-E3882DCC46F1}"/>
    <cellStyle name="Currency 4 7 2 2 2 2 2 2" xfId="31138" xr:uid="{2D7C246A-68B7-4CFD-A4B1-20F461BF2A36}"/>
    <cellStyle name="Currency 4 7 2 2 2 2 2 3" xfId="30875" xr:uid="{58998F0B-85AE-486C-A382-95439DE4F342}"/>
    <cellStyle name="Currency 4 7 2 2 2 3" xfId="10835" xr:uid="{0B57C376-07B2-4A4E-8EC5-44E61586E5AF}"/>
    <cellStyle name="Currency 4 7 2 2 2 3 2" xfId="21215" xr:uid="{57CDE2AC-2F0C-4449-821A-49DD0ACB7F52}"/>
    <cellStyle name="Currency 4 7 2 2 2 4" xfId="27604" xr:uid="{B2E46E50-9B9F-44C6-AFD4-8A5B5F6A0169}"/>
    <cellStyle name="Currency 4 7 2 2 2 5" xfId="28027" xr:uid="{553B760F-710B-46B0-B275-FCB41B94D847}"/>
    <cellStyle name="Currency 4 7 2 2 2 6" xfId="15549" xr:uid="{9237B366-6A9D-4927-9B96-8F59977269B7}"/>
    <cellStyle name="Currency 4 7 2 2 3" xfId="3674" xr:uid="{00000000-0005-0000-0000-0000C7030000}"/>
    <cellStyle name="Currency 4 7 2 2 4" xfId="5699" xr:uid="{22D5A381-C581-4E10-97AC-9DBF758EBF8B}"/>
    <cellStyle name="Currency 4 7 2 2 4 2" xfId="29769" xr:uid="{0C7B32D4-BB29-4F76-8B8A-FD0BCD18A388}"/>
    <cellStyle name="Currency 4 7 2 2 5" xfId="23224" xr:uid="{AAE7014B-67D7-4C40-B0E9-01940099DFC8}"/>
    <cellStyle name="Currency 4 7 2 2 6" xfId="13386" xr:uid="{79982C24-3858-4D30-A106-E097CF27C8FA}"/>
    <cellStyle name="Currency 4 7 2 3" xfId="1945" xr:uid="{00000000-0005-0000-0000-0000C8030000}"/>
    <cellStyle name="Currency 4 7 2 3 2" xfId="22778" xr:uid="{C881F5B4-F3A9-4ED8-B9EF-E79DA3E8F815}"/>
    <cellStyle name="Currency 4 7 2 3 2 2" xfId="30876" xr:uid="{46A40648-E8C7-46BB-B02E-964BBBAC44C8}"/>
    <cellStyle name="Currency 4 7 2 3 2 3" xfId="30558" xr:uid="{7FB00D90-5EFF-407A-A2EE-BCB114692E06}"/>
    <cellStyle name="Currency 4 7 2 3 3" xfId="24174" xr:uid="{26544DD9-D091-4B2C-811F-DB5F89FFB9E2}"/>
    <cellStyle name="Currency 4 7 2 3 4" xfId="30045" xr:uid="{03F34DAA-9662-4CDA-B389-E9B2513FC7EF}"/>
    <cellStyle name="Currency 4 7 2 3 5" xfId="29665" xr:uid="{B1A5471A-E9DF-4A58-98F4-687E63BF72A9}"/>
    <cellStyle name="Currency 4 7 2 4" xfId="1943" xr:uid="{00000000-0005-0000-0000-0000C9030000}"/>
    <cellStyle name="Currency 4 7 2 4 2" xfId="27766" xr:uid="{35AA840F-E0D9-4801-A904-7666944D530D}"/>
    <cellStyle name="Currency 4 7 2 4 2 2" xfId="30877" xr:uid="{1515B294-8235-40E8-A6B4-154D4660E385}"/>
    <cellStyle name="Currency 4 7 2 4 2 3" xfId="30593" xr:uid="{1E8B89AC-8DA1-43FC-A4C2-8D0D6782A5B1}"/>
    <cellStyle name="Currency 4 7 2 4 3" xfId="27554" xr:uid="{309E2BD4-6415-423E-9A3A-269217115A99}"/>
    <cellStyle name="Currency 4 7 2 5" xfId="4966" xr:uid="{9BE4CE84-067E-4295-A27D-905C278DD623}"/>
    <cellStyle name="Currency 4 7 2 5 2" xfId="26372" xr:uid="{3D365F35-CF2A-4441-B8D2-A563921F7C70}"/>
    <cellStyle name="Currency 4 7 2 5 3" xfId="28208" xr:uid="{C26C9849-AAC5-4C2E-BD2A-17A120A28152}"/>
    <cellStyle name="Currency 4 7 2 5 4" xfId="14261" xr:uid="{15504211-C8FB-48E3-ABE1-52F60A82B2EA}"/>
    <cellStyle name="Currency 4 7 2 5 5" xfId="30615" xr:uid="{21AA2613-708A-4885-9EF8-F8F95C75AC44}"/>
    <cellStyle name="Currency 4 7 2 6" xfId="6714" xr:uid="{BEB38E83-4F2F-4E06-B525-7C7B913DDC00}"/>
    <cellStyle name="Currency 4 7 2 6 2" xfId="27671" xr:uid="{B3B20FE0-6D17-420D-A700-4AF685066E12}"/>
    <cellStyle name="Currency 4 7 2 6 3" xfId="27316" xr:uid="{783F09BB-E3D5-4BB4-AAF7-C9480B15745D}"/>
    <cellStyle name="Currency 4 7 2 6 4" xfId="17094" xr:uid="{86F38118-6FB7-423B-811B-008EFB0E9E1C}"/>
    <cellStyle name="Currency 4 7 2 7" xfId="9547" xr:uid="{873BF6CA-07A0-4CE0-A052-DE6BD5390744}"/>
    <cellStyle name="Currency 4 7 2 7 2" xfId="19927" xr:uid="{AB1AAE0F-D698-4FBA-AF06-EF0C6B5B4929}"/>
    <cellStyle name="Currency 4 7 2 8" xfId="22884" xr:uid="{EF53D26A-A562-47AF-9875-D9B1DACB83A1}"/>
    <cellStyle name="Currency 4 7 2 9" xfId="12688" xr:uid="{7A29D792-EFEE-4E6D-BDD9-6CAF58E6AD12}"/>
    <cellStyle name="Currency 4 7 3" xfId="585" xr:uid="{00000000-0005-0000-0000-0000CA030000}"/>
    <cellStyle name="Currency 4 7 3 2" xfId="1947" xr:uid="{00000000-0005-0000-0000-0000CB030000}"/>
    <cellStyle name="Currency 4 7 3 2 2" xfId="28432" xr:uid="{B4A62C14-DA6C-4FEF-A267-1F04A97C9276}"/>
    <cellStyle name="Currency 4 7 3 2 2 2" xfId="30879" xr:uid="{0702549B-AD85-4AE4-A433-868C879C86F7}"/>
    <cellStyle name="Currency 4 7 3 2 2 3" xfId="30606" xr:uid="{A38BBF4E-F180-48DE-B4A0-4A2613B2FFB9}"/>
    <cellStyle name="Currency 4 7 3 2 3" xfId="27993" xr:uid="{B87E3442-56D6-4DE3-9FCB-CCFCEF4BF84C}"/>
    <cellStyle name="Currency 4 7 3 3" xfId="1948" xr:uid="{00000000-0005-0000-0000-0000CC030000}"/>
    <cellStyle name="Currency 4 7 3 4" xfId="1946" xr:uid="{00000000-0005-0000-0000-0000CD030000}"/>
    <cellStyle name="Currency 4 7 3 5" xfId="4967" xr:uid="{AA653B47-EB77-473A-AE3F-55E72BE8DAE9}"/>
    <cellStyle name="Currency 4 7 3 5 2" xfId="26651" xr:uid="{F73D796E-D2FC-4D1D-804E-0483698AE38C}"/>
    <cellStyle name="Currency 4 7 3 5 2 2" xfId="31180" xr:uid="{60D792DD-C0A3-4059-B1B7-EE8D93B21A3E}"/>
    <cellStyle name="Currency 4 7 3 5 2 3" xfId="30878" xr:uid="{965771F9-B135-4B0F-888D-B2C2DB99A4E6}"/>
    <cellStyle name="Currency 4 7 3 5 3" xfId="27687" xr:uid="{3C6439A3-0637-4EC0-A383-FC5F4D8D1E46}"/>
    <cellStyle name="Currency 4 7 3 5 4" xfId="14262" xr:uid="{003F3429-F97A-40D6-994C-FCB7138F97CF}"/>
    <cellStyle name="Currency 4 7 3 6" xfId="6715" xr:uid="{19B11A2C-F7D2-418F-B52D-2DFDE34271BB}"/>
    <cellStyle name="Currency 4 7 3 6 2" xfId="17095" xr:uid="{62A2C9DA-8A04-4F2E-BAA4-FE6F50340982}"/>
    <cellStyle name="Currency 4 7 3 7" xfId="9548" xr:uid="{F966EB47-0C3E-4CAD-B1A0-0DDDE86F84C8}"/>
    <cellStyle name="Currency 4 7 3 7 2" xfId="19928" xr:uid="{CF16DF1A-19C2-439F-89B1-FE7280222081}"/>
    <cellStyle name="Currency 4 7 3 8" xfId="24319" xr:uid="{9F439C94-388B-49EA-AE61-E9EB10CD7F2D}"/>
    <cellStyle name="Currency 4 7 3 9" xfId="13114" xr:uid="{59F93EE0-36F1-41C3-BE48-868E13347F87}"/>
    <cellStyle name="Currency 4 7 4" xfId="1949" xr:uid="{00000000-0005-0000-0000-0000CE030000}"/>
    <cellStyle name="Currency 4 7 4 2" xfId="2298" xr:uid="{00000000-0005-0000-0000-0000BF020000}"/>
    <cellStyle name="Currency 4 7 4 2 2" xfId="7425" xr:uid="{E48ED43D-F5C3-466C-8932-8EA701B06B69}"/>
    <cellStyle name="Currency 4 7 4 2 2 2" xfId="17805" xr:uid="{021EBDA7-4A55-4B1A-8E08-9A45AC1DAE19}"/>
    <cellStyle name="Currency 4 7 4 2 2 2 2" xfId="31128" xr:uid="{5CB58FDC-842F-4366-B972-CDDC1BFA162B}"/>
    <cellStyle name="Currency 4 7 4 2 2 2 3" xfId="30880" xr:uid="{89EB998A-6F45-4617-8268-95C9947F0B85}"/>
    <cellStyle name="Currency 4 7 4 2 3" xfId="10258" xr:uid="{5F500F5C-9323-4E28-A82A-5EE59E6F1C0D}"/>
    <cellStyle name="Currency 4 7 4 2 3 2" xfId="20638" xr:uid="{7905FF4E-937E-4733-8C99-F1A3D0F00B32}"/>
    <cellStyle name="Currency 4 7 4 2 4" xfId="26105" xr:uid="{78E47DCE-5F4E-4AD3-BF2E-A24265D35436}"/>
    <cellStyle name="Currency 4 7 4 2 5" xfId="25919" xr:uid="{60C943FF-852C-4686-A2F2-471DCBB227B8}"/>
    <cellStyle name="Currency 4 7 4 2 6" xfId="14972" xr:uid="{2C1DD2A8-26E0-4FA0-850F-EB722BC0EC15}"/>
    <cellStyle name="Currency 4 7 4 3" xfId="3636" xr:uid="{00000000-0005-0000-0000-0000CE030000}"/>
    <cellStyle name="Currency 4 7 4 4" xfId="24131" xr:uid="{C3AEE799-7253-4F20-A455-E163AF421BCE}"/>
    <cellStyle name="Currency 4 7 4 4 2" xfId="29739" xr:uid="{424C1383-0C0A-4A87-94FC-0B530D5B9FC1}"/>
    <cellStyle name="Currency 4 7 4 5" xfId="29852" xr:uid="{83D46F38-F5C3-4492-BE02-3C9E29784F87}"/>
    <cellStyle name="Currency 4 7 4 6" xfId="29994" xr:uid="{D5B75D03-C87F-4FB3-9F1A-AC55BC0986B3}"/>
    <cellStyle name="Currency 4 7 5" xfId="1950" xr:uid="{00000000-0005-0000-0000-0000CF030000}"/>
    <cellStyle name="Currency 4 7 5 2" xfId="25267" xr:uid="{CDE00D5B-E828-41FA-A68A-9B3CE7066B15}"/>
    <cellStyle name="Currency 4 7 5 2 2" xfId="29732" xr:uid="{6772595D-F27B-4705-AC0E-A786A7A8AE55}"/>
    <cellStyle name="Currency 4 7 5 2 2 2" xfId="30881" xr:uid="{1E6F16AA-3248-4BCF-B673-DB6874B6D555}"/>
    <cellStyle name="Currency 4 7 5 3" xfId="25599" xr:uid="{6CD831BA-6D09-4C68-9F08-905171E640CA}"/>
    <cellStyle name="Currency 4 7 5 4" xfId="30029" xr:uid="{540ADC2A-6053-4F65-B211-C07661CCB067}"/>
    <cellStyle name="Currency 4 7 6" xfId="1942" xr:uid="{00000000-0005-0000-0000-0000D0030000}"/>
    <cellStyle name="Currency 4 7 6 2" xfId="26142" xr:uid="{D0C1945C-72AA-4573-AA8D-1633DBEA2CAD}"/>
    <cellStyle name="Currency 4 7 6 2 2" xfId="30882" xr:uid="{BD05442E-4299-43AF-92D8-BA01610430CE}"/>
    <cellStyle name="Currency 4 7 6 2 3" xfId="30592" xr:uid="{D3EEBA4A-4BA4-4D6E-A7B4-E64301858765}"/>
    <cellStyle name="Currency 4 7 6 3" xfId="26610" xr:uid="{80965D0B-9059-4A46-AB05-60F1B5BE61C6}"/>
    <cellStyle name="Currency 4 7 7" xfId="3887" xr:uid="{3CBD11E9-3EFC-4C96-87B7-EE0635EA82F6}"/>
    <cellStyle name="Currency 4 7 7 2" xfId="8719" xr:uid="{C09B8340-DE6C-4EA8-BFDB-E3BDAC3AEDB5}"/>
    <cellStyle name="Currency 4 7 7 2 2" xfId="28967" xr:uid="{DA69CAC2-1877-47CD-8950-A4DBE86E05FA}"/>
    <cellStyle name="Currency 4 7 7 2 3" xfId="26338" xr:uid="{3095DECA-ABD6-4A11-BFFB-415C87BB631B}"/>
    <cellStyle name="Currency 4 7 7 2 4" xfId="19099" xr:uid="{844FAEA3-8AE7-4FF2-9811-CD15EE833D2C}"/>
    <cellStyle name="Currency 4 7 7 3" xfId="11552" xr:uid="{520FC835-1AC3-4133-BB04-81EC5AF58F3A}"/>
    <cellStyle name="Currency 4 7 7 3 2" xfId="21932" xr:uid="{56B72C26-D985-4269-A376-6B44A11A5B02}"/>
    <cellStyle name="Currency 4 7 7 4" xfId="26170" xr:uid="{19CA4702-B36A-4E5B-BA4B-964627BCA4F1}"/>
    <cellStyle name="Currency 4 7 7 5" xfId="16266" xr:uid="{76069791-02B8-4769-971D-31681C043604}"/>
    <cellStyle name="Currency 4 7 8" xfId="4965" xr:uid="{E34E299F-AD46-449C-B1A5-51BB76C325C5}"/>
    <cellStyle name="Currency 4 7 8 2" xfId="26216" xr:uid="{110CC1CA-6673-4FEF-9546-96A44FD1D013}"/>
    <cellStyle name="Currency 4 7 8 3" xfId="26110" xr:uid="{13470DEA-F8EA-4EC0-8163-E6E509DC569E}"/>
    <cellStyle name="Currency 4 7 8 4" xfId="14260" xr:uid="{7183D54A-FE39-464F-AC51-ABB77E7320DC}"/>
    <cellStyle name="Currency 4 7 9" xfId="6713" xr:uid="{7A444773-9948-4586-8685-1453BE4EF030}"/>
    <cellStyle name="Currency 4 7 9 2" xfId="27940" xr:uid="{4F70E5F3-9058-4E7A-A4A6-D7B8B9CB4522}"/>
    <cellStyle name="Currency 4 7 9 3" xfId="25930" xr:uid="{E8AB6CF0-D2D9-41EE-B58D-ECFE27D21A7A}"/>
    <cellStyle name="Currency 4 7 9 4" xfId="17093" xr:uid="{EB6CB191-D83A-4A53-B2B2-AF23D0F26A38}"/>
    <cellStyle name="Currency 4 8" xfId="586" xr:uid="{00000000-0005-0000-0000-0000D1030000}"/>
    <cellStyle name="Currency 4 8 10" xfId="9549" xr:uid="{518031D6-4FCB-461D-A0DD-8E4DEA690AE2}"/>
    <cellStyle name="Currency 4 8 10 2" xfId="19929" xr:uid="{184D2E45-1BC4-44DB-8F5B-2B1B1E655BD7}"/>
    <cellStyle name="Currency 4 8 11" xfId="24277" xr:uid="{A45ACE86-53A0-47D8-AFEE-FA1132DBDB5D}"/>
    <cellStyle name="Currency 4 8 12" xfId="12531" xr:uid="{25638229-E1F6-4AC6-B86C-513FAE2764DF}"/>
    <cellStyle name="Currency 4 8 2" xfId="587" xr:uid="{00000000-0005-0000-0000-0000D2030000}"/>
    <cellStyle name="Currency 4 8 2 2" xfId="1953" xr:uid="{00000000-0005-0000-0000-0000D3030000}"/>
    <cellStyle name="Currency 4 8 2 2 2" xfId="2886" xr:uid="{00000000-0005-0000-0000-0000C5020000}"/>
    <cellStyle name="Currency 4 8 2 2 2 2" xfId="8003" xr:uid="{E548F0CD-450D-4E66-B747-E1F07B4CE89B}"/>
    <cellStyle name="Currency 4 8 2 2 2 2 2" xfId="18383" xr:uid="{AA0CD93F-8B9E-48DE-BC3E-C028EAF890B7}"/>
    <cellStyle name="Currency 4 8 2 2 2 2 2 2" xfId="31139" xr:uid="{AAC7DD63-F3B0-4EA7-A2AB-A56CAF05FE90}"/>
    <cellStyle name="Currency 4 8 2 2 2 2 2 3" xfId="30883" xr:uid="{27A2AC4E-6837-47B5-B15A-55F5344721D7}"/>
    <cellStyle name="Currency 4 8 2 2 2 3" xfId="10836" xr:uid="{FB0535CB-6403-4CD1-BBC9-99FE07A18266}"/>
    <cellStyle name="Currency 4 8 2 2 2 3 2" xfId="21216" xr:uid="{D31FD4FE-8859-499C-A08A-C800879E72ED}"/>
    <cellStyle name="Currency 4 8 2 2 2 4" xfId="27567" xr:uid="{5E9F9818-4E59-4FD4-AE8B-AAB6D387220B}"/>
    <cellStyle name="Currency 4 8 2 2 2 5" xfId="26663" xr:uid="{EED42D54-F4B2-462E-AAA6-BE60A2E7D909}"/>
    <cellStyle name="Currency 4 8 2 2 2 6" xfId="15550" xr:uid="{3D7AB569-1D06-4E43-90FC-96E2AEDF0612}"/>
    <cellStyle name="Currency 4 8 2 2 3" xfId="3563" xr:uid="{00000000-0005-0000-0000-0000D3030000}"/>
    <cellStyle name="Currency 4 8 2 2 4" xfId="5700" xr:uid="{887A2B17-B989-4808-B3BE-25836BED9DF9}"/>
    <cellStyle name="Currency 4 8 2 2 4 2" xfId="29770" xr:uid="{2A63CC11-416D-448A-B04D-B1999AFE4288}"/>
    <cellStyle name="Currency 4 8 2 2 5" xfId="24340" xr:uid="{538A3F27-62A4-40A7-AE9E-6B0991C0545A}"/>
    <cellStyle name="Currency 4 8 2 2 6" xfId="13387" xr:uid="{0891E334-E200-4194-AB74-154CC4C3C0A4}"/>
    <cellStyle name="Currency 4 8 2 3" xfId="1954" xr:uid="{00000000-0005-0000-0000-0000D4030000}"/>
    <cellStyle name="Currency 4 8 2 3 2" xfId="23759" xr:uid="{4167CAEE-D7F3-4B74-BE25-2A71A9085DE6}"/>
    <cellStyle name="Currency 4 8 2 3 2 2" xfId="30884" xr:uid="{757A3CB7-1C55-4D56-B945-482D3CE86FCE}"/>
    <cellStyle name="Currency 4 8 2 3 2 3" xfId="30559" xr:uid="{1C10DF34-CC59-4FAB-BE80-EACF5A93CA72}"/>
    <cellStyle name="Currency 4 8 2 3 3" xfId="23119" xr:uid="{1602DC18-E900-4AE9-A316-7D2565CB3207}"/>
    <cellStyle name="Currency 4 8 2 3 4" xfId="30046" xr:uid="{1CDABCE1-0483-422E-A6D0-DA2E0546B955}"/>
    <cellStyle name="Currency 4 8 2 3 5" xfId="29666" xr:uid="{791DC7EE-5FE3-4AE5-8D27-7C884F499AE2}"/>
    <cellStyle name="Currency 4 8 2 4" xfId="1952" xr:uid="{00000000-0005-0000-0000-0000D5030000}"/>
    <cellStyle name="Currency 4 8 2 4 2" xfId="28680" xr:uid="{83965D3F-0DFF-4118-9460-A46F81EC8DEC}"/>
    <cellStyle name="Currency 4 8 2 4 2 2" xfId="30885" xr:uid="{6A9CCD15-757E-42F7-A126-7DE3F6BF7048}"/>
    <cellStyle name="Currency 4 8 2 4 2 3" xfId="30595" xr:uid="{A308E91F-CE51-4207-A946-3A96D42EA8B7}"/>
    <cellStyle name="Currency 4 8 2 4 3" xfId="28187" xr:uid="{6E725EBC-1C03-473F-9833-307F8ED7DBCB}"/>
    <cellStyle name="Currency 4 8 2 5" xfId="4969" xr:uid="{FE49F526-4A03-4D67-942E-39B9CEE06BC7}"/>
    <cellStyle name="Currency 4 8 2 5 2" xfId="27185" xr:uid="{CCEF0CE8-ED12-41CC-A5DA-75CBBE495874}"/>
    <cellStyle name="Currency 4 8 2 5 3" xfId="25832" xr:uid="{1E7BBEEA-1730-44BA-8B2F-82CB56AA59C3}"/>
    <cellStyle name="Currency 4 8 2 5 4" xfId="14264" xr:uid="{5C96AFE2-855B-4472-BA64-DE3E33E7118E}"/>
    <cellStyle name="Currency 4 8 2 5 5" xfId="30638" xr:uid="{145C9633-4B64-48AF-8723-20B8C3906735}"/>
    <cellStyle name="Currency 4 8 2 6" xfId="6717" xr:uid="{3D58F211-A727-433E-A8B3-2D8FC8B20216}"/>
    <cellStyle name="Currency 4 8 2 6 2" xfId="28000" xr:uid="{D57B6D92-A933-4D4A-83E2-10FE3DE01E32}"/>
    <cellStyle name="Currency 4 8 2 6 3" xfId="26500" xr:uid="{A2D3AB61-87CE-41E9-8B2B-F2F8BFB69031}"/>
    <cellStyle name="Currency 4 8 2 6 4" xfId="17097" xr:uid="{0AA9968E-AC9E-442A-8CB7-C801B0D797A3}"/>
    <cellStyle name="Currency 4 8 2 7" xfId="9550" xr:uid="{8098CF5B-4973-49BE-8D14-5AB93CF6AA1E}"/>
    <cellStyle name="Currency 4 8 2 7 2" xfId="19930" xr:uid="{07DD1F18-8F7C-4C8C-AE04-17172020A973}"/>
    <cellStyle name="Currency 4 8 2 8" xfId="24218" xr:uid="{D229254F-E064-430C-BF8B-3F30208DFEBF}"/>
    <cellStyle name="Currency 4 8 2 9" xfId="12689" xr:uid="{C192F418-C48E-4364-A551-71DCACA3D032}"/>
    <cellStyle name="Currency 4 8 3" xfId="588" xr:uid="{00000000-0005-0000-0000-0000D6030000}"/>
    <cellStyle name="Currency 4 8 3 2" xfId="1956" xr:uid="{00000000-0005-0000-0000-0000D7030000}"/>
    <cellStyle name="Currency 4 8 3 2 2" xfId="28583" xr:uid="{7EA758D2-EF56-4EBA-A852-ECFF349D9C77}"/>
    <cellStyle name="Currency 4 8 3 2 2 2" xfId="30887" xr:uid="{6B43E411-504A-48A0-881D-A4CB093416FC}"/>
    <cellStyle name="Currency 4 8 3 2 2 3" xfId="30607" xr:uid="{E9C158B3-78D8-4AF3-8BD1-0F4A0B4EB020}"/>
    <cellStyle name="Currency 4 8 3 2 3" xfId="28376" xr:uid="{2BDE907B-0B78-4F02-BEEA-9C16113F20AA}"/>
    <cellStyle name="Currency 4 8 3 3" xfId="1957" xr:uid="{00000000-0005-0000-0000-0000D8030000}"/>
    <cellStyle name="Currency 4 8 3 4" xfId="1955" xr:uid="{00000000-0005-0000-0000-0000D9030000}"/>
    <cellStyle name="Currency 4 8 3 5" xfId="4970" xr:uid="{1B67C4BD-FEAB-4343-81B0-70E336F834C2}"/>
    <cellStyle name="Currency 4 8 3 5 2" xfId="27523" xr:uid="{933B019B-A4E7-43F1-BD1A-DA7B8BE0F85B}"/>
    <cellStyle name="Currency 4 8 3 5 2 2" xfId="31193" xr:uid="{1FA06368-9692-4F87-BA84-A8F7113127B3}"/>
    <cellStyle name="Currency 4 8 3 5 2 3" xfId="30886" xr:uid="{74CDC86A-7890-43A0-9099-81F98F0722EF}"/>
    <cellStyle name="Currency 4 8 3 5 3" xfId="26318" xr:uid="{FB2441D9-4696-44F3-B408-41CC938A49F8}"/>
    <cellStyle name="Currency 4 8 3 5 4" xfId="14265" xr:uid="{DE8D23D6-F8F1-4D45-8451-54228F7AAD04}"/>
    <cellStyle name="Currency 4 8 3 6" xfId="6718" xr:uid="{C23168E2-68BC-429D-9D04-F8821D43FD9B}"/>
    <cellStyle name="Currency 4 8 3 6 2" xfId="17098" xr:uid="{84173598-8D21-4CAF-A027-41BC34BC5835}"/>
    <cellStyle name="Currency 4 8 3 7" xfId="9551" xr:uid="{9FBCFA64-336F-422C-9C68-0F81301671C2}"/>
    <cellStyle name="Currency 4 8 3 7 2" xfId="19931" xr:uid="{CC8E98EB-A85B-4F27-BEB5-132F1C32EB97}"/>
    <cellStyle name="Currency 4 8 3 8" xfId="25285" xr:uid="{79F85939-2849-403A-99CB-8B646D555D1A}"/>
    <cellStyle name="Currency 4 8 3 9" xfId="13115" xr:uid="{8288B027-EE5F-4543-886C-BA48309EFD97}"/>
    <cellStyle name="Currency 4 8 4" xfId="1958" xr:uid="{00000000-0005-0000-0000-0000DA030000}"/>
    <cellStyle name="Currency 4 8 4 2" xfId="2299" xr:uid="{00000000-0005-0000-0000-0000C3020000}"/>
    <cellStyle name="Currency 4 8 4 2 2" xfId="7426" xr:uid="{AF1ECB60-ACC3-4E29-8CD9-99C548D0A883}"/>
    <cellStyle name="Currency 4 8 4 2 2 2" xfId="17806" xr:uid="{FC9917A7-7396-417E-BADB-979A351E7805}"/>
    <cellStyle name="Currency 4 8 4 2 2 2 2" xfId="31129" xr:uid="{1050FCCF-014F-4A61-8409-ABEAF81E4B6C}"/>
    <cellStyle name="Currency 4 8 4 2 2 2 3" xfId="30888" xr:uid="{FC86CB32-E70B-4812-90F6-F48A30AB6E2C}"/>
    <cellStyle name="Currency 4 8 4 2 3" xfId="10259" xr:uid="{9517CDA0-EE05-48CD-8A06-CA12BAA552D6}"/>
    <cellStyle name="Currency 4 8 4 2 3 2" xfId="20639" xr:uid="{101B4E7A-75C1-48B0-8903-922C92FA678A}"/>
    <cellStyle name="Currency 4 8 4 2 4" xfId="28396" xr:uid="{85CDAA97-1CAD-4B64-90D6-923E8F129023}"/>
    <cellStyle name="Currency 4 8 4 2 5" xfId="25949" xr:uid="{D643E276-0D8D-4A16-BA2F-D2D2976E80BC}"/>
    <cellStyle name="Currency 4 8 4 2 6" xfId="14973" xr:uid="{A33E5F38-7B4F-4342-831F-1643BCEDB035}"/>
    <cellStyle name="Currency 4 8 4 3" xfId="2088" xr:uid="{00000000-0005-0000-0000-0000DA030000}"/>
    <cellStyle name="Currency 4 8 4 4" xfId="25541" xr:uid="{6404CD47-CF8C-4F73-BCAE-891702C8F286}"/>
    <cellStyle name="Currency 4 8 4 4 2" xfId="29740" xr:uid="{95BBA192-E16E-479F-A9AC-4984C46E7EF3}"/>
    <cellStyle name="Currency 4 8 4 5" xfId="29853" xr:uid="{C8D3D891-209E-4B26-9316-25A831B4C4AB}"/>
    <cellStyle name="Currency 4 8 4 6" xfId="29995" xr:uid="{86931842-3154-47E1-A149-1B03081C7CA9}"/>
    <cellStyle name="Currency 4 8 5" xfId="1959" xr:uid="{00000000-0005-0000-0000-0000DB030000}"/>
    <cellStyle name="Currency 4 8 5 2" xfId="25622" xr:uid="{FDE13DD4-4BFE-4241-AF39-D2C68C9AD7B0}"/>
    <cellStyle name="Currency 4 8 5 2 2" xfId="29813" xr:uid="{51867E3E-322C-45C2-AAB5-A9260D89EAA5}"/>
    <cellStyle name="Currency 4 8 5 2 2 2" xfId="30889" xr:uid="{1A883A60-46C3-43A6-A992-715105DD7CC1}"/>
    <cellStyle name="Currency 4 8 5 3" xfId="23098" xr:uid="{7A60B91C-EC8E-45C0-8A86-C875998593D9}"/>
    <cellStyle name="Currency 4 8 5 4" xfId="30030" xr:uid="{A621AE50-9826-4A13-9FC9-FFD777B68BD3}"/>
    <cellStyle name="Currency 4 8 6" xfId="1951" xr:uid="{00000000-0005-0000-0000-0000DC030000}"/>
    <cellStyle name="Currency 4 8 6 2" xfId="25842" xr:uid="{F485F629-3DA4-44A2-B8A8-546D8AA4877F}"/>
    <cellStyle name="Currency 4 8 6 2 2" xfId="30890" xr:uid="{529C92E7-70BA-45B3-AD7F-442288B598B1}"/>
    <cellStyle name="Currency 4 8 6 2 3" xfId="30594" xr:uid="{C285BB10-709D-4317-88CD-0FA126CCFB66}"/>
    <cellStyle name="Currency 4 8 6 3" xfId="27930" xr:uid="{67E7D5C4-4291-414C-B668-C038AB5B4730}"/>
    <cellStyle name="Currency 4 8 7" xfId="3888" xr:uid="{75AA0707-E7A1-49F2-96B5-A9DDA61F2F28}"/>
    <cellStyle name="Currency 4 8 7 2" xfId="8720" xr:uid="{DAEA6783-1B67-4BC5-9B10-29C804B64F3F}"/>
    <cellStyle name="Currency 4 8 7 2 2" xfId="28968" xr:uid="{85DBFA5D-B137-4531-BDFE-283897605602}"/>
    <cellStyle name="Currency 4 8 7 2 3" xfId="28270" xr:uid="{AC920C50-ED0E-4719-96D3-5B5D50A74886}"/>
    <cellStyle name="Currency 4 8 7 2 4" xfId="19100" xr:uid="{5DA4536C-9937-4FA0-AD85-B74BF051B58E}"/>
    <cellStyle name="Currency 4 8 7 3" xfId="11553" xr:uid="{47C6DD1A-A8F8-40D0-8141-553D7D95F5FA}"/>
    <cellStyle name="Currency 4 8 7 3 2" xfId="21933" xr:uid="{6AE81B20-7D9E-4468-80C1-003CA6D3DF48}"/>
    <cellStyle name="Currency 4 8 7 4" xfId="26295" xr:uid="{F07E7FD3-1053-4F4D-BAED-6E1CAC6C222D}"/>
    <cellStyle name="Currency 4 8 7 5" xfId="16267" xr:uid="{18D8913E-BFAE-4FD9-B645-B3A6A40A1E7E}"/>
    <cellStyle name="Currency 4 8 8" xfId="4968" xr:uid="{9E8825FE-50AE-4262-80AB-C3CBD6D88B2F}"/>
    <cellStyle name="Currency 4 8 8 2" xfId="27767" xr:uid="{DF2BDCE6-4C51-452D-A0A5-87AAC2CC1C69}"/>
    <cellStyle name="Currency 4 8 8 3" xfId="26136" xr:uid="{AF02D72E-3ADE-4F23-ACEF-46F911C96B37}"/>
    <cellStyle name="Currency 4 8 8 4" xfId="14263" xr:uid="{56112834-C55F-41FB-A3AF-7D3A241E4254}"/>
    <cellStyle name="Currency 4 8 9" xfId="6716" xr:uid="{47385384-7DC7-43EA-9D98-865E182695F7}"/>
    <cellStyle name="Currency 4 8 9 2" xfId="26113" xr:uid="{7DA3908F-553E-45FE-8585-31B030A5F62A}"/>
    <cellStyle name="Currency 4 8 9 3" xfId="28032" xr:uid="{14C37885-BFB7-4575-B570-1CCC1080F5EA}"/>
    <cellStyle name="Currency 4 8 9 4" xfId="17096" xr:uid="{26C25D8C-F834-4199-A88F-910068EE38EC}"/>
    <cellStyle name="Currency 4 9" xfId="589" xr:uid="{00000000-0005-0000-0000-0000DD030000}"/>
    <cellStyle name="Currency 4 9 10" xfId="12523" xr:uid="{11D205F3-DE9A-4585-96C1-3790524650F3}"/>
    <cellStyle name="Currency 4 9 2" xfId="1961" xr:uid="{00000000-0005-0000-0000-0000DE030000}"/>
    <cellStyle name="Currency 4 9 2 2" xfId="3105" xr:uid="{00000000-0005-0000-0000-0000C8020000}"/>
    <cellStyle name="Currency 4 9 2 2 2" xfId="8185" xr:uid="{E0C42976-7985-468B-A550-00C105659867}"/>
    <cellStyle name="Currency 4 9 2 2 2 2" xfId="18565" xr:uid="{0DB0E157-2439-41AF-9E6E-4B439D093BCA}"/>
    <cellStyle name="Currency 4 9 2 2 2 2 2" xfId="31144" xr:uid="{ED8C307C-F610-47C6-A831-49895CEE396D}"/>
    <cellStyle name="Currency 4 9 2 2 2 2 3" xfId="30891" xr:uid="{33621EAE-9D95-48E9-891A-0F259B49272F}"/>
    <cellStyle name="Currency 4 9 2 2 3" xfId="11018" xr:uid="{D7DEB894-76C8-4B7B-B912-EBD1C82FE3F2}"/>
    <cellStyle name="Currency 4 9 2 2 3 2" xfId="21398" xr:uid="{8065ECFA-8095-493D-9111-5F5913647C23}"/>
    <cellStyle name="Currency 4 9 2 2 4" xfId="25611" xr:uid="{A7FF5CE1-F4BB-4703-8B1C-0C380512F35C}"/>
    <cellStyle name="Currency 4 9 2 2 4 2" xfId="30075" xr:uid="{A4FDCC8D-1AF2-4A28-BC45-E5AB8BDBB980}"/>
    <cellStyle name="Currency 4 9 2 2 5" xfId="27511" xr:uid="{C5753C4E-F4AE-4664-A289-C298AAB6A474}"/>
    <cellStyle name="Currency 4 9 2 2 6" xfId="15732" xr:uid="{12DC9B3A-26A7-4B40-A2C7-BD544A7C2F73}"/>
    <cellStyle name="Currency 4 9 2 3" xfId="3685" xr:uid="{00000000-0005-0000-0000-0000DE030000}"/>
    <cellStyle name="Currency 4 9 2 3 2" xfId="27013" xr:uid="{B8A8630C-F521-49C0-9A08-B8D1C46D1721}"/>
    <cellStyle name="Currency 4 9 2 3 3" xfId="28317" xr:uid="{DEC5B4E7-8E1A-47EA-AF52-8C7579DC672B}"/>
    <cellStyle name="Currency 4 9 2 4" xfId="5701" xr:uid="{B6CD54E5-5D90-49B7-A633-F341EAD9C0A5}"/>
    <cellStyle name="Currency 4 9 2 4 2" xfId="29782" xr:uid="{F000CD1D-B1BA-49CE-A26C-7AEFE89CA9A5}"/>
    <cellStyle name="Currency 4 9 2 5" xfId="24271" xr:uid="{85355DC1-7AA6-4677-8462-5632C34BF0BE}"/>
    <cellStyle name="Currency 4 9 2 5 2" xfId="26911" xr:uid="{E28A2460-A64C-4999-BF1B-1A22498ADAD4}"/>
    <cellStyle name="Currency 4 9 2 6" xfId="28082" xr:uid="{BBBB1EFF-5326-432C-BD02-5C918A2E7B14}"/>
    <cellStyle name="Currency 4 9 2 7" xfId="13625" xr:uid="{7EDD3587-7095-4A81-B74E-8090122F2B34}"/>
    <cellStyle name="Currency 4 9 3" xfId="1962" xr:uid="{00000000-0005-0000-0000-0000DF030000}"/>
    <cellStyle name="Currency 4 9 3 2" xfId="2689" xr:uid="{00000000-0005-0000-0000-0000C9020000}"/>
    <cellStyle name="Currency 4 9 3 2 2" xfId="7813" xr:uid="{499AF24C-55A5-43E5-8835-11CA6641B905}"/>
    <cellStyle name="Currency 4 9 3 2 2 2" xfId="18193" xr:uid="{9DAB7D1E-765A-44CC-B652-721FFFD8C93B}"/>
    <cellStyle name="Currency 4 9 3 2 3" xfId="10646" xr:uid="{28A4B673-4DE0-49FC-9A42-CFD31A36EA67}"/>
    <cellStyle name="Currency 4 9 3 2 3 2" xfId="21026" xr:uid="{8C89E73C-B22B-4568-BBBC-10F63CA44619}"/>
    <cellStyle name="Currency 4 9 3 2 4" xfId="15360" xr:uid="{1A747241-6007-4043-8042-4BD7A52ED86B}"/>
    <cellStyle name="Currency 4 9 3 2 5" xfId="30457" xr:uid="{E82066D7-0909-4523-8345-4B323B12606B}"/>
    <cellStyle name="Currency 4 9 3 3" xfId="3655" xr:uid="{00000000-0005-0000-0000-0000DF030000}"/>
    <cellStyle name="Currency 4 9 3 4" xfId="5702" xr:uid="{572965EA-1F6C-4640-9DDC-DE1E721E4148}"/>
    <cellStyle name="Currency 4 9 3 4 2" xfId="29757" xr:uid="{B6BCDE65-9BFA-44F5-9903-F31404CCA55C}"/>
    <cellStyle name="Currency 4 9 3 5" xfId="23303" xr:uid="{EC92654A-2F5D-49BE-A509-D34B0A753554}"/>
    <cellStyle name="Currency 4 9 3 6" xfId="13102" xr:uid="{47CEFBAA-F193-4528-BF13-F969C4A1BCEF}"/>
    <cellStyle name="Currency 4 9 4" xfId="1960" xr:uid="{00000000-0005-0000-0000-0000E0030000}"/>
    <cellStyle name="Currency 4 9 4 2" xfId="2291" xr:uid="{00000000-0005-0000-0000-0000C7020000}"/>
    <cellStyle name="Currency 4 9 4 2 2" xfId="7418" xr:uid="{7A09F447-6EA0-45DE-A9B3-A1537B9AA0F4}"/>
    <cellStyle name="Currency 4 9 4 2 2 2" xfId="17798" xr:uid="{010FA966-37C5-491A-82C2-DD3903AA0F71}"/>
    <cellStyle name="Currency 4 9 4 2 3" xfId="10251" xr:uid="{7380F39E-75E2-45CC-A417-0B9249EE1EC5}"/>
    <cellStyle name="Currency 4 9 4 2 3 2" xfId="20631" xr:uid="{46E0CA4A-9B8F-4B3A-AF50-0F606033AE0B}"/>
    <cellStyle name="Currency 4 9 4 2 4" xfId="26542" xr:uid="{9ADB49FD-3CB9-4CDC-8AAA-C677630C1A11}"/>
    <cellStyle name="Currency 4 9 4 2 5" xfId="28116" xr:uid="{0CD4B079-9BBC-47CC-94A8-0E21C37AAE90}"/>
    <cellStyle name="Currency 4 9 4 2 6" xfId="14965" xr:uid="{C3DDA060-F454-4492-AC0D-4E8A716A4AEF}"/>
    <cellStyle name="Currency 4 9 4 3" xfId="3644" xr:uid="{00000000-0005-0000-0000-0000E0030000}"/>
    <cellStyle name="Currency 4 9 4 4" xfId="23983" xr:uid="{D7ECF183-A9FB-4F7A-A59A-272E2F6F535B}"/>
    <cellStyle name="Currency 4 9 5" xfId="3826" xr:uid="{000ACA94-2153-4302-8B6A-722AE35328B8}"/>
    <cellStyle name="Currency 4 9 5 2" xfId="8659" xr:uid="{11C3A1BE-D6BB-4FEA-9A33-5739A5F19DCD}"/>
    <cellStyle name="Currency 4 9 5 2 2" xfId="28960" xr:uid="{E30A7CFA-2FBE-4A31-8130-E3872CD9262E}"/>
    <cellStyle name="Currency 4 9 5 2 3" xfId="27858" xr:uid="{750A93EA-6EC4-4482-8E09-BB7898C875FF}"/>
    <cellStyle name="Currency 4 9 5 2 4" xfId="19039" xr:uid="{A4156738-3B33-45C9-8F87-F92746E6BC31}"/>
    <cellStyle name="Currency 4 9 5 3" xfId="11492" xr:uid="{54DAEE57-6E01-4FD8-A9B2-EE7413C74CE5}"/>
    <cellStyle name="Currency 4 9 5 3 2" xfId="21872" xr:uid="{3975A300-1731-4B47-A5A3-B76F484A0F52}"/>
    <cellStyle name="Currency 4 9 5 4" xfId="25753" xr:uid="{250618F8-EF53-42EA-BF04-9BA8BA23A39C}"/>
    <cellStyle name="Currency 4 9 5 5" xfId="16206" xr:uid="{B2215B16-2AAC-4F29-86DA-A576F75C9006}"/>
    <cellStyle name="Currency 4 9 6" xfId="4971" xr:uid="{956C2F0C-4E4E-480B-96A2-4BBD31510532}"/>
    <cellStyle name="Currency 4 9 6 2" xfId="28185" xr:uid="{45A2E1B6-8B39-4378-BE7B-C76A7ABED3EE}"/>
    <cellStyle name="Currency 4 9 6 3" xfId="28729" xr:uid="{899332CF-46F8-49BA-8867-DB0F2C08DFEE}"/>
    <cellStyle name="Currency 4 9 6 4" xfId="14266" xr:uid="{CE595702-DCCF-41D9-BDC1-4D86F6395577}"/>
    <cellStyle name="Currency 4 9 7" xfId="6719" xr:uid="{E35CBB27-1B3C-4ACE-AD83-4A5591761FD0}"/>
    <cellStyle name="Currency 4 9 7 2" xfId="26024" xr:uid="{86AA3093-66DE-4256-A269-75B7758D8FC7}"/>
    <cellStyle name="Currency 4 9 7 3" xfId="26677" xr:uid="{606BAAFF-75AE-49D7-9979-D40C7276D32D}"/>
    <cellStyle name="Currency 4 9 7 4" xfId="17099" xr:uid="{29091485-7FBD-4321-846C-24EB68313981}"/>
    <cellStyle name="Currency 4 9 8" xfId="9552" xr:uid="{4A590147-89C2-47D7-838D-C3AB6BAC093D}"/>
    <cellStyle name="Currency 4 9 8 2" xfId="19932" xr:uid="{D10AACFD-BBEE-484B-B36A-84DE24B11EED}"/>
    <cellStyle name="Currency 4 9 9" xfId="24553" xr:uid="{498B69E5-0439-4408-87C4-7EF87E505B1E}"/>
    <cellStyle name="Currency 5" xfId="590" xr:uid="{00000000-0005-0000-0000-0000E1030000}"/>
    <cellStyle name="Currency 5 10" xfId="4972" xr:uid="{0127C852-060E-4046-8C0D-4B566FAC3A77}"/>
    <cellStyle name="Currency 5 10 2" xfId="26244" xr:uid="{C59BE194-529F-4702-B46B-7874E29DE31A}"/>
    <cellStyle name="Currency 5 10 3" xfId="26441" xr:uid="{ADFDD67C-45AA-450C-A480-B07F7596B9D6}"/>
    <cellStyle name="Currency 5 10 4" xfId="14267" xr:uid="{240572AE-B301-4AFC-8245-514967858343}"/>
    <cellStyle name="Currency 5 11" xfId="6720" xr:uid="{0A1A5FF7-B1C8-4455-BC0A-1A0494662DFA}"/>
    <cellStyle name="Currency 5 11 2" xfId="17100" xr:uid="{CE1C590A-1E08-492D-A5D4-C48EC666C3D4}"/>
    <cellStyle name="Currency 5 12" xfId="9553" xr:uid="{D0967022-4EB5-4BE0-9D2F-A8094341CF11}"/>
    <cellStyle name="Currency 5 12 2" xfId="19933" xr:uid="{BE20113A-F2EE-459C-BCE6-ECDBC109DA46}"/>
    <cellStyle name="Currency 5 13" xfId="23093" xr:uid="{F26D2CE7-28B3-4E2E-9C07-3001E7351776}"/>
    <cellStyle name="Currency 5 14" xfId="12406" xr:uid="{CF35860C-8F77-4620-8FAD-AD17DEF49300}"/>
    <cellStyle name="Currency 5 2" xfId="591" xr:uid="{00000000-0005-0000-0000-0000E2030000}"/>
    <cellStyle name="Currency 5 2 10" xfId="6721" xr:uid="{E241A098-71E3-45C7-B9E5-0F648599E5C0}"/>
    <cellStyle name="Currency 5 2 10 2" xfId="17101" xr:uid="{9DB1438C-B8F5-4138-997F-97D84CE6F65E}"/>
    <cellStyle name="Currency 5 2 11" xfId="9554" xr:uid="{380C6E5F-325D-453D-B49C-0AD68D0C9071}"/>
    <cellStyle name="Currency 5 2 11 2" xfId="19934" xr:uid="{8C168D19-AB32-4FC5-AE1E-523857214607}"/>
    <cellStyle name="Currency 5 2 12" xfId="22829" xr:uid="{CD754010-E9EC-4548-95AF-18F4EA7CC937}"/>
    <cellStyle name="Currency 5 2 13" xfId="12466" xr:uid="{96E8DC89-4338-4D2F-9FB1-91BCDCC04C70}"/>
    <cellStyle name="Currency 5 2 2" xfId="592" xr:uid="{00000000-0005-0000-0000-0000E3030000}"/>
    <cellStyle name="Currency 5 2 2 10" xfId="9555" xr:uid="{12517C23-DBF5-49AA-90FA-E749FF9B3FD9}"/>
    <cellStyle name="Currency 5 2 2 10 2" xfId="19935" xr:uid="{C8BE885C-3F64-4CD4-9BDA-5C4C40B1FE9E}"/>
    <cellStyle name="Currency 5 2 2 11" xfId="25374" xr:uid="{9F58AD45-78BC-432D-82CA-4ADD14D6E206}"/>
    <cellStyle name="Currency 5 2 2 12" xfId="12533" xr:uid="{E802454A-CA30-4ECF-9F44-10C3636636FD}"/>
    <cellStyle name="Currency 5 2 2 2" xfId="1966" xr:uid="{00000000-0005-0000-0000-0000E4030000}"/>
    <cellStyle name="Currency 5 2 2 2 2" xfId="3107" xr:uid="{00000000-0005-0000-0000-0000CE020000}"/>
    <cellStyle name="Currency 5 2 2 2 2 2" xfId="6173" xr:uid="{BE24A938-2881-4F5D-B62A-4F1162D03E33}"/>
    <cellStyle name="Currency 5 2 2 2 2 2 2" xfId="25852" xr:uid="{F20382A5-D65C-4100-B2A8-7EB455708DDE}"/>
    <cellStyle name="Currency 5 2 2 2 2 2 3" xfId="26680" xr:uid="{8EBAF09A-2434-47C3-B9AB-2BF0BE142A89}"/>
    <cellStyle name="Currency 5 2 2 2 2 2 4" xfId="15734" xr:uid="{71DF357E-08E2-481E-A961-D9A9A85D0FE6}"/>
    <cellStyle name="Currency 5 2 2 2 2 3" xfId="8187" xr:uid="{F888BC8D-2822-4D7A-8F80-B60D7A25CE3A}"/>
    <cellStyle name="Currency 5 2 2 2 2 3 2" xfId="18567" xr:uid="{691322DB-4935-4B9B-9354-691D3668F327}"/>
    <cellStyle name="Currency 5 2 2 2 2 4" xfId="11020" xr:uid="{59742B54-0DA4-486F-9740-1D38F5BE12FD}"/>
    <cellStyle name="Currency 5 2 2 2 2 4 2" xfId="21400" xr:uid="{F9F6A6C8-279B-4E64-9E63-3C8E184E9F76}"/>
    <cellStyle name="Currency 5 2 2 2 2 5" xfId="23950" xr:uid="{088AD340-C2CC-47BE-8891-D6CC3414FE2E}"/>
    <cellStyle name="Currency 5 2 2 2 2 6" xfId="27620" xr:uid="{3C20AB5A-5E9F-43FE-AFE1-016CD4FFEADD}"/>
    <cellStyle name="Currency 5 2 2 2 2 7" xfId="13627" xr:uid="{B10AB8D8-0FC4-4067-ACD0-E5B0002F9029}"/>
    <cellStyle name="Currency 5 2 2 2 3" xfId="2700" xr:uid="{00000000-0005-0000-0000-0000CD020000}"/>
    <cellStyle name="Currency 5 2 2 2 3 2" xfId="7824" xr:uid="{0FA2EE59-89F7-42BE-AFCA-13B241F95610}"/>
    <cellStyle name="Currency 5 2 2 2 3 2 2" xfId="28282" xr:uid="{C2137D5F-7224-4361-94BB-42021950E03A}"/>
    <cellStyle name="Currency 5 2 2 2 3 2 3" xfId="27886" xr:uid="{8B47DE6B-C0A3-4808-BD11-76C664370C32}"/>
    <cellStyle name="Currency 5 2 2 2 3 2 4" xfId="18204" xr:uid="{DE64AA34-7A3F-4BE8-AC87-76B82DFB15AA}"/>
    <cellStyle name="Currency 5 2 2 2 3 3" xfId="10657" xr:uid="{4D2AD998-5A82-41E0-A69E-3F76050FA43C}"/>
    <cellStyle name="Currency 5 2 2 2 3 3 2" xfId="21037" xr:uid="{BF6A1076-4AD6-4E1B-8DA6-B5CA46C39230}"/>
    <cellStyle name="Currency 5 2 2 2 3 4" xfId="23308" xr:uid="{799AABCF-471B-405C-90D8-CDB7F1658679}"/>
    <cellStyle name="Currency 5 2 2 2 3 5" xfId="15371" xr:uid="{7ACDB224-994C-428F-913A-C2A5B9336ACA}"/>
    <cellStyle name="Currency 5 2 2 2 4" xfId="2047" xr:uid="{00000000-0005-0000-0000-0000E4030000}"/>
    <cellStyle name="Currency 5 2 2 2 4 2" xfId="26834" xr:uid="{C64A4FF9-2FD0-4583-B837-5708E557185E}"/>
    <cellStyle name="Currency 5 2 2 2 4 3" xfId="28443" xr:uid="{70E40412-F726-4A29-B8F5-5630BE3A9276}"/>
    <cellStyle name="Currency 5 2 2 2 5" xfId="4277" xr:uid="{C3D7F732-DE5D-41EF-8592-DE3D2EBC22AC}"/>
    <cellStyle name="Currency 5 2 2 2 5 2" xfId="9049" xr:uid="{2D83AAB7-EE53-414D-B71E-98FD02A0314D}"/>
    <cellStyle name="Currency 5 2 2 2 5 2 2" xfId="19429" xr:uid="{3729AD62-DADD-410C-836C-C0173341262F}"/>
    <cellStyle name="Currency 5 2 2 2 5 2 3" xfId="31053" xr:uid="{65379D5D-A019-44C2-A4F5-8978204D96E1}"/>
    <cellStyle name="Currency 5 2 2 2 5 2 4" xfId="30892" xr:uid="{742D8526-B98A-43F7-82DB-E1B0DFFD6C96}"/>
    <cellStyle name="Currency 5 2 2 2 5 3" xfId="11882" xr:uid="{0FE592E7-404D-48FC-A7B7-7FDE44FBAA0E}"/>
    <cellStyle name="Currency 5 2 2 2 5 3 2" xfId="22262" xr:uid="{9B9EB93E-D50F-45EE-81A7-B342F4A32DB7}"/>
    <cellStyle name="Currency 5 2 2 2 5 4" xfId="26407" xr:uid="{B91ECD61-4C35-4E4A-8D9C-C36D8ADEC10B}"/>
    <cellStyle name="Currency 5 2 2 2 5 5" xfId="26848" xr:uid="{EE06C130-8C70-4964-9F7A-D8C37715BFD6}"/>
    <cellStyle name="Currency 5 2 2 2 5 6" xfId="16596" xr:uid="{4301A36F-BCF2-4881-9C48-F364E56E7571}"/>
    <cellStyle name="Currency 5 2 2 2 6" xfId="5705" xr:uid="{56AE04DD-2B1B-45C9-B774-49C5775046E0}"/>
    <cellStyle name="Currency 5 2 2 2 6 2" xfId="29729" xr:uid="{65C9FCB2-3DEC-4426-9C59-F87A66AA0CC0}"/>
    <cellStyle name="Currency 5 2 2 2 6 2 2" xfId="30992" xr:uid="{AFC39984-8795-40B8-B32F-0117AF697C54}"/>
    <cellStyle name="Currency 5 2 2 2 7" xfId="24565" xr:uid="{EC4152A8-D2AF-4A3A-9787-6E2DEE37E7D4}"/>
    <cellStyle name="Currency 5 2 2 2 8" xfId="13118" xr:uid="{E767FA5A-7327-467C-AF41-77D3C067A458}"/>
    <cellStyle name="Currency 5 2 2 3" xfId="1967" xr:uid="{00000000-0005-0000-0000-0000E5030000}"/>
    <cellStyle name="Currency 5 2 2 3 2" xfId="3108" xr:uid="{00000000-0005-0000-0000-0000CF020000}"/>
    <cellStyle name="Currency 5 2 2 3 2 2" xfId="8188" xr:uid="{13245339-F13E-40A8-839B-4D77E86C6D7A}"/>
    <cellStyle name="Currency 5 2 2 3 2 2 2" xfId="28855" xr:uid="{49F4AEF3-A94A-4BB7-93FF-EEDEC1683101}"/>
    <cellStyle name="Currency 5 2 2 3 2 2 2 2" xfId="31237" xr:uid="{87F82027-79CD-47F8-AA9B-02A445559384}"/>
    <cellStyle name="Currency 5 2 2 3 2 2 2 3" xfId="30894" xr:uid="{17A3B4CC-F29C-453C-BBA9-895349B92972}"/>
    <cellStyle name="Currency 5 2 2 3 2 2 3" xfId="26107" xr:uid="{565CDC13-D9D4-436A-BAA9-98069B5E57AD}"/>
    <cellStyle name="Currency 5 2 2 3 2 2 4" xfId="18568" xr:uid="{7A405561-471D-43CB-9F39-50752F34F453}"/>
    <cellStyle name="Currency 5 2 2 3 2 3" xfId="11021" xr:uid="{3F84DF8C-8F7C-4373-BE1E-22BAFE9DD44F}"/>
    <cellStyle name="Currency 5 2 2 3 2 3 2" xfId="21401" xr:uid="{9DFEDBB8-6F7C-4CBC-8F69-9531275ED852}"/>
    <cellStyle name="Currency 5 2 2 3 2 4" xfId="23583" xr:uid="{9906515C-0ACF-40FA-AA3D-B1FEC0FE45AD}"/>
    <cellStyle name="Currency 5 2 2 3 2 5" xfId="15735" xr:uid="{09C152D0-E30A-445F-806F-9A2FB440B1E9}"/>
    <cellStyle name="Currency 5 2 2 3 3" xfId="3548" xr:uid="{00000000-0005-0000-0000-0000E5030000}"/>
    <cellStyle name="Currency 5 2 2 3 4" xfId="4433" xr:uid="{32BAE54B-9351-4830-AA5E-63816AB07ED5}"/>
    <cellStyle name="Currency 5 2 2 3 4 2" xfId="9205" xr:uid="{87614C63-EABE-46FA-900D-6B5F9639F88D}"/>
    <cellStyle name="Currency 5 2 2 3 4 2 2" xfId="19585" xr:uid="{F36A6D76-44E8-433A-86D5-8EEC553E5D49}"/>
    <cellStyle name="Currency 5 2 2 3 4 2 3" xfId="31099" xr:uid="{448935C6-ECC2-4E7F-9166-42A235C27226}"/>
    <cellStyle name="Currency 5 2 2 3 4 2 4" xfId="30893" xr:uid="{C5657449-ECBB-4564-A545-23B9D035DF66}"/>
    <cellStyle name="Currency 5 2 2 3 4 3" xfId="12038" xr:uid="{E7C9D73E-8A42-41F0-8DDC-A7D39D80369F}"/>
    <cellStyle name="Currency 5 2 2 3 4 3 2" xfId="22418" xr:uid="{85B7CB9A-F6D9-4C07-9848-E505521E2E02}"/>
    <cellStyle name="Currency 5 2 2 3 4 4" xfId="16752" xr:uid="{55D64D6B-C1B4-467E-962E-74EF844202D6}"/>
    <cellStyle name="Currency 5 2 2 3 5" xfId="5706" xr:uid="{64BFFDB4-46D1-483C-8C4F-E280CB1ECB1C}"/>
    <cellStyle name="Currency 5 2 2 3 5 2" xfId="29711" xr:uid="{DD288719-AB35-4C89-88F1-540C0355360C}"/>
    <cellStyle name="Currency 5 2 2 3 5 2 2" xfId="30993" xr:uid="{2203EE67-0F45-4FCA-8501-AF4CCD1B0C73}"/>
    <cellStyle name="Currency 5 2 2 3 6" xfId="24898" xr:uid="{F8B21FAF-1CA2-4C0F-B3E2-9F62AED2DA5F}"/>
    <cellStyle name="Currency 5 2 2 3 7" xfId="13628" xr:uid="{006AB017-2D5D-4BEE-A7CB-912CA41008FB}"/>
    <cellStyle name="Currency 5 2 2 4" xfId="1965" xr:uid="{00000000-0005-0000-0000-0000E6030000}"/>
    <cellStyle name="Currency 5 2 2 4 2" xfId="3106" xr:uid="{00000000-0005-0000-0000-0000D0020000}"/>
    <cellStyle name="Currency 5 2 2 4 2 2" xfId="8186" xr:uid="{EC4D431F-F668-4FCE-815C-FD5EACEEDF85}"/>
    <cellStyle name="Currency 5 2 2 4 2 2 2" xfId="28854" xr:uid="{7C5B0695-8C13-41C0-ACF4-145D7F65FF93}"/>
    <cellStyle name="Currency 5 2 2 4 2 2 3" xfId="28614" xr:uid="{8D54ADB9-69AE-475B-AE53-5F93F4C469AC}"/>
    <cellStyle name="Currency 5 2 2 4 2 2 4" xfId="18566" xr:uid="{3CB38A1D-D5FD-45BB-979C-084854CB23D1}"/>
    <cellStyle name="Currency 5 2 2 4 2 3" xfId="11019" xr:uid="{1EDC9C14-BB5A-42E7-8C1B-2A6A66C32E66}"/>
    <cellStyle name="Currency 5 2 2 4 2 3 2" xfId="21399" xr:uid="{4B569564-AC9C-4E2F-A36D-AB280A0C0C45}"/>
    <cellStyle name="Currency 5 2 2 4 2 4" xfId="26802" xr:uid="{D3CBC96C-8DCC-4604-856F-C197D0CBC5C0}"/>
    <cellStyle name="Currency 5 2 2 4 2 5" xfId="15733" xr:uid="{EC11DDBB-96CA-4144-A30D-CF3021608613}"/>
    <cellStyle name="Currency 5 2 2 4 3" xfId="3680" xr:uid="{00000000-0005-0000-0000-0000E6030000}"/>
    <cellStyle name="Currency 5 2 2 4 4" xfId="5704" xr:uid="{F0F3577E-AEB9-46D9-839A-DC5FBFCEA274}"/>
    <cellStyle name="Currency 5 2 2 4 4 2" xfId="29974" xr:uid="{1A47C2B6-3535-4DAD-8D31-63333AA84210}"/>
    <cellStyle name="Currency 5 2 2 4 5" xfId="22999" xr:uid="{33E7FD05-6AC1-4553-A763-5F9ADDC95EFB}"/>
    <cellStyle name="Currency 5 2 2 4 6" xfId="13626" xr:uid="{A1CD338B-CC30-4727-B3F0-0E4E5CC6C8A2}"/>
    <cellStyle name="Currency 5 2 2 5" xfId="2642" xr:uid="{00000000-0005-0000-0000-0000D1020000}"/>
    <cellStyle name="Currency 5 2 2 5 2" xfId="5904" xr:uid="{01A77C53-D4B3-4B4A-A7AA-DA49AF807277}"/>
    <cellStyle name="Currency 5 2 2 5 2 2" xfId="28062" xr:uid="{8EF9D5B8-AD4E-41E9-A228-6AF16D4B036F}"/>
    <cellStyle name="Currency 5 2 2 5 2 2 2" xfId="31200" xr:uid="{E9A01D91-80DD-41A2-BDF4-F2C3BA223E61}"/>
    <cellStyle name="Currency 5 2 2 5 2 2 3" xfId="30895" xr:uid="{4927734C-1128-4F35-ADA5-EBE5F5527F8D}"/>
    <cellStyle name="Currency 5 2 2 5 2 3" xfId="28472" xr:uid="{82D05B3D-86D8-4506-AE14-DBD6FF00D9F8}"/>
    <cellStyle name="Currency 5 2 2 5 2 4" xfId="15314" xr:uid="{73BC589D-4447-4249-B1BB-4F0E836F79EB}"/>
    <cellStyle name="Currency 5 2 2 5 3" xfId="7767" xr:uid="{0BCD7F6B-EB32-4F4B-BE32-1005B1112FD0}"/>
    <cellStyle name="Currency 5 2 2 5 3 2" xfId="18147" xr:uid="{39F2C129-AC1D-49B2-8889-3EA2F448443B}"/>
    <cellStyle name="Currency 5 2 2 5 4" xfId="10600" xr:uid="{D3A2D10F-02C4-4FC8-8984-C693054A334C}"/>
    <cellStyle name="Currency 5 2 2 5 4 2" xfId="20980" xr:uid="{7E6ADA5D-3DC7-41ED-99C9-A4042922E532}"/>
    <cellStyle name="Currency 5 2 2 5 5" xfId="23544" xr:uid="{2A62B28A-3D7D-44E1-830E-A4B18F3C462C}"/>
    <cellStyle name="Currency 5 2 2 5 6" xfId="13031" xr:uid="{BC0D04A2-EDC2-44C0-8A7A-ECF31AD1A87E}"/>
    <cellStyle name="Currency 5 2 2 6" xfId="2301" xr:uid="{00000000-0005-0000-0000-0000CC020000}"/>
    <cellStyle name="Currency 5 2 2 6 2" xfId="7428" xr:uid="{33D726B9-173A-495B-A4BA-834CE620BF69}"/>
    <cellStyle name="Currency 5 2 2 6 2 2" xfId="17808" xr:uid="{856799D2-AB87-4DD2-9C94-BFDB3D72AE03}"/>
    <cellStyle name="Currency 5 2 2 6 3" xfId="10261" xr:uid="{A462F4E5-48AC-4A2C-992B-92C429FC328E}"/>
    <cellStyle name="Currency 5 2 2 6 3 2" xfId="20641" xr:uid="{5D9F252F-0DAB-4171-9706-3A1FB1F31BA3}"/>
    <cellStyle name="Currency 5 2 2 6 4" xfId="22671" xr:uid="{60C51A38-352A-40DD-A8EB-74F53D2FCD6C}"/>
    <cellStyle name="Currency 5 2 2 6 5" xfId="28364" xr:uid="{3779EA25-6211-41A3-BEC2-2229A6763BFA}"/>
    <cellStyle name="Currency 5 2 2 6 6" xfId="14975" xr:uid="{5552B899-4FCC-4E4B-BB6F-B5232499BD8E}"/>
    <cellStyle name="Currency 5 2 2 7" xfId="3832" xr:uid="{58CAFAE7-4ECC-4D05-802A-591E6F0FD407}"/>
    <cellStyle name="Currency 5 2 2 7 2" xfId="8665" xr:uid="{3E47732A-E67C-496E-A27B-A49411598E3D}"/>
    <cellStyle name="Currency 5 2 2 7 2 2" xfId="19045" xr:uid="{E366572E-1173-45A7-B79D-6E597AD48165}"/>
    <cellStyle name="Currency 5 2 2 7 3" xfId="11498" xr:uid="{5D129DB0-375F-4A95-A0F4-3754244C1E48}"/>
    <cellStyle name="Currency 5 2 2 7 3 2" xfId="21878" xr:uid="{172E324E-C1CA-4DC2-9EC6-D823E04B7C3C}"/>
    <cellStyle name="Currency 5 2 2 7 4" xfId="28164" xr:uid="{D0852ACE-D955-4A7A-B56D-9C118288E0DC}"/>
    <cellStyle name="Currency 5 2 2 7 5" xfId="26371" xr:uid="{40CB9855-3EF7-4ABB-B7BD-BE754A9C6D1E}"/>
    <cellStyle name="Currency 5 2 2 7 6" xfId="16212" xr:uid="{28EF5B7D-0FFC-4496-99BB-22D48954D381}"/>
    <cellStyle name="Currency 5 2 2 8" xfId="4974" xr:uid="{9D741363-ECFB-4E78-AFE7-4000DC29E105}"/>
    <cellStyle name="Currency 5 2 2 8 2" xfId="14269" xr:uid="{D1F2BAB2-2536-4CDA-B233-F70097286BE6}"/>
    <cellStyle name="Currency 5 2 2 9" xfId="6722" xr:uid="{D10E9798-92C9-4F75-AC71-6A5E424527EA}"/>
    <cellStyle name="Currency 5 2 2 9 2" xfId="17102" xr:uid="{1919B9F7-EDFA-44F2-944A-76EF107B027F}"/>
    <cellStyle name="Currency 5 2 3" xfId="593" xr:uid="{00000000-0005-0000-0000-0000E7030000}"/>
    <cellStyle name="Currency 5 2 3 10" xfId="12691" xr:uid="{49183BEA-A4DB-49F9-8A1B-1EAE12D1B3C9}"/>
    <cellStyle name="Currency 5 2 3 2" xfId="1969" xr:uid="{00000000-0005-0000-0000-0000E8030000}"/>
    <cellStyle name="Currency 5 2 3 2 2" xfId="3109" xr:uid="{00000000-0005-0000-0000-0000D3020000}"/>
    <cellStyle name="Currency 5 2 3 2 2 2" xfId="8189" xr:uid="{E868AF50-4A6D-44BC-83C9-209DB309BB0F}"/>
    <cellStyle name="Currency 5 2 3 2 2 2 2" xfId="28856" xr:uid="{3BF9C56A-BDC1-4F4D-A53B-A83632B095C2}"/>
    <cellStyle name="Currency 5 2 3 2 2 2 3" xfId="28155" xr:uid="{4F0EEC13-E5DE-4629-8270-13F61F99DAFD}"/>
    <cellStyle name="Currency 5 2 3 2 2 2 4" xfId="18569" xr:uid="{BA89C912-96B1-42CB-9CB7-76ECD2E69A53}"/>
    <cellStyle name="Currency 5 2 3 2 2 3" xfId="11022" xr:uid="{B32F4D25-280E-4123-BC8C-A882B4C247D2}"/>
    <cellStyle name="Currency 5 2 3 2 2 3 2" xfId="21402" xr:uid="{AB4B76B5-E409-402B-A20C-F8E07C5FC7A2}"/>
    <cellStyle name="Currency 5 2 3 2 2 4" xfId="24399" xr:uid="{19D40202-82EB-4A14-9C2F-762EB18BA50F}"/>
    <cellStyle name="Currency 5 2 3 2 2 5" xfId="15736" xr:uid="{B043A422-93FE-44A2-A3D7-AC99CBEFA6FB}"/>
    <cellStyle name="Currency 5 2 3 2 3" xfId="3664" xr:uid="{00000000-0005-0000-0000-0000E8030000}"/>
    <cellStyle name="Currency 5 2 3 2 4" xfId="5707" xr:uid="{5ED9074E-CFC1-4F0E-AAA7-8ED93D6F736E}"/>
    <cellStyle name="Currency 5 2 3 2 4 2" xfId="29975" xr:uid="{EA9668FA-7D48-4451-A463-CEDC38FAAA6D}"/>
    <cellStyle name="Currency 5 2 3 2 5" xfId="24147" xr:uid="{A436BADA-01CA-44B5-B13D-BF91D5BD6C72}"/>
    <cellStyle name="Currency 5 2 3 2 6" xfId="13629" xr:uid="{2A0D9A90-7C39-497B-99CC-B6BDC390AD1B}"/>
    <cellStyle name="Currency 5 2 3 3" xfId="1970" xr:uid="{00000000-0005-0000-0000-0000E9030000}"/>
    <cellStyle name="Currency 5 2 3 3 2" xfId="2699" xr:uid="{00000000-0005-0000-0000-0000D4020000}"/>
    <cellStyle name="Currency 5 2 3 3 2 2" xfId="7823" xr:uid="{D0CDFCE5-20BF-42ED-9EFB-FAB04946587F}"/>
    <cellStyle name="Currency 5 2 3 3 2 2 2" xfId="18203" xr:uid="{3BCED285-7CC5-4070-8A11-76E588F6BC4F}"/>
    <cellStyle name="Currency 5 2 3 3 2 3" xfId="10656" xr:uid="{33CCFA73-7431-4161-8256-7B377A9BDBFA}"/>
    <cellStyle name="Currency 5 2 3 3 2 3 2" xfId="21036" xr:uid="{9BC23E41-2CDA-49D1-80AC-DF071D9AEEBF}"/>
    <cellStyle name="Currency 5 2 3 3 2 4" xfId="15370" xr:uid="{0B0E1420-F3F3-4F8F-A6BE-B2272087307F}"/>
    <cellStyle name="Currency 5 2 3 3 2 5" xfId="30458" xr:uid="{DAB7CACA-8941-4CE4-B122-9A8774B9A021}"/>
    <cellStyle name="Currency 5 2 3 3 3" xfId="3578" xr:uid="{00000000-0005-0000-0000-0000E9030000}"/>
    <cellStyle name="Currency 5 2 3 3 4" xfId="5708" xr:uid="{59616245-D824-46F1-81B0-F7CE84542057}"/>
    <cellStyle name="Currency 5 2 3 3 4 2" xfId="29918" xr:uid="{9D672207-4D78-471A-8306-1D5902F0DCD8}"/>
    <cellStyle name="Currency 5 2 3 3 5" xfId="25056" xr:uid="{F07ECF11-1D7B-4D79-A0FD-D2F0BF3D7837}"/>
    <cellStyle name="Currency 5 2 3 3 6" xfId="13117" xr:uid="{FF00E2A5-B4FB-49BB-96AB-5F24D126800F}"/>
    <cellStyle name="Currency 5 2 3 4" xfId="1968" xr:uid="{00000000-0005-0000-0000-0000EA030000}"/>
    <cellStyle name="Currency 5 2 3 4 2" xfId="3774" xr:uid="{9AA53097-E567-4935-BA95-65CC50D0B73B}"/>
    <cellStyle name="Currency 5 2 3 4 2 2" xfId="8616" xr:uid="{CCB07CC6-C475-4E96-BCAA-C52F5825DCF7}"/>
    <cellStyle name="Currency 5 2 3 4 2 2 2" xfId="18996" xr:uid="{04CD8D01-CEF3-4C9C-9BD0-1F5042A669E1}"/>
    <cellStyle name="Currency 5 2 3 4 2 3" xfId="11449" xr:uid="{225A8900-8F68-4269-B454-4E2E9025351E}"/>
    <cellStyle name="Currency 5 2 3 4 2 3 2" xfId="21829" xr:uid="{C188CF2C-115D-430F-9000-0E4E6571A19D}"/>
    <cellStyle name="Currency 5 2 3 4 2 4" xfId="26214" xr:uid="{0570CA31-8D59-46B5-8184-FEF8F7383B00}"/>
    <cellStyle name="Currency 5 2 3 4 2 5" xfId="26374" xr:uid="{28A2C1DE-F28A-4A55-9019-D1FB2D6D72D0}"/>
    <cellStyle name="Currency 5 2 3 4 2 6" xfId="16163" xr:uid="{F5D30928-98B2-467C-B2BC-D2080B97E6F0}"/>
    <cellStyle name="Currency 5 2 3 4 3" xfId="23678" xr:uid="{D15642E2-80E6-4635-98B9-0DDE89D66073}"/>
    <cellStyle name="Currency 5 2 3 5" xfId="4143" xr:uid="{BBE70D2D-604E-48B2-9D68-4A06E241AAB5}"/>
    <cellStyle name="Currency 5 2 3 5 2" xfId="8915" xr:uid="{A3449125-85BB-4347-9B52-EF23126E01C2}"/>
    <cellStyle name="Currency 5 2 3 5 2 2" xfId="29016" xr:uid="{6EB8AFAA-0881-4674-A52E-7A008315E4E0}"/>
    <cellStyle name="Currency 5 2 3 5 2 3" xfId="27597" xr:uid="{6EAEA2C4-443D-4C95-8CB1-EB87AE134AB5}"/>
    <cellStyle name="Currency 5 2 3 5 2 4" xfId="19295" xr:uid="{3D378635-15D0-4947-BD6B-4C612F00492B}"/>
    <cellStyle name="Currency 5 2 3 5 2 5" xfId="31023" xr:uid="{0D38C156-3687-44A0-89ED-AC90BFF6346D}"/>
    <cellStyle name="Currency 5 2 3 5 3" xfId="11748" xr:uid="{10C9EC3E-9AE2-4D9B-8479-211D3D07ED47}"/>
    <cellStyle name="Currency 5 2 3 5 3 2" xfId="22128" xr:uid="{15C832C3-6FF0-4856-A177-D03E7D068492}"/>
    <cellStyle name="Currency 5 2 3 5 4" xfId="26967" xr:uid="{F0640651-E4BA-485E-91B0-95C69E14D0AE}"/>
    <cellStyle name="Currency 5 2 3 5 5" xfId="16462" xr:uid="{BF109E69-ADD6-4229-AE11-DEB910336621}"/>
    <cellStyle name="Currency 5 2 3 6" xfId="4975" xr:uid="{19071EE0-5BFD-4F9E-9132-C53B4E247934}"/>
    <cellStyle name="Currency 5 2 3 6 2" xfId="28608" xr:uid="{5CCE0AB4-0287-4537-BF16-6DCB69FE2869}"/>
    <cellStyle name="Currency 5 2 3 6 3" xfId="27544" xr:uid="{69E98944-73A7-42A3-85AF-E17CD6BE819A}"/>
    <cellStyle name="Currency 5 2 3 6 4" xfId="14270" xr:uid="{9F6DB649-75FE-4421-9D34-EF7190C56541}"/>
    <cellStyle name="Currency 5 2 3 7" xfId="6723" xr:uid="{159000B8-7CC5-4955-8443-5AF2213C3E1C}"/>
    <cellStyle name="Currency 5 2 3 7 2" xfId="27879" xr:uid="{F909FE96-1CC9-415B-BC21-01A6FFCF83BC}"/>
    <cellStyle name="Currency 5 2 3 7 3" xfId="25975" xr:uid="{94FF8E5B-AA91-4B15-97A2-1A1AE04C25C4}"/>
    <cellStyle name="Currency 5 2 3 7 4" xfId="17103" xr:uid="{1DC87CFE-6CBF-4909-AECA-D5D13067C0F9}"/>
    <cellStyle name="Currency 5 2 3 8" xfId="9556" xr:uid="{2E40F6E5-2FED-4555-BFC0-2C0C435350C4}"/>
    <cellStyle name="Currency 5 2 3 8 2" xfId="19936" xr:uid="{220242D1-ABC7-43E6-B0E8-FF42CA590FC7}"/>
    <cellStyle name="Currency 5 2 3 9" xfId="22664" xr:uid="{D9AD0612-914B-436B-8DAE-F1188956DD8B}"/>
    <cellStyle name="Currency 5 2 4" xfId="1971" xr:uid="{00000000-0005-0000-0000-0000EB030000}"/>
    <cellStyle name="Currency 5 2 4 2" xfId="3110" xr:uid="{00000000-0005-0000-0000-0000D5020000}"/>
    <cellStyle name="Currency 5 2 4 2 2" xfId="8190" xr:uid="{25AFDB09-23E2-482C-8E76-09BB28DEADCF}"/>
    <cellStyle name="Currency 5 2 4 2 2 2" xfId="28857" xr:uid="{06FCD6AD-893B-4A36-A0AD-D369F771C15A}"/>
    <cellStyle name="Currency 5 2 4 2 2 2 2" xfId="31238" xr:uid="{73676227-5E83-4702-8972-5E4E8CEB392D}"/>
    <cellStyle name="Currency 5 2 4 2 2 2 3" xfId="30897" xr:uid="{13AFE293-B1E9-4C3C-B65C-D9B74021402C}"/>
    <cellStyle name="Currency 5 2 4 2 2 3" xfId="26051" xr:uid="{4EF20C12-2878-49D2-8D87-1A4B0612BC68}"/>
    <cellStyle name="Currency 5 2 4 2 2 4" xfId="18570" xr:uid="{53A0814F-3C91-470B-9122-F71FDD3F23C7}"/>
    <cellStyle name="Currency 5 2 4 2 3" xfId="11023" xr:uid="{B5B91CCF-256F-4CE3-BF8B-CED889D41FC5}"/>
    <cellStyle name="Currency 5 2 4 2 3 2" xfId="21403" xr:uid="{0C977F6E-A74F-42C8-9858-D8827CB31566}"/>
    <cellStyle name="Currency 5 2 4 2 4" xfId="23956" xr:uid="{83B7EFE6-940B-4612-89E7-D38FCF8EE350}"/>
    <cellStyle name="Currency 5 2 4 2 5" xfId="15737" xr:uid="{E729032C-0C99-45F8-AE83-A66126EFFACB}"/>
    <cellStyle name="Currency 5 2 4 3" xfId="2048" xr:uid="{00000000-0005-0000-0000-0000EB030000}"/>
    <cellStyle name="Currency 5 2 4 4" xfId="4434" xr:uid="{EAF59091-946C-4F5C-9343-3EB106ED6014}"/>
    <cellStyle name="Currency 5 2 4 4 2" xfId="9206" xr:uid="{9DE673C5-9FAC-4C6B-A3AD-1258CD7F4F41}"/>
    <cellStyle name="Currency 5 2 4 4 2 2" xfId="19586" xr:uid="{7306ABE8-FFF7-463F-8A00-99CCC9E3B069}"/>
    <cellStyle name="Currency 5 2 4 4 2 3" xfId="31100" xr:uid="{04F8AB4D-3583-413E-A867-E9E1E954177D}"/>
    <cellStyle name="Currency 5 2 4 4 2 4" xfId="30896" xr:uid="{033065B8-3DEE-4E7E-9008-7D6E15491596}"/>
    <cellStyle name="Currency 5 2 4 4 3" xfId="12039" xr:uid="{84643D44-AB5A-4804-B4B3-D8D413675A2D}"/>
    <cellStyle name="Currency 5 2 4 4 3 2" xfId="22419" xr:uid="{BB6414FD-0893-461E-A134-D075A290A690}"/>
    <cellStyle name="Currency 5 2 4 4 4" xfId="28672" xr:uid="{D727F6B1-6619-4645-A993-510B5AE51350}"/>
    <cellStyle name="Currency 5 2 4 4 5" xfId="28189" xr:uid="{E3AEF5FB-7525-4F93-99F2-9954E237AACE}"/>
    <cellStyle name="Currency 5 2 4 4 6" xfId="16753" xr:uid="{3E4750C6-930A-4339-AE91-F90BECE985F2}"/>
    <cellStyle name="Currency 5 2 4 5" xfId="5709" xr:uid="{81CCBD4C-4647-4780-BDEB-D175A3F5ADBE}"/>
    <cellStyle name="Currency 5 2 4 5 2" xfId="29693" xr:uid="{5AD77B6F-1F47-49A8-8F2D-FBDD0BA971A3}"/>
    <cellStyle name="Currency 5 2 4 5 2 2" xfId="30994" xr:uid="{61B4BDAA-FE5F-4AB7-9E5D-32E54EF4F78A}"/>
    <cellStyle name="Currency 5 2 4 6" xfId="22715" xr:uid="{912E2D58-135C-466F-977B-D7FCE32E6FF0}"/>
    <cellStyle name="Currency 5 2 4 7" xfId="13630" xr:uid="{3CE5B02C-94B0-4AC5-8DF4-DCF0A61C21CA}"/>
    <cellStyle name="Currency 5 2 5" xfId="1972" xr:uid="{00000000-0005-0000-0000-0000EC030000}"/>
    <cellStyle name="Currency 5 2 5 2" xfId="2888" xr:uid="{00000000-0005-0000-0000-0000D6020000}"/>
    <cellStyle name="Currency 5 2 5 2 2" xfId="8005" xr:uid="{76E26953-D137-4A0D-A497-4B6AC98CE538}"/>
    <cellStyle name="Currency 5 2 5 2 2 2" xfId="28656" xr:uid="{63423EA7-9E9C-41A3-9548-819C174CD01F}"/>
    <cellStyle name="Currency 5 2 5 2 2 2 2" xfId="31211" xr:uid="{BF6DB955-8871-4EAF-9EB8-C68B85D30551}"/>
    <cellStyle name="Currency 5 2 5 2 2 2 3" xfId="30898" xr:uid="{C2C9D297-6FFA-48E8-8FCF-9BB4213F41C3}"/>
    <cellStyle name="Currency 5 2 5 2 2 3" xfId="26011" xr:uid="{37321E1F-694C-4E0C-9870-7424F46302A7}"/>
    <cellStyle name="Currency 5 2 5 2 2 4" xfId="18385" xr:uid="{7CFBABE8-19D0-41B9-A18C-0F534E5095CC}"/>
    <cellStyle name="Currency 5 2 5 2 3" xfId="10838" xr:uid="{B90DC41B-6A12-425B-AEEF-D5D78A8A4A53}"/>
    <cellStyle name="Currency 5 2 5 2 3 2" xfId="21218" xr:uid="{3D52AE92-5923-457B-9350-B22A4AE1191A}"/>
    <cellStyle name="Currency 5 2 5 2 4" xfId="25927" xr:uid="{DAB2A62E-EF04-4D21-ABCA-3D8381BF181C}"/>
    <cellStyle name="Currency 5 2 5 2 5" xfId="15552" xr:uid="{86AEB658-238E-45DA-8F63-23B312B7D1A9}"/>
    <cellStyle name="Currency 5 2 5 3" xfId="3607" xr:uid="{00000000-0005-0000-0000-0000EC030000}"/>
    <cellStyle name="Currency 5 2 5 4" xfId="5710" xr:uid="{34D882F9-3A98-4786-A61F-2BA19F885A26}"/>
    <cellStyle name="Currency 5 2 5 4 2" xfId="29928" xr:uid="{7102F65A-C7BE-4D84-A759-F42C9E8516B6}"/>
    <cellStyle name="Currency 5 2 5 5" xfId="23044" xr:uid="{C6FB78A3-7FB3-4C8B-AE13-0BA29A31CEF6}"/>
    <cellStyle name="Currency 5 2 5 6" xfId="13389" xr:uid="{23481EF7-DAB4-448F-896D-7EFA49323FD9}"/>
    <cellStyle name="Currency 5 2 6" xfId="1964" xr:uid="{00000000-0005-0000-0000-0000ED030000}"/>
    <cellStyle name="Currency 5 2 6 2" xfId="2540" xr:uid="{00000000-0005-0000-0000-0000D7020000}"/>
    <cellStyle name="Currency 5 2 6 2 2" xfId="7665" xr:uid="{74261CAA-4101-473F-B347-C83F8EAEB42F}"/>
    <cellStyle name="Currency 5 2 6 2 2 2" xfId="18045" xr:uid="{49FBE54B-FD8E-4F2D-838F-4B8FC9ADB860}"/>
    <cellStyle name="Currency 5 2 6 2 3" xfId="10498" xr:uid="{556E629B-FE91-426B-933D-E95FA4998D76}"/>
    <cellStyle name="Currency 5 2 6 2 3 2" xfId="20878" xr:uid="{E11A0ED8-348A-4DA6-9D90-EEF14F0BBC40}"/>
    <cellStyle name="Currency 5 2 6 2 4" xfId="26577" xr:uid="{C9B861A8-D8EB-43AD-B25A-681F5470E314}"/>
    <cellStyle name="Currency 5 2 6 2 5" xfId="25902" xr:uid="{66E2E6D2-0C15-4FBD-B3CD-FFBE6CC078CC}"/>
    <cellStyle name="Currency 5 2 6 2 6" xfId="15212" xr:uid="{2507063B-74EC-4F1F-AF09-CFD95B288AF3}"/>
    <cellStyle name="Currency 5 2 6 3" xfId="3593" xr:uid="{00000000-0005-0000-0000-0000ED030000}"/>
    <cellStyle name="Currency 5 2 6 4" xfId="5703" xr:uid="{6044BC41-93EB-4D46-8847-7E28FDC1C7F0}"/>
    <cellStyle name="Currency 5 2 6 4 2" xfId="29878" xr:uid="{C483D0FC-BB86-4D28-A080-8736F3CBDE28}"/>
    <cellStyle name="Currency 5 2 6 5" xfId="23120" xr:uid="{DFB24F9D-60E6-480E-886E-475EF7F1242B}"/>
    <cellStyle name="Currency 5 2 6 6" xfId="12928" xr:uid="{244FD039-EA37-4B72-A255-228CC58257FA}"/>
    <cellStyle name="Currency 5 2 7" xfId="2234" xr:uid="{00000000-0005-0000-0000-0000CB020000}"/>
    <cellStyle name="Currency 5 2 7 2" xfId="7361" xr:uid="{46D783E5-C67D-4AD0-83C0-CF4DD70F2D04}"/>
    <cellStyle name="Currency 5 2 7 2 2" xfId="26297" xr:uid="{0094EF5E-9118-446E-8932-915721C49C84}"/>
    <cellStyle name="Currency 5 2 7 2 2 2" xfId="31174" xr:uid="{0ABF76C8-146E-4EA9-9EF4-12330D97B2F4}"/>
    <cellStyle name="Currency 5 2 7 2 2 3" xfId="30899" xr:uid="{B13E3068-9BEB-46ED-BF85-C4985B631957}"/>
    <cellStyle name="Currency 5 2 7 2 3" xfId="26141" xr:uid="{8D63E90A-D234-400F-9E75-4182E9C21698}"/>
    <cellStyle name="Currency 5 2 7 2 4" xfId="17741" xr:uid="{F397A08D-393B-4E26-BD24-2E6F720FBD36}"/>
    <cellStyle name="Currency 5 2 7 3" xfId="10194" xr:uid="{E9F0637B-A05F-4E9D-8BA2-C2EBC2EFAA4D}"/>
    <cellStyle name="Currency 5 2 7 3 2" xfId="20574" xr:uid="{BC39AA1D-EDCB-4BA3-9D5E-5853FA61C57D}"/>
    <cellStyle name="Currency 5 2 7 4" xfId="25305" xr:uid="{35146824-73C6-468D-82D5-4BCD67342811}"/>
    <cellStyle name="Currency 5 2 7 5" xfId="14908" xr:uid="{7EB1EE87-E11D-47CB-A2B8-C4724D639E82}"/>
    <cellStyle name="Currency 5 2 8" xfId="3890" xr:uid="{F5558CD4-A4A2-4E3D-AB6A-144E8681197F}"/>
    <cellStyle name="Currency 5 2 8 2" xfId="8722" xr:uid="{2F1B63F7-D083-429E-B1CA-1A6BFE7DDEA4}"/>
    <cellStyle name="Currency 5 2 8 2 2" xfId="19102" xr:uid="{AA81A8B7-20C9-4F9B-90A1-BEB1376ACEFA}"/>
    <cellStyle name="Currency 5 2 8 3" xfId="11555" xr:uid="{75471A33-C8F0-40CF-B5BF-4A81D5F9A038}"/>
    <cellStyle name="Currency 5 2 8 3 2" xfId="21935" xr:uid="{1A25BBFC-EAD0-476B-B10E-5BE1DFD38444}"/>
    <cellStyle name="Currency 5 2 8 4" xfId="27960" xr:uid="{38D58FC1-9BAF-45DE-9227-885220FBB692}"/>
    <cellStyle name="Currency 5 2 8 5" xfId="28578" xr:uid="{145D1AFD-484B-4FDE-876F-13C665ED8789}"/>
    <cellStyle name="Currency 5 2 8 6" xfId="16269" xr:uid="{82A908FC-D9AF-4CB9-9FAE-0596054F1EA2}"/>
    <cellStyle name="Currency 5 2 9" xfId="4973" xr:uid="{83D789FE-00E7-4353-9F50-F27A53E5C0A6}"/>
    <cellStyle name="Currency 5 2 9 2" xfId="25928" xr:uid="{D31F2547-600E-4F5D-B779-A3F82E3BA780}"/>
    <cellStyle name="Currency 5 2 9 3" xfId="27070" xr:uid="{080F0B0A-5BC7-4901-AD69-507C20B1622B}"/>
    <cellStyle name="Currency 5 2 9 4" xfId="14268" xr:uid="{5C56210C-0634-43D4-9558-692036755A96}"/>
    <cellStyle name="Currency 5 3" xfId="594" xr:uid="{00000000-0005-0000-0000-0000EE030000}"/>
    <cellStyle name="Currency 5 3 10" xfId="9557" xr:uid="{2A505504-F946-417F-8A75-43BF4BB35F9D}"/>
    <cellStyle name="Currency 5 3 10 2" xfId="19937" xr:uid="{A7220A94-B2B4-4AE1-9570-D96C08F7CB0B}"/>
    <cellStyle name="Currency 5 3 11" xfId="23032" xr:uid="{526A7DBF-D3D2-442D-9A54-DD31D9FDF6E8}"/>
    <cellStyle name="Currency 5 3 12" xfId="12532" xr:uid="{20BE156C-F121-4FA0-B6FD-EE6E99003D67}"/>
    <cellStyle name="Currency 5 3 2" xfId="1974" xr:uid="{00000000-0005-0000-0000-0000EF030000}"/>
    <cellStyle name="Currency 5 3 2 2" xfId="3112" xr:uid="{00000000-0005-0000-0000-0000DA020000}"/>
    <cellStyle name="Currency 5 3 2 2 2" xfId="6174" xr:uid="{2A83A707-9693-4504-A63C-CB91999D274E}"/>
    <cellStyle name="Currency 5 3 2 2 2 2" xfId="24180" xr:uid="{957406F0-CF59-4D3C-9C8C-E18064A609A3}"/>
    <cellStyle name="Currency 5 3 2 2 2 2 2" xfId="28715" xr:uid="{30692465-3C1C-4D4C-BF5B-4B86D75AD3A7}"/>
    <cellStyle name="Currency 5 3 2 2 2 2 3" xfId="31150" xr:uid="{50F8AEFD-436B-4734-8134-882238514C1B}"/>
    <cellStyle name="Currency 5 3 2 2 2 3" xfId="28080" xr:uid="{44E0DBA9-7F9D-4F75-A250-7B439F25517A}"/>
    <cellStyle name="Currency 5 3 2 2 2 4" xfId="15739" xr:uid="{ECECBAE7-FE6A-418C-A364-9CC2967EB8CB}"/>
    <cellStyle name="Currency 5 3 2 2 3" xfId="8192" xr:uid="{B638F41F-98D3-49A1-A601-35D9335CCE81}"/>
    <cellStyle name="Currency 5 3 2 2 3 2" xfId="18572" xr:uid="{DCE59326-8858-4E51-A3B0-845F3FA7CFDF}"/>
    <cellStyle name="Currency 5 3 2 2 4" xfId="11025" xr:uid="{56957B04-499B-48B4-98D4-D7E7F4C67751}"/>
    <cellStyle name="Currency 5 3 2 2 4 2" xfId="21405" xr:uid="{8C77967D-6BBC-4B84-B128-12C314811052}"/>
    <cellStyle name="Currency 5 3 2 2 5" xfId="24903" xr:uid="{54FD32AF-935F-4AE0-935A-654E37BB2CEA}"/>
    <cellStyle name="Currency 5 3 2 2 5 2" xfId="30076" xr:uid="{F958E69A-68BF-4BA9-81F7-14578EED27A9}"/>
    <cellStyle name="Currency 5 3 2 2 6" xfId="26920" xr:uid="{AF32DBC3-ACF6-4745-AD7B-F110F70C1559}"/>
    <cellStyle name="Currency 5 3 2 2 7" xfId="13632" xr:uid="{76CCBC9C-1C00-49D1-B059-63613061B900}"/>
    <cellStyle name="Currency 5 3 2 3" xfId="2701" xr:uid="{00000000-0005-0000-0000-0000D9020000}"/>
    <cellStyle name="Currency 5 3 2 3 2" xfId="7825" xr:uid="{5C7BCAA3-9C9F-492F-8861-2AD267BF934E}"/>
    <cellStyle name="Currency 5 3 2 3 2 2" xfId="27067" xr:uid="{55EF035C-8796-42AA-B3B7-EB9756ADAED2}"/>
    <cellStyle name="Currency 5 3 2 3 2 3" xfId="27408" xr:uid="{24DD1B34-5BDA-469F-96C6-8E6E015D9E3F}"/>
    <cellStyle name="Currency 5 3 2 3 2 4" xfId="18205" xr:uid="{12DA4345-B994-4CCF-88F1-B9C2539AD072}"/>
    <cellStyle name="Currency 5 3 2 3 3" xfId="10658" xr:uid="{2C015DA8-CF23-4D00-8256-2EACF4E418A2}"/>
    <cellStyle name="Currency 5 3 2 3 3 2" xfId="21038" xr:uid="{70FD7D19-0E93-462C-9581-32C4AEB2F859}"/>
    <cellStyle name="Currency 5 3 2 3 4" xfId="24099" xr:uid="{FB9ECE9D-A2D2-4743-BCED-964CFCC7B75D}"/>
    <cellStyle name="Currency 5 3 2 3 5" xfId="15372" xr:uid="{9C8C138F-CE6E-4288-94A8-950FEF0B812D}"/>
    <cellStyle name="Currency 5 3 2 4" xfId="3699" xr:uid="{00000000-0005-0000-0000-0000EF030000}"/>
    <cellStyle name="Currency 5 3 2 4 2" xfId="26890" xr:uid="{C9DBE510-EFCE-4A0C-8EE8-48DD9ED241FF}"/>
    <cellStyle name="Currency 5 3 2 4 3" xfId="26496" xr:uid="{49081016-EABC-4DB1-B361-D6F414E29952}"/>
    <cellStyle name="Currency 5 3 2 5" xfId="4278" xr:uid="{313F8346-39CD-4124-8B3A-C4CAB3DD2ECA}"/>
    <cellStyle name="Currency 5 3 2 5 2" xfId="9050" xr:uid="{099BCFBD-F523-4301-A1A6-C0079B714369}"/>
    <cellStyle name="Currency 5 3 2 5 2 2" xfId="19430" xr:uid="{27CFA0D3-4438-46F6-878B-42D727E86880}"/>
    <cellStyle name="Currency 5 3 2 5 2 3" xfId="31054" xr:uid="{033E1420-9C77-473B-804F-C41CBED77E74}"/>
    <cellStyle name="Currency 5 3 2 5 2 4" xfId="30900" xr:uid="{13CA0AD7-30C4-4001-B64F-03E7560C4A03}"/>
    <cellStyle name="Currency 5 3 2 5 3" xfId="11883" xr:uid="{E5116A94-E160-444D-A2C3-020F35D29607}"/>
    <cellStyle name="Currency 5 3 2 5 3 2" xfId="22263" xr:uid="{D7658E5A-BB9F-4E05-855D-29A5263DD5F0}"/>
    <cellStyle name="Currency 5 3 2 5 4" xfId="26953" xr:uid="{95732337-E1E3-4AC6-B7DD-8469E5DEFCBB}"/>
    <cellStyle name="Currency 5 3 2 5 5" xfId="27488" xr:uid="{B5F126A9-6131-4F53-870D-FC414775705C}"/>
    <cellStyle name="Currency 5 3 2 5 6" xfId="16597" xr:uid="{CC305DE1-2E81-4E5A-9508-CAE9EA08AB9C}"/>
    <cellStyle name="Currency 5 3 2 6" xfId="5712" xr:uid="{2162A165-A601-451F-A59D-9BF2EFCF87E1}"/>
    <cellStyle name="Currency 5 3 2 6 2" xfId="29730" xr:uid="{7E661BEA-FF8D-4BD4-AFEB-927EC4D8CCA8}"/>
    <cellStyle name="Currency 5 3 2 6 2 2" xfId="30995" xr:uid="{6539BE70-08E3-4AA4-B58E-F300449EC90E}"/>
    <cellStyle name="Currency 5 3 2 7" xfId="22909" xr:uid="{2A10CFEC-0929-4835-ABE0-3A392EEEC7A6}"/>
    <cellStyle name="Currency 5 3 2 8" xfId="13119" xr:uid="{47A9C792-CC8F-4DF3-B7EE-6BD5C7B06878}"/>
    <cellStyle name="Currency 5 3 2 9" xfId="29996" xr:uid="{2C104A3A-A926-488C-8CAB-843E476B7B22}"/>
    <cellStyle name="Currency 5 3 3" xfId="1975" xr:uid="{00000000-0005-0000-0000-0000F0030000}"/>
    <cellStyle name="Currency 5 3 3 2" xfId="3113" xr:uid="{00000000-0005-0000-0000-0000DB020000}"/>
    <cellStyle name="Currency 5 3 3 2 2" xfId="8193" xr:uid="{86FFB7B9-2A55-4AB6-B2B2-D1802A59687B}"/>
    <cellStyle name="Currency 5 3 3 2 2 2" xfId="28859" xr:uid="{01C80663-FA5B-4EA7-9670-DC6D2E0C723D}"/>
    <cellStyle name="Currency 5 3 3 2 2 2 2" xfId="31239" xr:uid="{3C0EFCA0-5665-4D69-876A-58B83D160D6D}"/>
    <cellStyle name="Currency 5 3 3 2 2 2 3" xfId="30902" xr:uid="{DFA99822-3024-4E51-8F42-35A278ABE4E4}"/>
    <cellStyle name="Currency 5 3 3 2 2 3" xfId="26629" xr:uid="{685863A7-BFEF-415D-A2CE-7B02227AD743}"/>
    <cellStyle name="Currency 5 3 3 2 2 4" xfId="18573" xr:uid="{2B83C1F7-E7AD-42DC-AFA0-80882660E932}"/>
    <cellStyle name="Currency 5 3 3 2 3" xfId="11026" xr:uid="{D850F367-3396-4AD9-B76D-E56459C3DE3C}"/>
    <cellStyle name="Currency 5 3 3 2 3 2" xfId="21406" xr:uid="{C9751C7E-EED7-40B7-99CB-553163E6D914}"/>
    <cellStyle name="Currency 5 3 3 2 4" xfId="24125" xr:uid="{F1D85D90-2F0F-4588-A85A-C8D9E996F941}"/>
    <cellStyle name="Currency 5 3 3 2 5" xfId="15740" xr:uid="{0A1C1433-46CA-4D11-98FF-9932F571D779}"/>
    <cellStyle name="Currency 5 3 3 3" xfId="2086" xr:uid="{00000000-0005-0000-0000-0000F0030000}"/>
    <cellStyle name="Currency 5 3 3 4" xfId="4435" xr:uid="{20CFB897-666F-4149-87D6-72BD94186F0A}"/>
    <cellStyle name="Currency 5 3 3 4 2" xfId="9207" xr:uid="{FEBB92A8-84BF-498D-9CC9-F630B4376368}"/>
    <cellStyle name="Currency 5 3 3 4 2 2" xfId="19587" xr:uid="{62507DBF-4272-4F62-BCDC-95743CA0B033}"/>
    <cellStyle name="Currency 5 3 3 4 2 3" xfId="31101" xr:uid="{785265B5-1F83-4815-9163-77914337B262}"/>
    <cellStyle name="Currency 5 3 3 4 2 4" xfId="30901" xr:uid="{7FC14047-A419-4FF0-AC80-82C714D7AF82}"/>
    <cellStyle name="Currency 5 3 3 4 3" xfId="12040" xr:uid="{6051F4A6-5D37-4162-ADF9-79B7787E3719}"/>
    <cellStyle name="Currency 5 3 3 4 3 2" xfId="22420" xr:uid="{2436F9F3-320D-4752-9AF1-E43DC261CDA1}"/>
    <cellStyle name="Currency 5 3 3 4 4" xfId="16754" xr:uid="{6F6A6062-2CE2-4B46-864C-7998CC3BFE47}"/>
    <cellStyle name="Currency 5 3 3 5" xfId="5713" xr:uid="{B225AD9D-70E2-4841-A531-CDA142155BD0}"/>
    <cellStyle name="Currency 5 3 3 5 2" xfId="29697" xr:uid="{A379AF37-E0F1-412B-A298-3E3C42206E20}"/>
    <cellStyle name="Currency 5 3 3 5 2 2" xfId="30996" xr:uid="{1F76261D-623D-47D8-8A94-50739780B2FC}"/>
    <cellStyle name="Currency 5 3 3 6" xfId="23072" xr:uid="{F18CE366-3398-446C-8744-B602531D5D21}"/>
    <cellStyle name="Currency 5 3 3 7" xfId="13633" xr:uid="{DF8FB77F-CD78-4108-AC65-79380C8B667D}"/>
    <cellStyle name="Currency 5 3 4" xfId="1973" xr:uid="{00000000-0005-0000-0000-0000F1030000}"/>
    <cellStyle name="Currency 5 3 4 2" xfId="3111" xr:uid="{00000000-0005-0000-0000-0000DC020000}"/>
    <cellStyle name="Currency 5 3 4 2 2" xfId="8191" xr:uid="{12605518-45C2-4A5E-B142-B539828DFC7C}"/>
    <cellStyle name="Currency 5 3 4 2 2 2" xfId="28858" xr:uid="{F2C64340-B6DF-456D-A36F-9ED0B197E7CF}"/>
    <cellStyle name="Currency 5 3 4 2 2 3" xfId="28283" xr:uid="{50F5FF16-544C-433F-AD2A-CC87A8B1AA2D}"/>
    <cellStyle name="Currency 5 3 4 2 2 4" xfId="18571" xr:uid="{2A125001-18F0-499F-A790-154D829D4369}"/>
    <cellStyle name="Currency 5 3 4 2 3" xfId="11024" xr:uid="{EBBBB68E-B7A9-4727-B8A5-CA63FBCD5FE7}"/>
    <cellStyle name="Currency 5 3 4 2 3 2" xfId="21404" xr:uid="{E180010A-2FCD-46F1-BA44-5BA0B1F655D8}"/>
    <cellStyle name="Currency 5 3 4 2 4" xfId="22874" xr:uid="{F8FA9813-888C-472C-A853-49F365954C32}"/>
    <cellStyle name="Currency 5 3 4 2 5" xfId="15738" xr:uid="{7F15E761-E3B1-4282-80AD-D5D4A5947524}"/>
    <cellStyle name="Currency 5 3 4 3" xfId="3544" xr:uid="{00000000-0005-0000-0000-0000F1030000}"/>
    <cellStyle name="Currency 5 3 4 4" xfId="5711" xr:uid="{3EEC26B5-3962-41F9-B6A3-EC813AA1EBAC}"/>
    <cellStyle name="Currency 5 3 4 4 2" xfId="29976" xr:uid="{D1112619-8F7B-4CEF-915B-708D2443B095}"/>
    <cellStyle name="Currency 5 3 4 5" xfId="24981" xr:uid="{B04AF8FD-6114-4C71-A9D7-E976CE18350C}"/>
    <cellStyle name="Currency 5 3 4 6" xfId="13631" xr:uid="{1BA1C8B1-6A6F-459D-B36D-75354FAD0DB3}"/>
    <cellStyle name="Currency 5 3 5" xfId="2583" xr:uid="{00000000-0005-0000-0000-0000DD020000}"/>
    <cellStyle name="Currency 5 3 5 2" xfId="5848" xr:uid="{3F6A570E-8A5C-4C20-A93D-0E180E864A90}"/>
    <cellStyle name="Currency 5 3 5 2 2" xfId="26968" xr:uid="{D1EBB5CD-FC7A-4F10-B519-46CA29184018}"/>
    <cellStyle name="Currency 5 3 5 2 2 2" xfId="31186" xr:uid="{C9C22307-3BA8-47BE-87A8-DE51ADDD98DB}"/>
    <cellStyle name="Currency 5 3 5 2 2 3" xfId="30903" xr:uid="{D3CCDC70-5088-44B7-86FC-33B08181C61A}"/>
    <cellStyle name="Currency 5 3 5 2 3" xfId="27435" xr:uid="{A30D7B8C-6247-4972-9E66-87FE75BA273A}"/>
    <cellStyle name="Currency 5 3 5 2 4" xfId="15255" xr:uid="{5A8FF11C-9103-4B97-B92A-D4028022214B}"/>
    <cellStyle name="Currency 5 3 5 3" xfId="7708" xr:uid="{9460C487-FB9F-432D-B8BA-58C64B66EF9C}"/>
    <cellStyle name="Currency 5 3 5 3 2" xfId="18088" xr:uid="{F4EF039A-E7C5-446C-85C1-54823D809576}"/>
    <cellStyle name="Currency 5 3 5 4" xfId="10541" xr:uid="{76470AA5-DD44-48EC-BF0C-40932FC056F6}"/>
    <cellStyle name="Currency 5 3 5 4 2" xfId="20921" xr:uid="{3D8BF286-0DD9-4AB7-85AA-76A759003684}"/>
    <cellStyle name="Currency 5 3 5 5" xfId="22928" xr:uid="{EB799ACC-0960-4BBD-AFBD-116C4BD090D4}"/>
    <cellStyle name="Currency 5 3 5 6" xfId="12971" xr:uid="{15AE4B7D-C61A-47C5-9B30-FD9BCA05DBB6}"/>
    <cellStyle name="Currency 5 3 6" xfId="2300" xr:uid="{00000000-0005-0000-0000-0000D8020000}"/>
    <cellStyle name="Currency 5 3 6 2" xfId="7427" xr:uid="{37D454D2-98EC-4ECA-875B-525C939A12B9}"/>
    <cellStyle name="Currency 5 3 6 2 2" xfId="17807" xr:uid="{FD2A3EEF-D7B3-4708-9FF7-7DBA0EEEC3A6}"/>
    <cellStyle name="Currency 5 3 6 3" xfId="10260" xr:uid="{66DE0595-77D0-44E2-BBAB-22A938590D29}"/>
    <cellStyle name="Currency 5 3 6 3 2" xfId="20640" xr:uid="{5A5654FD-D243-4742-BB0B-511AAA74AA3D}"/>
    <cellStyle name="Currency 5 3 6 4" xfId="24667" xr:uid="{953EE173-511B-4B9D-A92A-2D18C7063975}"/>
    <cellStyle name="Currency 5 3 6 5" xfId="28652" xr:uid="{8A1E049F-A38F-4793-A084-89101582F1E5}"/>
    <cellStyle name="Currency 5 3 6 6" xfId="14974" xr:uid="{A75CB0B2-BEB0-40BE-BC81-57A1FBA3825F}"/>
    <cellStyle name="Currency 5 3 7" xfId="3831" xr:uid="{4F7D27AA-E36A-485B-B1CA-FAD81716445B}"/>
    <cellStyle name="Currency 5 3 7 2" xfId="8664" xr:uid="{CA439490-CAC7-4667-8AAC-FC5DAB444913}"/>
    <cellStyle name="Currency 5 3 7 2 2" xfId="19044" xr:uid="{CA2B8348-30AA-4FB0-AE43-CECC40FCD663}"/>
    <cellStyle name="Currency 5 3 7 3" xfId="11497" xr:uid="{B425CEAF-FDE3-4E01-8713-78F3DCD91BC4}"/>
    <cellStyle name="Currency 5 3 7 3 2" xfId="21877" xr:uid="{D7EFDDC8-32C9-4BC3-A30B-61BCCA7B0596}"/>
    <cellStyle name="Currency 5 3 7 4" xfId="26161" xr:uid="{02640B68-3BEC-48B3-AC71-22D042167650}"/>
    <cellStyle name="Currency 5 3 7 5" xfId="25942" xr:uid="{B7C5EF07-BCE7-453B-898D-822557617857}"/>
    <cellStyle name="Currency 5 3 7 6" xfId="16211" xr:uid="{E8BDBC14-C79C-495C-87FC-BF87E75E23FC}"/>
    <cellStyle name="Currency 5 3 8" xfId="4976" xr:uid="{72549817-FBAA-4BE4-BCFB-74426F487CE8}"/>
    <cellStyle name="Currency 5 3 8 2" xfId="14271" xr:uid="{84018680-E061-4D9B-B808-5B964A2F0278}"/>
    <cellStyle name="Currency 5 3 9" xfId="6724" xr:uid="{7F742B85-07C3-4481-90BB-0054BDEEFD95}"/>
    <cellStyle name="Currency 5 3 9 2" xfId="17104" xr:uid="{86DC57A8-873C-436C-A7EF-6D6D1E4794F1}"/>
    <cellStyle name="Currency 5 4" xfId="595" xr:uid="{00000000-0005-0000-0000-0000F2030000}"/>
    <cellStyle name="Currency 5 4 10" xfId="12690" xr:uid="{91FE20A7-7F48-4F48-AD49-63CAB8CF3EEC}"/>
    <cellStyle name="Currency 5 4 2" xfId="1977" xr:uid="{00000000-0005-0000-0000-0000F3030000}"/>
    <cellStyle name="Currency 5 4 2 2" xfId="3114" xr:uid="{00000000-0005-0000-0000-0000DF020000}"/>
    <cellStyle name="Currency 5 4 2 2 2" xfId="8194" xr:uid="{608C7477-457B-446D-B4DA-1DE51946CB0C}"/>
    <cellStyle name="Currency 5 4 2 2 2 2" xfId="28860" xr:uid="{E574C560-A659-49CE-8A64-D1A07C293872}"/>
    <cellStyle name="Currency 5 4 2 2 2 3" xfId="27736" xr:uid="{A8559155-7CA4-4F41-9566-ACCBE439BD16}"/>
    <cellStyle name="Currency 5 4 2 2 2 4" xfId="18574" xr:uid="{326B5A18-FE67-48F1-857D-9002C90345F5}"/>
    <cellStyle name="Currency 5 4 2 2 3" xfId="11027" xr:uid="{92F448A3-E2F1-491A-BEB4-F0D29626B307}"/>
    <cellStyle name="Currency 5 4 2 2 3 2" xfId="21407" xr:uid="{8E9DA054-293F-4B35-9F07-D93D74CA882A}"/>
    <cellStyle name="Currency 5 4 2 2 4" xfId="23746" xr:uid="{0CC4DA2D-40A8-4977-A8A0-7877AAC19348}"/>
    <cellStyle name="Currency 5 4 2 2 5" xfId="15741" xr:uid="{A7D646FF-DCED-4ADD-A46C-B4FB30D778F5}"/>
    <cellStyle name="Currency 5 4 2 3" xfId="3641" xr:uid="{00000000-0005-0000-0000-0000F3030000}"/>
    <cellStyle name="Currency 5 4 2 4" xfId="5714" xr:uid="{671213EE-3688-4CDB-B942-51A717C3AE88}"/>
    <cellStyle name="Currency 5 4 2 4 2" xfId="29783" xr:uid="{19716B96-BD5D-41F7-9047-88F0E9D8F84C}"/>
    <cellStyle name="Currency 5 4 2 5" xfId="22822" xr:uid="{93D8A375-BAFB-437F-86FC-856A9BB2B527}"/>
    <cellStyle name="Currency 5 4 2 6" xfId="13634" xr:uid="{59CC9632-D058-4580-807A-C5EA2077C297}"/>
    <cellStyle name="Currency 5 4 3" xfId="1978" xr:uid="{00000000-0005-0000-0000-0000F4030000}"/>
    <cellStyle name="Currency 5 4 3 2" xfId="2698" xr:uid="{00000000-0005-0000-0000-0000E0020000}"/>
    <cellStyle name="Currency 5 4 3 2 2" xfId="7822" xr:uid="{9341D43D-1C0E-42BD-9D8B-CA18E72E65F2}"/>
    <cellStyle name="Currency 5 4 3 2 2 2" xfId="18202" xr:uid="{EB82C059-FCC5-413A-933D-7D4E33815D96}"/>
    <cellStyle name="Currency 5 4 3 2 3" xfId="10655" xr:uid="{B84212C0-4E2C-4BC6-AF4A-87BB56C1A2BC}"/>
    <cellStyle name="Currency 5 4 3 2 3 2" xfId="21035" xr:uid="{0E5706C4-251B-4ACD-847A-54DAED91BE3A}"/>
    <cellStyle name="Currency 5 4 3 2 4" xfId="15369" xr:uid="{1DDD8357-BD14-4A90-A5B6-F047397DF222}"/>
    <cellStyle name="Currency 5 4 3 2 5" xfId="30459" xr:uid="{C4BF89D7-9F8D-4225-9959-7ECED6738608}"/>
    <cellStyle name="Currency 5 4 3 3" xfId="2075" xr:uid="{00000000-0005-0000-0000-0000F4030000}"/>
    <cellStyle name="Currency 5 4 3 4" xfId="5715" xr:uid="{C626BE1A-2589-41B4-9BF0-6DAE18296A2F}"/>
    <cellStyle name="Currency 5 4 3 4 2" xfId="29761" xr:uid="{0D89A086-9FE6-4E3D-B526-1494DED2FF2F}"/>
    <cellStyle name="Currency 5 4 3 5" xfId="24140" xr:uid="{A701F4B5-A178-4B62-9F6D-3F10986EB839}"/>
    <cellStyle name="Currency 5 4 3 6" xfId="13116" xr:uid="{016BC64A-2097-4BBD-A94A-7AB945153B0D}"/>
    <cellStyle name="Currency 5 4 4" xfId="1976" xr:uid="{00000000-0005-0000-0000-0000F5030000}"/>
    <cellStyle name="Currency 5 4 4 2" xfId="4686" xr:uid="{4A9AF939-667D-426D-BF72-468498A1B299}"/>
    <cellStyle name="Currency 5 4 4 2 2" xfId="9418" xr:uid="{DCC31A4E-62FC-4BBF-B111-099F2404D1D3}"/>
    <cellStyle name="Currency 5 4 4 2 2 2" xfId="19798" xr:uid="{1A9D43C8-75CA-4A65-86DA-6C19B5A8B3C2}"/>
    <cellStyle name="Currency 5 4 4 2 3" xfId="12251" xr:uid="{A6A378A7-7F53-4A49-B81B-6D854337725F}"/>
    <cellStyle name="Currency 5 4 4 2 3 2" xfId="22631" xr:uid="{036EA76D-6C2F-4A47-BAFD-8A3C8A6EB59F}"/>
    <cellStyle name="Currency 5 4 4 2 4" xfId="26956" xr:uid="{A643EE9A-7110-41F1-BE5E-9E5F937DAD2E}"/>
    <cellStyle name="Currency 5 4 4 2 5" xfId="27889" xr:uid="{B1C1B6A2-8145-467F-BFC5-731084B68B53}"/>
    <cellStyle name="Currency 5 4 4 2 6" xfId="16965" xr:uid="{FAF55C85-0749-4872-95DC-8EF33A3C598C}"/>
    <cellStyle name="Currency 5 4 4 3" xfId="25437" xr:uid="{CA55A9C6-C83B-4E04-9403-84DCF3766DC3}"/>
    <cellStyle name="Currency 5 4 5" xfId="4142" xr:uid="{4351797D-9F35-45B9-A501-D6C8B37865AB}"/>
    <cellStyle name="Currency 5 4 5 2" xfId="8914" xr:uid="{58F36EE9-2E46-479C-9774-5A44F1F69E95}"/>
    <cellStyle name="Currency 5 4 5 2 2" xfId="29015" xr:uid="{2A89CA53-4B3E-48BB-BFC5-A31C57775E4F}"/>
    <cellStyle name="Currency 5 4 5 2 3" xfId="27420" xr:uid="{9F5A11DB-F689-4946-97CF-E74A490888DF}"/>
    <cellStyle name="Currency 5 4 5 2 4" xfId="19294" xr:uid="{8310129C-6CF4-4DC5-AFA2-A7C7B72CA879}"/>
    <cellStyle name="Currency 5 4 5 2 5" xfId="31022" xr:uid="{FA1B9D74-2E46-4D44-8B9F-96DCD9E4367B}"/>
    <cellStyle name="Currency 5 4 5 3" xfId="11747" xr:uid="{EA5370BB-422B-45AF-91B1-117312D9EF82}"/>
    <cellStyle name="Currency 5 4 5 3 2" xfId="22127" xr:uid="{4FB895CC-5250-42D6-B349-900B7EC8493D}"/>
    <cellStyle name="Currency 5 4 5 4" xfId="25807" xr:uid="{1B0D57D7-4222-41ED-906A-604F94DFF6BF}"/>
    <cellStyle name="Currency 5 4 5 5" xfId="16461" xr:uid="{89F97546-8E0D-4D87-BD1D-2D9C95D03802}"/>
    <cellStyle name="Currency 5 4 6" xfId="4977" xr:uid="{05AA86AA-B956-4C7D-A85F-E71ECC7E3D77}"/>
    <cellStyle name="Currency 5 4 6 2" xfId="27406" xr:uid="{1D6F3CF0-6FC0-4471-864E-B6327B69F8F3}"/>
    <cellStyle name="Currency 5 4 6 3" xfId="28474" xr:uid="{7FB88171-DFFE-466B-8BFD-5009AC714BDE}"/>
    <cellStyle name="Currency 5 4 6 4" xfId="14272" xr:uid="{7F2B38FB-4F6E-42CE-8FAB-D074634CBA5E}"/>
    <cellStyle name="Currency 5 4 7" xfId="6725" xr:uid="{F09D6F83-2D9D-49C9-A0DD-63FB6631CDAF}"/>
    <cellStyle name="Currency 5 4 7 2" xfId="27470" xr:uid="{3E163E22-5C8D-462B-A9C0-375C535D2B24}"/>
    <cellStyle name="Currency 5 4 7 3" xfId="26589" xr:uid="{FFE8322E-E7E0-4E1B-94B0-854A7D0E1DC2}"/>
    <cellStyle name="Currency 5 4 7 4" xfId="17105" xr:uid="{3FDF2449-9107-48F9-AB7E-CCFE792520C0}"/>
    <cellStyle name="Currency 5 4 8" xfId="9558" xr:uid="{FFB26C31-5CDB-487B-B8B5-EA32DD2E44C9}"/>
    <cellStyle name="Currency 5 4 8 2" xfId="19938" xr:uid="{5F7B9E25-5849-4F68-B7D7-0E93C280E9FF}"/>
    <cellStyle name="Currency 5 4 9" xfId="24091" xr:uid="{0C8BFE14-6BAD-41F0-B421-3FE0ED6862E4}"/>
    <cellStyle name="Currency 5 5" xfId="596" xr:uid="{00000000-0005-0000-0000-0000F6030000}"/>
    <cellStyle name="Currency 5 5 10" xfId="13635" xr:uid="{C24FF668-0F55-4C40-B058-589BF35CA821}"/>
    <cellStyle name="Currency 5 5 2" xfId="1980" xr:uid="{00000000-0005-0000-0000-0000F7030000}"/>
    <cellStyle name="Currency 5 5 2 2" xfId="25668" xr:uid="{790EC5A2-5E7E-41A1-9E04-568B7350D030}"/>
    <cellStyle name="Currency 5 5 2 2 2" xfId="29791" xr:uid="{1F4A1241-11FA-4754-B428-B23B31049367}"/>
    <cellStyle name="Currency 5 5 2 2 2 2" xfId="30905" xr:uid="{80A3C272-8E3F-47B7-88D9-24B437AF7685}"/>
    <cellStyle name="Currency 5 5 2 3" xfId="23371" xr:uid="{B1715BAC-BC59-417D-8714-CAE2DF61EF57}"/>
    <cellStyle name="Currency 5 5 2 4" xfId="30069" xr:uid="{71DD050B-1240-4EA7-9026-B2947CE56546}"/>
    <cellStyle name="Currency 5 5 3" xfId="1981" xr:uid="{00000000-0005-0000-0000-0000F8030000}"/>
    <cellStyle name="Currency 5 5 4" xfId="1979" xr:uid="{00000000-0005-0000-0000-0000F9030000}"/>
    <cellStyle name="Currency 5 5 5" xfId="4436" xr:uid="{DAAD0B37-ADB8-4F3A-B982-31942735FAA9}"/>
    <cellStyle name="Currency 5 5 5 2" xfId="9208" xr:uid="{9F8D59D1-09B3-40C2-8B8B-F268F51DD1BB}"/>
    <cellStyle name="Currency 5 5 5 2 2" xfId="19588" xr:uid="{E3D20698-26E1-4A07-B56F-F00E9B23B379}"/>
    <cellStyle name="Currency 5 5 5 2 3" xfId="31102" xr:uid="{B937916B-8AE6-4502-9C61-03713E9CBD21}"/>
    <cellStyle name="Currency 5 5 5 2 4" xfId="30904" xr:uid="{4ACA4BB3-F1EB-41B8-9D97-8BA7228130D4}"/>
    <cellStyle name="Currency 5 5 5 3" xfId="12041" xr:uid="{F5B7CD9A-2460-4120-9BDA-946B16A1F489}"/>
    <cellStyle name="Currency 5 5 5 3 2" xfId="22421" xr:uid="{49C8612A-B147-4726-9FC5-A28CE79D1144}"/>
    <cellStyle name="Currency 5 5 5 4" xfId="16755" xr:uid="{04719F41-4A62-4119-84DB-2843D9CB414A}"/>
    <cellStyle name="Currency 5 5 6" xfId="4978" xr:uid="{1AAFD49D-1AC0-435F-A1BE-BB2B4E0816E8}"/>
    <cellStyle name="Currency 5 5 6 2" xfId="14273" xr:uid="{1DB61BD0-C769-437A-BCF9-6F8208D65BA2}"/>
    <cellStyle name="Currency 5 5 7" xfId="6726" xr:uid="{76D83108-19A4-4119-B570-B4BB73744FC8}"/>
    <cellStyle name="Currency 5 5 7 2" xfId="17106" xr:uid="{3F366261-FB4D-4435-85E6-7F4A971C6329}"/>
    <cellStyle name="Currency 5 5 8" xfId="9559" xr:uid="{EE655E4D-0198-4FDF-B8D8-1829D78D95FE}"/>
    <cellStyle name="Currency 5 5 8 2" xfId="19939" xr:uid="{88DD83A9-4B72-41FF-83A9-1B6BD2B45F06}"/>
    <cellStyle name="Currency 5 5 9" xfId="24977" xr:uid="{8A0125E3-2A7B-4AD7-91C0-3A287C64D067}"/>
    <cellStyle name="Currency 5 6" xfId="1982" xr:uid="{00000000-0005-0000-0000-0000FA030000}"/>
    <cellStyle name="Currency 5 6 2" xfId="2887" xr:uid="{00000000-0005-0000-0000-0000E2020000}"/>
    <cellStyle name="Currency 5 6 2 2" xfId="8004" xr:uid="{2E193E91-A01E-474F-B187-BDECE44FC3CE}"/>
    <cellStyle name="Currency 5 6 2 2 2" xfId="28210" xr:uid="{14B6FC4E-13C6-486E-BD2F-5876CC7E56F9}"/>
    <cellStyle name="Currency 5 6 2 2 2 2" xfId="31202" xr:uid="{ABAD1DC5-D818-4810-B437-4255C3E9C2B6}"/>
    <cellStyle name="Currency 5 6 2 2 2 3" xfId="30906" xr:uid="{8826BB34-1D56-4F2D-8AA5-9443D9B05EC7}"/>
    <cellStyle name="Currency 5 6 2 2 3" xfId="25936" xr:uid="{7B1B73F0-B870-470B-B1FF-EC0D27148914}"/>
    <cellStyle name="Currency 5 6 2 2 4" xfId="18384" xr:uid="{76291567-BE7E-43A2-82AA-B861F2BCB18B}"/>
    <cellStyle name="Currency 5 6 2 3" xfId="10837" xr:uid="{8F3BAA17-2897-4FC4-B162-B95A2EF15202}"/>
    <cellStyle name="Currency 5 6 2 3 2" xfId="21217" xr:uid="{59BCAAB1-0305-4051-9B80-D7CB1593BCE7}"/>
    <cellStyle name="Currency 5 6 2 4" xfId="24077" xr:uid="{F76CEBF8-4834-40F1-A0A9-6F44D2561F5C}"/>
    <cellStyle name="Currency 5 6 2 5" xfId="15551" xr:uid="{42E59D82-A4BB-4E12-8D3B-A7ADF868AE10}"/>
    <cellStyle name="Currency 5 6 3" xfId="3690" xr:uid="{00000000-0005-0000-0000-0000FA030000}"/>
    <cellStyle name="Currency 5 6 4" xfId="5716" xr:uid="{44AFBA4B-F3DA-45E7-8031-F5B823D74560}"/>
    <cellStyle name="Currency 5 6 4 2" xfId="29771" xr:uid="{05354970-BE85-4C7B-82A1-A927A75CB5E7}"/>
    <cellStyle name="Currency 5 6 5" xfId="24382" xr:uid="{CEE84C07-4DD9-4E37-9909-5EA26BFF24D9}"/>
    <cellStyle name="Currency 5 6 6" xfId="13388" xr:uid="{FE2E4751-23A1-443E-A06D-B4B73D4BD3D1}"/>
    <cellStyle name="Currency 5 7" xfId="1983" xr:uid="{00000000-0005-0000-0000-0000FB030000}"/>
    <cellStyle name="Currency 5 7 2" xfId="2480" xr:uid="{00000000-0005-0000-0000-0000E3020000}"/>
    <cellStyle name="Currency 5 7 2 2" xfId="7605" xr:uid="{81B6ED4A-CE42-4A61-BC5D-69B84F9C950A}"/>
    <cellStyle name="Currency 5 7 2 2 2" xfId="17985" xr:uid="{EC1E4757-EBAC-4784-BD20-FAE4953C5107}"/>
    <cellStyle name="Currency 5 7 2 3" xfId="10438" xr:uid="{D96C0D71-7FB5-47A8-A8D2-DFF0C562FC28}"/>
    <cellStyle name="Currency 5 7 2 3 2" xfId="20818" xr:uid="{5704FB28-4B0F-4916-BAB8-DD4E455FE1C1}"/>
    <cellStyle name="Currency 5 7 2 4" xfId="28060" xr:uid="{176DABD7-062A-41D4-A3E9-5125FE11A5A2}"/>
    <cellStyle name="Currency 5 7 2 5" xfId="28111" xr:uid="{089B1CD4-9833-4307-A3A8-197B98A42D20}"/>
    <cellStyle name="Currency 5 7 2 6" xfId="15152" xr:uid="{E7288997-845B-4A37-A39E-CB8CA64486CE}"/>
    <cellStyle name="Currency 5 7 3" xfId="3646" xr:uid="{00000000-0005-0000-0000-0000FB030000}"/>
    <cellStyle name="Currency 5 7 4" xfId="5717" xr:uid="{D5A2B45C-A8A1-436C-867B-5602BB3F9600}"/>
    <cellStyle name="Currency 5 7 4 2" xfId="29866" xr:uid="{78EF0E7C-CE30-48B2-8566-392947B9B818}"/>
    <cellStyle name="Currency 5 7 5" xfId="25197" xr:uid="{F805B778-1D64-4E1D-8196-D016BB112E02}"/>
    <cellStyle name="Currency 5 7 6" xfId="12868" xr:uid="{0768B0B1-F2DF-46EA-BF3F-F005417F30AF}"/>
    <cellStyle name="Currency 5 8" xfId="1963" xr:uid="{00000000-0005-0000-0000-0000FC030000}"/>
    <cellStyle name="Currency 5 8 2" xfId="2174" xr:uid="{00000000-0005-0000-0000-0000CA020000}"/>
    <cellStyle name="Currency 5 8 2 2" xfId="7301" xr:uid="{2BA16162-0B6E-4C20-8A60-28E540FB236F}"/>
    <cellStyle name="Currency 5 8 2 2 2" xfId="17681" xr:uid="{2CEA732B-993F-4E49-B872-4050164EE667}"/>
    <cellStyle name="Currency 5 8 2 3" xfId="10134" xr:uid="{66F8AB2E-3877-4275-A413-CAAED56745D9}"/>
    <cellStyle name="Currency 5 8 2 3 2" xfId="20514" xr:uid="{F81159EA-7D78-4921-A44E-95C8EE2125C2}"/>
    <cellStyle name="Currency 5 8 2 4" xfId="26737" xr:uid="{6FD107C8-114F-437F-825E-FA84EED388ED}"/>
    <cellStyle name="Currency 5 8 2 5" xfId="26489" xr:uid="{D98CFA33-C3DA-4AA7-9704-EC68A6C02AD1}"/>
    <cellStyle name="Currency 5 8 2 6" xfId="14848" xr:uid="{E36A90A7-BB3D-4AB2-AD35-1E4820D63B8B}"/>
    <cellStyle name="Currency 5 8 3" xfId="3698" xr:uid="{00000000-0005-0000-0000-0000FC030000}"/>
    <cellStyle name="Currency 5 8 4" xfId="23105" xr:uid="{CBC88581-24CC-458C-88B9-2467C62CDA1B}"/>
    <cellStyle name="Currency 5 9" xfId="3889" xr:uid="{089FD322-7546-4AC5-8174-2B983C2A3FFE}"/>
    <cellStyle name="Currency 5 9 2" xfId="8721" xr:uid="{46C8EBAA-AF0F-49E2-B11D-4F23B851DDE3}"/>
    <cellStyle name="Currency 5 9 2 2" xfId="19101" xr:uid="{3CB0A62C-3199-451E-93BA-2F628417CE2F}"/>
    <cellStyle name="Currency 5 9 3" xfId="11554" xr:uid="{412B073C-4D5A-4365-8D2A-427813A664D6}"/>
    <cellStyle name="Currency 5 9 3 2" xfId="21934" xr:uid="{380DAE2D-2C25-449B-A3D6-DCB50C838165}"/>
    <cellStyle name="Currency 5 9 4" xfId="26138" xr:uid="{369AE772-9A07-4F68-A207-2E6415819356}"/>
    <cellStyle name="Currency 5 9 5" xfId="25848" xr:uid="{EBFBB05E-9A8E-4913-AC3E-CC6EB926AF5B}"/>
    <cellStyle name="Currency 5 9 6" xfId="16268" xr:uid="{0C6BF226-38BF-43C2-AEDA-7E1BF8DDD751}"/>
    <cellStyle name="Currency 6" xfId="597" xr:uid="{00000000-0005-0000-0000-0000FD030000}"/>
    <cellStyle name="Currency 6 10" xfId="9560" xr:uid="{1EA0F611-3155-48A5-8C31-EEC6CE029B84}"/>
    <cellStyle name="Currency 6 10 2" xfId="19940" xr:uid="{14666BCF-C789-4475-BFDE-8152F12E9745}"/>
    <cellStyle name="Currency 6 11" xfId="23618" xr:uid="{7664BDC0-6195-4172-9E81-37B7AE460F56}"/>
    <cellStyle name="Currency 6 12" xfId="12491" xr:uid="{D12D9897-9D11-4078-925E-AEBA1F89B9F2}"/>
    <cellStyle name="Currency 6 2" xfId="1985" xr:uid="{00000000-0005-0000-0000-0000FE030000}"/>
    <cellStyle name="Currency 6 2 2" xfId="3116" xr:uid="{00000000-0005-0000-0000-0000E6020000}"/>
    <cellStyle name="Currency 6 2 2 2" xfId="6175" xr:uid="{41933847-B37D-4CF3-B1C3-C2A3F0023F76}"/>
    <cellStyle name="Currency 6 2 2 2 2" xfId="25463" xr:uid="{C5B4FCA3-71BB-46EB-B165-796FF42A1962}"/>
    <cellStyle name="Currency 6 2 2 2 2 2" xfId="26041" xr:uid="{49327C3C-5CC5-4E00-A2C7-077FC4F6646A}"/>
    <cellStyle name="Currency 6 2 2 2 2 3" xfId="31159" xr:uid="{7174CBCE-36C5-49A4-8A6A-16D407A6799D}"/>
    <cellStyle name="Currency 6 2 2 2 3" xfId="27793" xr:uid="{F7BA3B34-2026-45D8-BC9D-A78B757B57CC}"/>
    <cellStyle name="Currency 6 2 2 2 4" xfId="15743" xr:uid="{96897134-F6B2-40EC-9D96-14782BAB8DB0}"/>
    <cellStyle name="Currency 6 2 2 3" xfId="8196" xr:uid="{935FC321-B1BF-4E0C-9691-C96009EC3645}"/>
    <cellStyle name="Currency 6 2 2 3 2" xfId="18576" xr:uid="{41DDD923-352C-4561-812D-9F1C77F6D68A}"/>
    <cellStyle name="Currency 6 2 2 4" xfId="11029" xr:uid="{12F3EE4D-909E-4E6C-BAB4-2A665E6B37D7}"/>
    <cellStyle name="Currency 6 2 2 4 2" xfId="21409" xr:uid="{B12CEDAB-C56F-4467-9B7D-62209E82D808}"/>
    <cellStyle name="Currency 6 2 2 5" xfId="24480" xr:uid="{B9ABA610-844E-4614-BED9-97A27F232E46}"/>
    <cellStyle name="Currency 6 2 2 5 2" xfId="30089" xr:uid="{0BC24850-1976-4B8D-9771-DD8AE4D32C86}"/>
    <cellStyle name="Currency 6 2 2 6" xfId="28367" xr:uid="{EBCA16AE-96D4-488D-A986-859CC7AA8139}"/>
    <cellStyle name="Currency 6 2 2 7" xfId="13637" xr:uid="{C0201F41-C9BE-43C8-A20F-53347090CEC1}"/>
    <cellStyle name="Currency 6 2 3" xfId="2702" xr:uid="{00000000-0005-0000-0000-0000E5020000}"/>
    <cellStyle name="Currency 6 2 3 2" xfId="7826" xr:uid="{F41249D0-7A9D-49D8-B97E-C71575881320}"/>
    <cellStyle name="Currency 6 2 3 2 2" xfId="27036" xr:uid="{C6DBE360-F8D9-4524-8089-2596FC9BD3A5}"/>
    <cellStyle name="Currency 6 2 3 2 3" xfId="28226" xr:uid="{D945A51B-627C-432C-82FB-D3AEB4B6BA7C}"/>
    <cellStyle name="Currency 6 2 3 2 4" xfId="18206" xr:uid="{E8D108F8-6C70-4CA6-BB20-483DC8D21A83}"/>
    <cellStyle name="Currency 6 2 3 3" xfId="10659" xr:uid="{EA5F64A1-BB6C-4133-87BA-209B1E04BE7A}"/>
    <cellStyle name="Currency 6 2 3 3 2" xfId="21039" xr:uid="{2209A6D1-CB4E-49BC-BE78-A9256B537895}"/>
    <cellStyle name="Currency 6 2 3 4" xfId="24804" xr:uid="{90B1C746-CEC8-4244-AC5B-0741602C24AB}"/>
    <cellStyle name="Currency 6 2 3 5" xfId="15373" xr:uid="{932ADFCE-F4FC-461A-828F-1AE3D6AE8352}"/>
    <cellStyle name="Currency 6 2 4" xfId="3654" xr:uid="{00000000-0005-0000-0000-0000FE030000}"/>
    <cellStyle name="Currency 6 2 4 2" xfId="28453" xr:uid="{63F8D999-7F7B-4DAE-890C-454CEE7A69B1}"/>
    <cellStyle name="Currency 6 2 4 3" xfId="25893" xr:uid="{7C3EFCC2-60A4-44AB-9B00-3C8AEB3CC08F}"/>
    <cellStyle name="Currency 6 2 5" xfId="4279" xr:uid="{0A54B1B6-D5EC-4B60-8488-8E844F69E768}"/>
    <cellStyle name="Currency 6 2 5 2" xfId="9051" xr:uid="{96D08450-67FA-427F-A700-EE2FA7C1E6D0}"/>
    <cellStyle name="Currency 6 2 5 2 2" xfId="19431" xr:uid="{8B446E14-3E80-406E-AB72-E793AB585FB6}"/>
    <cellStyle name="Currency 6 2 5 2 3" xfId="31055" xr:uid="{5A5FF8E9-866E-408A-B46E-C2931AFFF820}"/>
    <cellStyle name="Currency 6 2 5 2 4" xfId="30908" xr:uid="{BE2DD6EC-46BA-44B9-B70A-5F3A211DC23A}"/>
    <cellStyle name="Currency 6 2 5 3" xfId="11884" xr:uid="{6FED515D-769D-402D-BE61-E7E5C151CA14}"/>
    <cellStyle name="Currency 6 2 5 3 2" xfId="22264" xr:uid="{77DDBDA7-10D1-494E-853A-E3E54A80E644}"/>
    <cellStyle name="Currency 6 2 5 4" xfId="26218" xr:uid="{F88209D4-2611-4A4D-80C0-183001678291}"/>
    <cellStyle name="Currency 6 2 5 5" xfId="27665" xr:uid="{EDFDCC1C-357B-436A-9571-FC29BC349F21}"/>
    <cellStyle name="Currency 6 2 5 6" xfId="16598" xr:uid="{689D998D-21E7-44E1-B5E5-EEF577F2B970}"/>
    <cellStyle name="Currency 6 2 6" xfId="5719" xr:uid="{211A447E-EC8D-47DF-A862-D72C839427FA}"/>
    <cellStyle name="Currency 6 2 6 2" xfId="29731" xr:uid="{CA4427FA-A10B-4481-823D-5EF31B041201}"/>
    <cellStyle name="Currency 6 2 6 2 2" xfId="30997" xr:uid="{EF69C268-86AE-4EDB-AC7E-3233C401BC61}"/>
    <cellStyle name="Currency 6 2 7" xfId="24757" xr:uid="{E9123834-46AB-4CF8-ABC6-146C5D9A9E59}"/>
    <cellStyle name="Currency 6 2 8" xfId="13120" xr:uid="{AF98AD0D-47DC-446A-B679-F04EDFEFA06F}"/>
    <cellStyle name="Currency 6 2 9" xfId="29997" xr:uid="{9296D3E2-4786-402C-9F10-BE45CC94E49E}"/>
    <cellStyle name="Currency 6 3" xfId="1986" xr:uid="{00000000-0005-0000-0000-0000FF030000}"/>
    <cellStyle name="Currency 6 3 2" xfId="3117" xr:uid="{00000000-0005-0000-0000-0000E7020000}"/>
    <cellStyle name="Currency 6 3 2 2" xfId="8197" xr:uid="{A42269E5-EF6D-4546-883F-087D96D68D71}"/>
    <cellStyle name="Currency 6 3 2 2 2" xfId="28862" xr:uid="{D8DF697A-1BCE-42F1-B1E7-69818B45F003}"/>
    <cellStyle name="Currency 6 3 2 2 3" xfId="27522" xr:uid="{01BC7D5D-223E-4CAC-ACAC-DEE3D97D95FD}"/>
    <cellStyle name="Currency 6 3 2 2 4" xfId="18577" xr:uid="{BAFB95C7-D894-4254-9F23-CC8D8627E608}"/>
    <cellStyle name="Currency 6 3 2 3" xfId="11030" xr:uid="{DB002C45-3523-403B-92E9-95BAF0B84C52}"/>
    <cellStyle name="Currency 6 3 2 3 2" xfId="21410" xr:uid="{97F49ADB-395D-4F19-8B4A-AA2DD331D327}"/>
    <cellStyle name="Currency 6 3 2 4" xfId="23411" xr:uid="{331CA974-3839-4E27-88BD-C4F3536B56DC}"/>
    <cellStyle name="Currency 6 3 2 5" xfId="15744" xr:uid="{3D44AFBD-6996-4D3D-9D97-27BC1D839A73}"/>
    <cellStyle name="Currency 6 3 3" xfId="3547" xr:uid="{00000000-0005-0000-0000-0000FF030000}"/>
    <cellStyle name="Currency 6 3 4" xfId="4437" xr:uid="{ED58BECA-A716-49F3-8373-3BDA6CD396BE}"/>
    <cellStyle name="Currency 6 3 4 2" xfId="9209" xr:uid="{F7AB1362-96BC-4846-AC98-58AA61C4ADF0}"/>
    <cellStyle name="Currency 6 3 4 2 2" xfId="19589" xr:uid="{2416904C-F46A-405C-9FE3-E739BF625B09}"/>
    <cellStyle name="Currency 6 3 4 2 3" xfId="31103" xr:uid="{7343AD9B-9F62-4FE0-BEFA-F619984343F2}"/>
    <cellStyle name="Currency 6 3 4 2 4" xfId="30909" xr:uid="{B5D80BAF-81AD-475A-AFB2-441CB8F3FF0E}"/>
    <cellStyle name="Currency 6 3 4 3" xfId="12042" xr:uid="{808FC44F-BE7D-400B-865D-37EAC5AE0468}"/>
    <cellStyle name="Currency 6 3 4 3 2" xfId="22422" xr:uid="{63D3AC90-D885-4124-992E-75268A560771}"/>
    <cellStyle name="Currency 6 3 4 4" xfId="16756" xr:uid="{D834180F-68F2-40D5-B9E3-BE0B0228C591}"/>
    <cellStyle name="Currency 6 3 5" xfId="5720" xr:uid="{216E36E5-E6BE-4018-A098-F238F6D5197E}"/>
    <cellStyle name="Currency 6 3 5 2" xfId="29715" xr:uid="{00913BD0-ABC3-4764-9C14-4A1079851A3F}"/>
    <cellStyle name="Currency 6 3 6" xfId="23592" xr:uid="{816385BB-9A36-41AC-AB41-223E5D48DAF7}"/>
    <cellStyle name="Currency 6 3 7" xfId="13638" xr:uid="{F82B903B-0C41-4CDC-8103-12D78468FD01}"/>
    <cellStyle name="Currency 6 4" xfId="1984" xr:uid="{00000000-0005-0000-0000-000000040000}"/>
    <cellStyle name="Currency 6 4 2" xfId="3115" xr:uid="{00000000-0005-0000-0000-0000E8020000}"/>
    <cellStyle name="Currency 6 4 2 2" xfId="8195" xr:uid="{9CBED767-ABC8-441E-B684-E9B5EBA52657}"/>
    <cellStyle name="Currency 6 4 2 2 2" xfId="28861" xr:uid="{7C250B5E-154C-4DE5-A0CC-D6485A63AF0C}"/>
    <cellStyle name="Currency 6 4 2 2 3" xfId="27792" xr:uid="{167F707A-BFA8-4003-BC7C-34480F30AF81}"/>
    <cellStyle name="Currency 6 4 2 2 4" xfId="18575" xr:uid="{9E96AF3C-CC09-4EC3-A506-996BCEF3600D}"/>
    <cellStyle name="Currency 6 4 2 3" xfId="11028" xr:uid="{E127B122-23EA-477E-A860-ECEA5366CDB4}"/>
    <cellStyle name="Currency 6 4 2 3 2" xfId="21408" xr:uid="{132D29D2-3492-42D0-A488-324147D9FCA5}"/>
    <cellStyle name="Currency 6 4 2 4" xfId="25756" xr:uid="{765C5510-ED98-4DB0-9C6E-A26BCE9DF2E0}"/>
    <cellStyle name="Currency 6 4 2 5" xfId="15742" xr:uid="{48F901EA-C6B5-43C6-9851-A3444CE29B6A}"/>
    <cellStyle name="Currency 6 4 3" xfId="3552" xr:uid="{00000000-0005-0000-0000-000000040000}"/>
    <cellStyle name="Currency 6 4 4" xfId="5718" xr:uid="{11FA6911-EB75-43D7-84D4-A0499B2EEBBB}"/>
    <cellStyle name="Currency 6 4 4 2" xfId="29977" xr:uid="{AF218B08-8952-477D-9428-2F58BAAF89AB}"/>
    <cellStyle name="Currency 6 4 5" xfId="24859" xr:uid="{5F7FD4A1-DB18-425B-B6D1-66A6965E70C1}"/>
    <cellStyle name="Currency 6 4 6" xfId="13636" xr:uid="{6DF1BF81-40CD-468A-B241-4518F1185C6D}"/>
    <cellStyle name="Currency 6 5" xfId="2654" xr:uid="{00000000-0005-0000-0000-0000E9020000}"/>
    <cellStyle name="Currency 6 5 2" xfId="5914" xr:uid="{884454CE-9BB5-4952-A318-76C10FC2969B}"/>
    <cellStyle name="Currency 6 5 2 2" xfId="27782" xr:uid="{4FDB38CB-03AA-42FF-B207-98D7582340D6}"/>
    <cellStyle name="Currency 6 5 2 3" xfId="28531" xr:uid="{A6A2558C-E1CD-4C2B-9176-8E13D2286CC5}"/>
    <cellStyle name="Currency 6 5 2 4" xfId="15326" xr:uid="{D9FDA700-08F4-4C71-93E9-9407BC6B886E}"/>
    <cellStyle name="Currency 6 5 3" xfId="7779" xr:uid="{F2FAB7B5-F236-4DC4-B28B-3A6854E4B875}"/>
    <cellStyle name="Currency 6 5 3 2" xfId="18159" xr:uid="{0C874C31-2A39-405A-A16A-A06F88C1AC35}"/>
    <cellStyle name="Currency 6 5 4" xfId="10612" xr:uid="{CB2DA553-5D06-48A8-AB3B-AACFD3650070}"/>
    <cellStyle name="Currency 6 5 4 2" xfId="20992" xr:uid="{1403120B-21CB-46E2-9B76-9DD978DC38D4}"/>
    <cellStyle name="Currency 6 5 5" xfId="24612" xr:uid="{67F13161-25AE-4408-95FE-08905A1D8AA1}"/>
    <cellStyle name="Currency 6 5 6" xfId="13056" xr:uid="{E9754CFD-B7FF-45FA-A0ED-3474F3A0F8F5}"/>
    <cellStyle name="Currency 6 6" xfId="2259" xr:uid="{00000000-0005-0000-0000-0000E4020000}"/>
    <cellStyle name="Currency 6 6 2" xfId="7386" xr:uid="{7C3D1EAE-4B6B-474E-9444-4BA9474956D4}"/>
    <cellStyle name="Currency 6 6 2 2" xfId="17766" xr:uid="{7157F5A0-44A1-4505-AA98-97C60BBF8A9B}"/>
    <cellStyle name="Currency 6 6 3" xfId="10219" xr:uid="{2FF151E0-A286-4D71-B98D-0244C7A48819}"/>
    <cellStyle name="Currency 6 6 3 2" xfId="20599" xr:uid="{B845B794-5689-492F-9725-A7C4850136EE}"/>
    <cellStyle name="Currency 6 6 4" xfId="24752" xr:uid="{ECD448A1-191F-40A2-AC56-85EC7F255739}"/>
    <cellStyle name="Currency 6 6 5" xfId="27106" xr:uid="{E7222C6F-38D4-4265-BAD5-F6A728370D82}"/>
    <cellStyle name="Currency 6 6 6" xfId="14933" xr:uid="{9160889B-8DC8-4D98-822E-48072C4B21D1}"/>
    <cellStyle name="Currency 6 7" xfId="3878" xr:uid="{360D4F66-F527-41D6-8F24-FCC5A5565C18}"/>
    <cellStyle name="Currency 6 7 2" xfId="8710" xr:uid="{17793515-7535-4B1E-AA90-9C7F622372E0}"/>
    <cellStyle name="Currency 6 7 2 2" xfId="19090" xr:uid="{04A3C4D1-648D-45E3-9B5E-0D47174CAAE3}"/>
    <cellStyle name="Currency 6 7 2 3" xfId="31004" xr:uid="{975FE8FC-D74B-4BAB-BB02-E6313F0E9F56}"/>
    <cellStyle name="Currency 6 7 2 4" xfId="30907" xr:uid="{8B99E9DC-DF10-4D98-B2A7-FC4E44B23349}"/>
    <cellStyle name="Currency 6 7 3" xfId="11543" xr:uid="{8A54C42F-7E13-48C8-80EA-59EB08013AEF}"/>
    <cellStyle name="Currency 6 7 3 2" xfId="21923" xr:uid="{7BBA711C-00CF-466C-9E78-9C3F01AD11AB}"/>
    <cellStyle name="Currency 6 7 4" xfId="26482" xr:uid="{E34036AA-DC09-4709-8C5E-380A56D25544}"/>
    <cellStyle name="Currency 6 7 5" xfId="27946" xr:uid="{467C4526-CA73-4ED5-8981-41B423076598}"/>
    <cellStyle name="Currency 6 7 6" xfId="16257" xr:uid="{7BC8DB39-A4BD-44E8-BB49-CB6E0CA6B3C2}"/>
    <cellStyle name="Currency 6 8" xfId="4979" xr:uid="{B78EC983-8FF8-45D6-A2BE-5944B0A2127E}"/>
    <cellStyle name="Currency 6 8 2" xfId="14274" xr:uid="{457A1028-6AA1-48DA-861B-93D3474006AF}"/>
    <cellStyle name="Currency 6 9" xfId="6727" xr:uid="{FEDA079E-B119-4EF6-B8D5-5B72B9E2447A}"/>
    <cellStyle name="Currency 6 9 2" xfId="17107" xr:uid="{C5054BCD-63D8-4D93-8946-F8D687080C64}"/>
    <cellStyle name="Currency 7" xfId="2688" xr:uid="{00000000-0005-0000-0000-0000EA020000}"/>
    <cellStyle name="Currency 7 2" xfId="3118" xr:uid="{00000000-0005-0000-0000-0000EB020000}"/>
    <cellStyle name="Currency 7 2 2" xfId="6176" xr:uid="{D9E1B83A-3F24-471B-9EDA-B54E6533FE98}"/>
    <cellStyle name="Currency 7 2 2 2" xfId="24684" xr:uid="{CEFCDACB-282E-4FF9-BC48-3099B0FC7EE8}"/>
    <cellStyle name="Currency 7 2 2 2 2" xfId="26464" xr:uid="{A5B4D759-8536-4897-8E66-68106CAB1926}"/>
    <cellStyle name="Currency 7 2 2 2 3" xfId="31154" xr:uid="{A4B65126-91AD-4731-B18E-C941117B3CBF}"/>
    <cellStyle name="Currency 7 2 2 3" xfId="27288" xr:uid="{AB679207-A083-4BDA-AAF7-C356897E6C22}"/>
    <cellStyle name="Currency 7 2 2 4" xfId="15745" xr:uid="{D39065B7-B32F-45CB-83B8-87230959F43A}"/>
    <cellStyle name="Currency 7 2 3" xfId="8198" xr:uid="{3C3DEA77-9252-4CA8-95EE-509344333E7F}"/>
    <cellStyle name="Currency 7 2 3 2" xfId="28863" xr:uid="{68F4C44D-B657-416C-80FC-5D2B8078A738}"/>
    <cellStyle name="Currency 7 2 3 3" xfId="25955" xr:uid="{764CC72C-A203-49F1-83F5-21D1E1AC9C73}"/>
    <cellStyle name="Currency 7 2 3 4" xfId="18578" xr:uid="{46A679A2-A92A-43BF-8655-ACEB4DC7A7E3}"/>
    <cellStyle name="Currency 7 2 4" xfId="11031" xr:uid="{CE58C3F8-7D55-4BB5-BCAF-F941D45451FF}"/>
    <cellStyle name="Currency 7 2 4 2" xfId="21411" xr:uid="{3C7DC662-43E0-46B4-AC8B-4A2C14775DCF}"/>
    <cellStyle name="Currency 7 2 5" xfId="24753" xr:uid="{1744AF6C-B642-4038-B9F9-51CE37983E0F}"/>
    <cellStyle name="Currency 7 2 6" xfId="13639" xr:uid="{C64D0CCC-D5E4-4BBA-8D76-FCFD2937BB16}"/>
    <cellStyle name="Currency 7 2 6 2" xfId="30083" xr:uid="{A2DDCFAE-5DAF-42B0-8BC1-D233D3247146}"/>
    <cellStyle name="Currency 7 3" xfId="4270" xr:uid="{5108D09C-1E19-45C4-93DC-64048A56B178}"/>
    <cellStyle name="Currency 7 3 2" xfId="9042" xr:uid="{8F7597DB-637C-46B3-83BD-6588FA3E34D5}"/>
    <cellStyle name="Currency 7 3 2 2" xfId="29094" xr:uid="{06FC2BF0-EBD5-4CEB-9242-29A9386AB13C}"/>
    <cellStyle name="Currency 7 3 2 3" xfId="28686" xr:uid="{A3FB48B2-3692-4591-8E9F-3E16484E5530}"/>
    <cellStyle name="Currency 7 3 2 4" xfId="19422" xr:uid="{8B236A8B-DEBD-4E86-A4CE-0E6F116B28C3}"/>
    <cellStyle name="Currency 7 3 2 5" xfId="31046" xr:uid="{FF6DB03D-F4BC-4037-887B-3140CF3B8F7C}"/>
    <cellStyle name="Currency 7 3 3" xfId="11875" xr:uid="{C614D5A7-091C-4DD5-BA80-8AEEF15D9816}"/>
    <cellStyle name="Currency 7 3 3 2" xfId="22255" xr:uid="{945F5127-9043-4071-B578-DE8BFB6A1213}"/>
    <cellStyle name="Currency 7 3 4" xfId="24602" xr:uid="{3F6D4EEB-B317-43CE-93BF-EB575C97ED08}"/>
    <cellStyle name="Currency 7 3 5" xfId="16589" xr:uid="{C10B803F-9C27-4444-8090-74F8AD11404E}"/>
    <cellStyle name="Currency 7 4" xfId="5921" xr:uid="{888BDFFC-D2BF-45F4-A2B0-4399EE5C49DE}"/>
    <cellStyle name="Currency 7 4 2" xfId="25903" xr:uid="{3BF6F9AB-DC2E-447F-A41D-2567B62C22C6}"/>
    <cellStyle name="Currency 7 4 3" xfId="28061" xr:uid="{AA463E49-7A22-4909-979B-7CAF52DEDD91}"/>
    <cellStyle name="Currency 7 4 4" xfId="15359" xr:uid="{F3E089C9-EB82-4D8E-A808-DBDDFDF0CBC6}"/>
    <cellStyle name="Currency 7 5" xfId="7812" xr:uid="{6050E524-E0E1-4F67-919D-9C66FA0948FE}"/>
    <cellStyle name="Currency 7 5 2" xfId="28083" xr:uid="{A188E16C-5F3D-4633-9AD1-4AE3F6637154}"/>
    <cellStyle name="Currency 7 5 3" xfId="27116" xr:uid="{9FBEB50B-1AEB-4BCF-8344-A76646EF3686}"/>
    <cellStyle name="Currency 7 5 4" xfId="18192" xr:uid="{C204D0C8-FB98-404D-9491-702EDA690BB0}"/>
    <cellStyle name="Currency 7 6" xfId="10645" xr:uid="{6C513F88-72EA-4351-861A-D129ADD4254E}"/>
    <cellStyle name="Currency 7 6 2" xfId="21025" xr:uid="{FEDA0071-305A-4ED3-9BCA-BD38BD64DF1D}"/>
    <cellStyle name="Currency 7 7" xfId="23841" xr:uid="{18EA0297-8161-4A87-A071-53E82500C750}"/>
    <cellStyle name="Currency 7 8" xfId="24055" xr:uid="{D9559532-AA1D-410A-986C-78FAAC4D8BA3}"/>
    <cellStyle name="Currency 7 8 2" xfId="29984" xr:uid="{38CCC4F8-3A05-4E8F-A88E-F9A4A5382814}"/>
    <cellStyle name="Currency 7 9" xfId="13101" xr:uid="{30FB82D5-F473-4E05-BB1D-109AEF4101FC}"/>
    <cellStyle name="Currency 8" xfId="4934" xr:uid="{F197CEBD-2C5D-4CBF-9D96-43D31DB105BC}"/>
    <cellStyle name="Currency 8 2" xfId="25601" xr:uid="{0A3EC9D9-FE1A-46FC-829B-E8E11294A4C2}"/>
    <cellStyle name="Currency 8 3" xfId="14226" xr:uid="{12253B7A-9A70-4C29-8C8E-F200B7DAA98B}"/>
    <cellStyle name="Currency 8 4" xfId="30929" xr:uid="{D45966F1-6C24-42C2-8D71-F9FB2965BA9E}"/>
    <cellStyle name="Currency 9" xfId="6679" xr:uid="{92AD7E56-FF09-4440-B173-1094A71FB0D3}"/>
    <cellStyle name="Currency 9 2" xfId="17059"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5" builtinId="53" customBuiltin="1"/>
    <cellStyle name="Explanatory Text 2" xfId="29552" xr:uid="{B4576BC8-55D4-46C7-856A-8A52C91891FA}"/>
    <cellStyle name="FundHeaderRowCol.*" xfId="12313" xr:uid="{30107591-BA76-4D19-A887-3FEAE1650577}"/>
    <cellStyle name="FundHeaderRowCol.1" xfId="12314" xr:uid="{00EFF92D-2F4D-4486-B652-96404B414C85}"/>
    <cellStyle name="FundHeaderRowCol.2" xfId="12315" xr:uid="{69018372-DFBE-43C7-B42A-CF4B4A9EA553}"/>
    <cellStyle name="FundSectionHeaderRowDescCol" xfId="12316" xr:uid="{8BD053DD-2230-48D8-AC57-44B3DE83240D}"/>
    <cellStyle name="FundSectionHeaderRowJERefCol" xfId="12317" xr:uid="{8CE873D4-FF14-4149-A394-6FF189B8DF37}"/>
    <cellStyle name="FundSectionHeaderRowNameCol" xfId="12318" xr:uid="{AF61B6DD-8826-4CF0-90CF-282A2B921CC6}"/>
    <cellStyle name="Good" xfId="4830" builtinId="26" customBuiltin="1"/>
    <cellStyle name="Good 2" xfId="601" xr:uid="{00000000-0005-0000-0000-000004040000}"/>
    <cellStyle name="Good 3" xfId="602" xr:uid="{00000000-0005-0000-0000-000005040000}"/>
    <cellStyle name="Good 4" xfId="29553" xr:uid="{73D04EFA-6288-4DE1-AC60-080AD9DDB73A}"/>
    <cellStyle name="GroupSectionHeaderRowBalance" xfId="12319" xr:uid="{DA166E2E-B504-4B9A-8852-CD4BEAFC2AAE}"/>
    <cellStyle name="GroupSectionHeaderRowDescCol" xfId="12320" xr:uid="{09A65350-37C6-483C-9076-B9B9EE9DB424}"/>
    <cellStyle name="GroupSectionHeaderRowNameCol" xfId="12321" xr:uid="{48CEC677-4043-42C1-A934-4F76033302EF}"/>
    <cellStyle name="GroupSelectionHeaderRowJERefCol" xfId="12322" xr:uid="{94232F09-04F3-4E6D-B7DB-04F59E9CD5DE}"/>
    <cellStyle name="Heading 1" xfId="4826" builtinId="16" customBuiltin="1"/>
    <cellStyle name="Heading 1 2" xfId="603" xr:uid="{00000000-0005-0000-0000-000006040000}"/>
    <cellStyle name="Heading 1 3" xfId="604" xr:uid="{00000000-0005-0000-0000-000007040000}"/>
    <cellStyle name="Heading 1 4" xfId="29554" xr:uid="{CA4BF050-0BB8-4C07-AB32-EEDEC7DE8D02}"/>
    <cellStyle name="Heading 2" xfId="4827" builtinId="17" customBuiltin="1"/>
    <cellStyle name="Heading 2 2" xfId="605" xr:uid="{00000000-0005-0000-0000-000008040000}"/>
    <cellStyle name="Heading 2 3" xfId="606" xr:uid="{00000000-0005-0000-0000-000009040000}"/>
    <cellStyle name="Heading 2 4" xfId="29555" xr:uid="{C46319D0-77EB-4CD4-930D-A0782678B5C8}"/>
    <cellStyle name="Heading 3" xfId="4828" builtinId="18" customBuiltin="1"/>
    <cellStyle name="Heading 3 2" xfId="607" xr:uid="{00000000-0005-0000-0000-00000A040000}"/>
    <cellStyle name="Heading 3 2 2" xfId="29556" xr:uid="{34280CFD-9731-497F-BC7D-6606D1BE1D50}"/>
    <cellStyle name="Heading 3 3" xfId="608" xr:uid="{00000000-0005-0000-0000-00000B040000}"/>
    <cellStyle name="Heading 3 3 2" xfId="29557" xr:uid="{7F9170D1-699D-48ED-ACD3-2207BA3A3A38}"/>
    <cellStyle name="Heading 3 4" xfId="29558" xr:uid="{32EE2CF5-75CA-4329-B9DB-F327B55E31FB}"/>
    <cellStyle name="Heading 4" xfId="4829" builtinId="19" customBuiltin="1"/>
    <cellStyle name="Heading 4 2" xfId="609" xr:uid="{00000000-0005-0000-0000-00000C040000}"/>
    <cellStyle name="Heading 4 3" xfId="610" xr:uid="{00000000-0005-0000-0000-00000D040000}"/>
    <cellStyle name="Heading 4 4" xfId="29559" xr:uid="{26CF4506-3C0C-4149-82F5-67DE7222738E}"/>
    <cellStyle name="Hyperlink" xfId="611" builtinId="8"/>
    <cellStyle name="Hyperlink 2" xfId="612" xr:uid="{00000000-0005-0000-0000-00000F040000}"/>
    <cellStyle name="Hyperlink 2 2" xfId="29595" xr:uid="{AFC0C00D-F11C-4445-A195-9C58C7F6F9AF}"/>
    <cellStyle name="Hyperlink 3" xfId="613" xr:uid="{00000000-0005-0000-0000-000010040000}"/>
    <cellStyle name="Hyperlink 4" xfId="614" xr:uid="{00000000-0005-0000-0000-000011040000}"/>
    <cellStyle name="Hyperlink 5" xfId="29596" xr:uid="{53BF9B33-031B-4A47-A462-794552C5F5C4}"/>
    <cellStyle name="Input" xfId="4832" builtinId="20" customBuiltin="1"/>
    <cellStyle name="Input 2" xfId="615" xr:uid="{00000000-0005-0000-0000-000012040000}"/>
    <cellStyle name="Input 3" xfId="616" xr:uid="{00000000-0005-0000-0000-000013040000}"/>
    <cellStyle name="Input 4" xfId="29560" xr:uid="{C0B9884E-84BA-41A6-ADBA-85A7A4A4B29C}"/>
    <cellStyle name="JEDescriptionRowNameCol" xfId="12323" xr:uid="{D7AC7BB0-9688-456A-B8D3-FA09DD0137F5}"/>
    <cellStyle name="JEDetailRowCreditCol" xfId="12324" xr:uid="{2B66B052-A8A2-4315-8820-BA95C9FC0D86}"/>
    <cellStyle name="JEDetailRowDebitCol" xfId="12325" xr:uid="{BA43A963-4B13-4778-AB36-88E6086C035F}"/>
    <cellStyle name="JEDetailRowDescCol" xfId="12326" xr:uid="{866EA52A-1467-4A66-8C56-CBBB989288FF}"/>
    <cellStyle name="JEDetailRowNameCol" xfId="12327" xr:uid="{D5EDB40B-5B17-40F4-BA94-A5C2FF9895DF}"/>
    <cellStyle name="JEDetailRowWPRefCol" xfId="12328" xr:uid="{388908A3-E726-44B7-A73F-A3C06954DF15}"/>
    <cellStyle name="JEIdentityRowDescCol" xfId="12329" xr:uid="{825B0865-A30D-4C62-8B41-AA14FFCCB4D4}"/>
    <cellStyle name="JEIdentityRowNameCol" xfId="12330" xr:uid="{A0A88C57-EFB6-4680-B416-FABA545BB0F9}"/>
    <cellStyle name="JEIdentityRowWPRefCol" xfId="12331" xr:uid="{AA8FCA78-A35F-435A-9773-AE7D5DFEB05A}"/>
    <cellStyle name="JETotalRowCreditCol" xfId="12332" xr:uid="{CBC2F19F-9212-4A47-B1E9-F8CBBFEB30BF}"/>
    <cellStyle name="JETotalRowDebitCol" xfId="12333" xr:uid="{86004B0D-F111-43BD-91D6-74F17F1148B0}"/>
    <cellStyle name="JETotalRowDescCol" xfId="12334" xr:uid="{E60B60DE-39B9-4650-86A4-D2C09E6902FC}"/>
    <cellStyle name="JETotalRowNameCol" xfId="12335" xr:uid="{054CE1E2-C09D-4C50-B388-27AA302258ED}"/>
    <cellStyle name="JETotalRowWPRefCol" xfId="12336" xr:uid="{61C2FCFF-EC42-4DF3-8C13-5AD2D79709C0}"/>
    <cellStyle name="JETypeDescriptionRowDescCol" xfId="12337" xr:uid="{8065F69E-3861-45A6-A349-5CFDE18A5F97}"/>
    <cellStyle name="JETypeDescriptionRowNameCol" xfId="12338" xr:uid="{52E08EE2-90C8-4506-BF47-147EE565D429}"/>
    <cellStyle name="Linked Cell" xfId="4835" builtinId="24" customBuiltin="1"/>
    <cellStyle name="Linked Cell 2" xfId="617" xr:uid="{00000000-0005-0000-0000-000014040000}"/>
    <cellStyle name="Linked Cell 3" xfId="618" xr:uid="{00000000-0005-0000-0000-000015040000}"/>
    <cellStyle name="Linked Cell 4" xfId="29561" xr:uid="{8B4B6641-0453-4E55-B892-08C524C0A5B2}"/>
    <cellStyle name="NetIncomeLossRowBalance" xfId="12339" xr:uid="{1433FCB7-B0C9-4DF0-B9B6-271B460A2FE0}"/>
    <cellStyle name="NetIncomeLossRowDescCol" xfId="12340" xr:uid="{597C11A1-FC41-41D2-B06D-C46DAEDC1B38}"/>
    <cellStyle name="NetIncomeLossRowJERefCol" xfId="12341" xr:uid="{63E13319-5232-4EEA-94AD-7E617E4FE709}"/>
    <cellStyle name="NetIncomeLossRowNameCol" xfId="12342" xr:uid="{FBC05D99-2A3C-4D44-8907-1C72E5EF1406}"/>
    <cellStyle name="NetIncomeLossRowVarPectCol" xfId="12343" xr:uid="{34E3AE3A-34B2-4329-B9E3-10C568F30822}"/>
    <cellStyle name="NetIncomeLossRowWPRefCol" xfId="12344" xr:uid="{0373C2AB-7463-4889-B6F1-C9B138613C3F}"/>
    <cellStyle name="Neutral 2" xfId="619" xr:uid="{00000000-0005-0000-0000-000016040000}"/>
    <cellStyle name="Neutral 3" xfId="620" xr:uid="{00000000-0005-0000-0000-000017040000}"/>
    <cellStyle name="Neutral 4" xfId="12253" xr:uid="{C7790D3F-7D01-4B5C-A199-EBC5EBD75914}"/>
    <cellStyle name="Neutral 4 2" xfId="29562" xr:uid="{428E148C-FAA0-4622-BE5C-127270522EA8}"/>
    <cellStyle name="Normal" xfId="0" builtinId="0"/>
    <cellStyle name="Normal 10" xfId="621" xr:uid="{00000000-0005-0000-0000-000019040000}"/>
    <cellStyle name="Normal 10 10" xfId="622" xr:uid="{00000000-0005-0000-0000-00001A040000}"/>
    <cellStyle name="Normal 10 10 2" xfId="3119" xr:uid="{00000000-0005-0000-0000-000005030000}"/>
    <cellStyle name="Normal 10 10 2 2" xfId="6177" xr:uid="{A48A6148-8147-4125-A12B-D8297B0DC6CE}"/>
    <cellStyle name="Normal 10 10 2 2 2" xfId="25731" xr:uid="{B93DA6C7-7B79-4108-B9B5-B8A81754163B}"/>
    <cellStyle name="Normal 10 10 2 2 3" xfId="26657" xr:uid="{3251EC09-E98D-432F-9FC1-719234C11B5F}"/>
    <cellStyle name="Normal 10 10 2 2 4" xfId="15746" xr:uid="{2CD1E5DE-C9FF-4874-8003-89ED02E976BC}"/>
    <cellStyle name="Normal 10 10 2 3" xfId="8199" xr:uid="{1E044D6B-77A0-49E0-8B6C-5F8F91E4792D}"/>
    <cellStyle name="Normal 10 10 2 3 2" xfId="28864" xr:uid="{F1BD571F-1560-49E1-8425-9B4799EE4C95}"/>
    <cellStyle name="Normal 10 10 2 3 3" xfId="18579" xr:uid="{C1410412-EC63-425F-8309-06C9FBE86E43}"/>
    <cellStyle name="Normal 10 10 2 4" xfId="11032" xr:uid="{5BA87819-5ABC-4ED4-AEBE-8E4FF6B09B7D}"/>
    <cellStyle name="Normal 10 10 2 4 2" xfId="21412" xr:uid="{1F718540-6159-4DED-BADE-5D719579F358}"/>
    <cellStyle name="Normal 10 10 2 5" xfId="23358" xr:uid="{A2F437CA-096E-4AD7-ABF2-8FC71022E231}"/>
    <cellStyle name="Normal 10 10 2 6" xfId="13640" xr:uid="{A8B787A3-15CD-49C8-88EB-15F04FD33F37}"/>
    <cellStyle name="Normal 10 10 3" xfId="2858" xr:uid="{00000000-0005-0000-0000-000006030000}"/>
    <cellStyle name="Normal 10 10 3 2" xfId="6071" xr:uid="{04870463-D7A8-44C0-B512-4B2CCF31F619}"/>
    <cellStyle name="Normal 10 10 3 2 2" xfId="28551" xr:uid="{0AD1D515-099A-47C0-BF64-E4C2E245900B}"/>
    <cellStyle name="Normal 10 10 3 2 3" xfId="15527" xr:uid="{C4E869DD-5012-4D41-AFFC-13C01508893B}"/>
    <cellStyle name="Normal 10 10 3 3" xfId="7980" xr:uid="{03B7D17F-8189-4ACE-923B-BDA665E25C79}"/>
    <cellStyle name="Normal 10 10 3 3 2" xfId="18360" xr:uid="{9C417B3D-0AD0-4992-A722-66D546994356}"/>
    <cellStyle name="Normal 10 10 3 4" xfId="10813" xr:uid="{3689B4B7-D4D3-4C10-9185-0F3DB2326800}"/>
    <cellStyle name="Normal 10 10 3 4 2" xfId="21193" xr:uid="{19B5D9BC-9C95-4340-ADA3-A7B5FA429E57}"/>
    <cellStyle name="Normal 10 10 3 5" xfId="25370" xr:uid="{2F619995-6181-409A-ADB1-EC322F973720}"/>
    <cellStyle name="Normal 10 10 3 6" xfId="13347" xr:uid="{586F1DD7-06A8-47EA-861F-D9CA85A788C6}"/>
    <cellStyle name="Normal 10 10 4" xfId="4144" xr:uid="{E80EB3A7-2CB6-4571-B043-917518450B51}"/>
    <cellStyle name="Normal 10 10 4 2" xfId="8916" xr:uid="{6EF97CAD-3298-4E65-98A6-6064F4C57182}"/>
    <cellStyle name="Normal 10 10 4 2 2" xfId="29017" xr:uid="{417C58D3-9799-4D46-9F6E-85B0D5026EAA}"/>
    <cellStyle name="Normal 10 10 4 2 3" xfId="19296" xr:uid="{0F9E426B-F47A-45A8-908C-E03D1FBEF688}"/>
    <cellStyle name="Normal 10 10 4 3" xfId="11749" xr:uid="{FD8848E4-23E2-4675-A872-E92E6F18DEB4}"/>
    <cellStyle name="Normal 10 10 4 3 2" xfId="22129" xr:uid="{50D26883-7F62-478C-AC5A-4239A024C1CD}"/>
    <cellStyle name="Normal 10 10 4 4" xfId="26284" xr:uid="{09455926-8F40-4E56-AA80-029CE8CB3D13}"/>
    <cellStyle name="Normal 10 10 4 5" xfId="16463" xr:uid="{A1987070-EC4A-44EF-A443-F203EA91973B}"/>
    <cellStyle name="Normal 10 10 5" xfId="4981" xr:uid="{E753EFC7-DAAA-43D3-B599-9A8598387912}"/>
    <cellStyle name="Normal 10 10 5 2" xfId="27335" xr:uid="{00F6F234-CF51-4305-9F2C-ADABAAABFC62}"/>
    <cellStyle name="Normal 10 10 5 3" xfId="14276" xr:uid="{45C443CD-DFC3-4F30-AF6B-047E441B48B0}"/>
    <cellStyle name="Normal 10 10 6" xfId="6729" xr:uid="{F769CB9A-5118-40B8-BFE1-BA45F45B3866}"/>
    <cellStyle name="Normal 10 10 6 2" xfId="17109" xr:uid="{96160406-AA55-4F3A-89A2-A36B462387BC}"/>
    <cellStyle name="Normal 10 10 7" xfId="9562" xr:uid="{8CE60302-7137-4977-ACE2-0CB0D21166D4}"/>
    <cellStyle name="Normal 10 10 7 2" xfId="19942" xr:uid="{BD059445-37A6-42A9-BBB6-2958E62DD1D8}"/>
    <cellStyle name="Normal 10 10 8" xfId="22898" xr:uid="{E2F28D9D-80D1-4AA1-950E-7F88298C357A}"/>
    <cellStyle name="Normal 10 10 9" xfId="12692" xr:uid="{BF623A86-DEA6-43D7-A8DF-075214355472}"/>
    <cellStyle name="Normal 10 11" xfId="623" xr:uid="{00000000-0005-0000-0000-00001B040000}"/>
    <cellStyle name="Normal 10 11 2" xfId="4982" xr:uid="{4A05A02C-96FD-4D1C-B9EA-2D237A2C3E1A}"/>
    <cellStyle name="Normal 10 11 2 2" xfId="24791" xr:uid="{80136C4F-516F-4571-8124-CA54C4A0D6E6}"/>
    <cellStyle name="Normal 10 11 2 3" xfId="27939" xr:uid="{6CA6B494-D6D1-42DD-8636-F29BE1730242}"/>
    <cellStyle name="Normal 10 11 2 4" xfId="14277" xr:uid="{7EA7914E-1DFE-465B-A512-FB4CB6AD8339}"/>
    <cellStyle name="Normal 10 11 3" xfId="6730" xr:uid="{972F9648-428D-46F0-ADB4-CF0E092FA608}"/>
    <cellStyle name="Normal 10 11 3 2" xfId="26904" xr:uid="{06042D5C-60F2-4660-9E2E-27D032A92803}"/>
    <cellStyle name="Normal 10 11 3 3" xfId="17110" xr:uid="{60BFD8D1-729B-455C-805A-FC03EBE5BF80}"/>
    <cellStyle name="Normal 10 11 4" xfId="9563" xr:uid="{EF0D317D-E54A-4A22-A8F7-62430034A042}"/>
    <cellStyle name="Normal 10 11 4 2" xfId="19943" xr:uid="{6040C0D3-6DF1-43CD-A964-89078F3349CF}"/>
    <cellStyle name="Normal 10 11 5" xfId="24544" xr:uid="{A8967592-2218-41C3-B75C-802374552DA4}"/>
    <cellStyle name="Normal 10 11 6" xfId="13390" xr:uid="{EAA21CE2-9C63-4B7D-A2A9-38AA0689EBAD}"/>
    <cellStyle name="Normal 10 11 7" xfId="31253" xr:uid="{28E00C5A-101C-4D57-87F3-FFA1BE1BED88}"/>
    <cellStyle name="Normal 10 12" xfId="624" xr:uid="{00000000-0005-0000-0000-00001C040000}"/>
    <cellStyle name="Normal 10 12 2" xfId="4983" xr:uid="{81C5B629-06FA-4C73-953D-3DE3B667ECA5}"/>
    <cellStyle name="Normal 10 12 2 2" xfId="28683" xr:uid="{70D88F76-2598-4C16-8EE5-C3E673473E1F}"/>
    <cellStyle name="Normal 10 12 2 3" xfId="14278" xr:uid="{89C68C09-9400-4D3A-AAB7-DA5D79F33409}"/>
    <cellStyle name="Normal 10 12 3" xfId="6731" xr:uid="{57ACEA7E-EF16-4D67-A33B-4FF3DC7A1D93}"/>
    <cellStyle name="Normal 10 12 3 2" xfId="17111" xr:uid="{D1ABC6DD-7170-43EB-B1CB-741E1C0DD98A}"/>
    <cellStyle name="Normal 10 12 4" xfId="9564" xr:uid="{87002A86-8D06-487A-AC53-CE9ED5BA9106}"/>
    <cellStyle name="Normal 10 12 4 2" xfId="19944" xr:uid="{BFDDF5AC-6A3D-4842-8E39-CF390305EE0E}"/>
    <cellStyle name="Normal 10 12 5" xfId="25343" xr:uid="{79FBB3CA-C3EC-4A74-86B1-41F1BED65901}"/>
    <cellStyle name="Normal 10 12 6" xfId="12829" xr:uid="{7D54B555-AEC5-4C97-9972-9E98BAF09667}"/>
    <cellStyle name="Normal 10 13" xfId="2172" xr:uid="{00000000-0005-0000-0000-000003030000}"/>
    <cellStyle name="Normal 10 13 2" xfId="7299" xr:uid="{7471D1E5-75EE-4ED7-BD7F-6DF83D0E9EB3}"/>
    <cellStyle name="Normal 10 13 2 2" xfId="26229" xr:uid="{FE4CFAEE-5A24-4CA5-9A6F-D15D149AEF8B}"/>
    <cellStyle name="Normal 10 13 2 3" xfId="17679" xr:uid="{C8E76887-BB42-4116-AB46-494CEC4EA311}"/>
    <cellStyle name="Normal 10 13 3" xfId="10132" xr:uid="{8CC65BA9-FB64-4FED-8E5E-40F54B9077A2}"/>
    <cellStyle name="Normal 10 13 3 2" xfId="20512" xr:uid="{DB027F51-F73F-4F34-AED5-42AF3848CBC3}"/>
    <cellStyle name="Normal 10 13 4" xfId="24626" xr:uid="{BA4460E7-40E0-4E0D-AA35-A58B189F0726}"/>
    <cellStyle name="Normal 10 13 5" xfId="14846" xr:uid="{37C09BCD-6E46-4E63-AABA-545A983990B3}"/>
    <cellStyle name="Normal 10 14" xfId="3903" xr:uid="{7725DFF7-5497-4F7F-AD85-E7F55E85149E}"/>
    <cellStyle name="Normal 10 14 2" xfId="8735" xr:uid="{D3261DEB-D026-4F7B-8A63-7BD33965FEFC}"/>
    <cellStyle name="Normal 10 14 2 2" xfId="19115" xr:uid="{380C6917-A8A9-4DB7-9E0B-B3881FEAE402}"/>
    <cellStyle name="Normal 10 14 3" xfId="11568" xr:uid="{301B0EC4-1920-4FE8-9DAB-CDC888ED9AD6}"/>
    <cellStyle name="Normal 10 14 3 2" xfId="21948" xr:uid="{8007155B-0D73-4E13-85BF-1868E391322A}"/>
    <cellStyle name="Normal 10 14 4" xfId="24488" xr:uid="{DD5DDC51-8259-4362-8BB5-3571609555BA}"/>
    <cellStyle name="Normal 10 14 5" xfId="16282" xr:uid="{5334FDBE-99E4-43B0-9536-0E4983E9CFFC}"/>
    <cellStyle name="Normal 10 15" xfId="4980" xr:uid="{7CC6FFB8-54FD-4DB8-994D-5373C639D597}"/>
    <cellStyle name="Normal 10 15 2" xfId="14275" xr:uid="{9D18A003-1AFB-4E00-826E-418CD25DC677}"/>
    <cellStyle name="Normal 10 16" xfId="6728" xr:uid="{9F24BD89-D286-4571-8C43-0DA4709BB7A6}"/>
    <cellStyle name="Normal 10 16 2" xfId="17108" xr:uid="{4D7CE34E-C0EB-4B47-B925-99E2328FCD47}"/>
    <cellStyle name="Normal 10 17" xfId="9561" xr:uid="{1F5857E8-0180-43B6-A67A-D8A50D53EE2D}"/>
    <cellStyle name="Normal 10 17 2" xfId="19941" xr:uid="{28EA8336-B58D-4001-97E1-1918AD18C978}"/>
    <cellStyle name="Normal 10 18" xfId="22964" xr:uid="{742F234D-82A3-42A6-B583-194E4A5AFD22}"/>
    <cellStyle name="Normal 10 19" xfId="12404" xr:uid="{F5251D3C-5E86-4A72-9FC4-354A3A96E2D8}"/>
    <cellStyle name="Normal 10 2" xfId="625" xr:uid="{00000000-0005-0000-0000-00001D040000}"/>
    <cellStyle name="Normal 10 2 10" xfId="4984" xr:uid="{AF9C9F13-AE12-416F-AE40-EC642CC2467C}"/>
    <cellStyle name="Normal 10 2 10 2" xfId="14279" xr:uid="{854A259B-B3C1-41B4-AF59-D6117453A646}"/>
    <cellStyle name="Normal 10 2 11" xfId="6732" xr:uid="{F38BD8C0-9421-42A1-8328-B5BC33C98FA2}"/>
    <cellStyle name="Normal 10 2 11 2" xfId="17112" xr:uid="{8E9DC401-4643-4F67-B21F-7F04CAF49562}"/>
    <cellStyle name="Normal 10 2 12" xfId="9565" xr:uid="{54731853-DF17-4F3C-8343-C979F78B6C83}"/>
    <cellStyle name="Normal 10 2 12 2" xfId="19945" xr:uid="{40651727-1308-4000-9898-92BFF5BA47AB}"/>
    <cellStyle name="Normal 10 2 13" xfId="22652" xr:uid="{7651A22B-3469-4C2B-915E-B0399D89FE02}"/>
    <cellStyle name="Normal 10 2 14" xfId="12427" xr:uid="{0FAB5A96-8730-4777-B641-7813F9F03870}"/>
    <cellStyle name="Normal 10 2 2" xfId="626" xr:uid="{00000000-0005-0000-0000-00001E040000}"/>
    <cellStyle name="Normal 10 2 2 10" xfId="6733" xr:uid="{5DEEFE5E-DCB4-4FB8-B9D0-9F375FA6CE18}"/>
    <cellStyle name="Normal 10 2 2 10 2" xfId="17113" xr:uid="{6B3362CF-1EAE-44AD-8E7C-6F8884070197}"/>
    <cellStyle name="Normal 10 2 2 11" xfId="9566" xr:uid="{C5321B08-B5F0-4349-9FC9-DE9D93B783A2}"/>
    <cellStyle name="Normal 10 2 2 11 2" xfId="19946" xr:uid="{BD78E8AA-A088-4DFF-8DB9-13392B6FBD50}"/>
    <cellStyle name="Normal 10 2 2 12" xfId="23868" xr:uid="{D7019344-E4F0-4EAD-A39E-0177C41E3B6B}"/>
    <cellStyle name="Normal 10 2 2 13" xfId="12487" xr:uid="{C372DA4C-48CA-4BB5-B2ED-2CF5B05C7D9B}"/>
    <cellStyle name="Normal 10 2 2 2" xfId="627" xr:uid="{00000000-0005-0000-0000-00001F040000}"/>
    <cellStyle name="Normal 10 2 2 2 10" xfId="13052" xr:uid="{D22D6458-D1DC-4AF5-8DFD-A093A36FDE01}"/>
    <cellStyle name="Normal 10 2 2 2 2" xfId="628" xr:uid="{00000000-0005-0000-0000-000020040000}"/>
    <cellStyle name="Normal 10 2 2 2 2 2" xfId="3122" xr:uid="{00000000-0005-0000-0000-00000D030000}"/>
    <cellStyle name="Normal 10 2 2 2 2 2 2" xfId="6180" xr:uid="{8892C1C8-BA0C-49CC-998F-780716EF93FA}"/>
    <cellStyle name="Normal 10 2 2 2 2 2 2 2" xfId="23344" xr:uid="{7DD4C7C2-B7B8-4A07-A0CB-863E7FD205F2}"/>
    <cellStyle name="Normal 10 2 2 2 2 2 2 3" xfId="15749" xr:uid="{04E6806C-7482-4417-8D92-21640E43690F}"/>
    <cellStyle name="Normal 10 2 2 2 2 2 3" xfId="8202" xr:uid="{CE95F44B-0481-40F9-81DF-031D79118290}"/>
    <cellStyle name="Normal 10 2 2 2 2 2 3 2" xfId="18582" xr:uid="{FB00175E-8C54-4F49-A0C0-F63484131B1D}"/>
    <cellStyle name="Normal 10 2 2 2 2 2 4" xfId="11035" xr:uid="{174873F6-C547-4786-A0B5-95F1612AD408}"/>
    <cellStyle name="Normal 10 2 2 2 2 2 4 2" xfId="21415" xr:uid="{BC9E8C52-4E9E-4F82-BC19-DEE42A19635E}"/>
    <cellStyle name="Normal 10 2 2 2 2 2 5" xfId="24509" xr:uid="{BD0491B1-769E-4376-BB95-956B81D9FAFD}"/>
    <cellStyle name="Normal 10 2 2 2 2 2 6" xfId="13643" xr:uid="{901212EF-41CF-4F24-8CB8-0D1DDE0AC254}"/>
    <cellStyle name="Normal 10 2 2 2 2 3" xfId="4281" xr:uid="{ACAE5F72-B919-4576-BC83-C3FD833AB1D4}"/>
    <cellStyle name="Normal 10 2 2 2 2 3 2" xfId="9053" xr:uid="{3AAA8962-D937-47D1-9A1D-B77E1ED0C51B}"/>
    <cellStyle name="Normal 10 2 2 2 2 3 2 2" xfId="29096" xr:uid="{979D5129-1C24-480B-A486-28EFA77CBE6D}"/>
    <cellStyle name="Normal 10 2 2 2 2 3 2 3" xfId="19433" xr:uid="{8602EA7C-0304-44EA-9F5F-2C6CBBB27DCE}"/>
    <cellStyle name="Normal 10 2 2 2 2 3 3" xfId="11886" xr:uid="{5FD814A5-9474-41D9-B7E0-A872F7B57471}"/>
    <cellStyle name="Normal 10 2 2 2 2 3 3 2" xfId="22266" xr:uid="{62E22EB4-6F34-4C11-A610-E66C71AAB67C}"/>
    <cellStyle name="Normal 10 2 2 2 2 3 4" xfId="24519" xr:uid="{C870E03D-2651-4024-82C9-F9C038A7E458}"/>
    <cellStyle name="Normal 10 2 2 2 2 3 5" xfId="16600" xr:uid="{D410EB35-9C13-475F-B509-4399F7E15C5F}"/>
    <cellStyle name="Normal 10 2 2 2 2 4" xfId="4987" xr:uid="{33657853-CCCE-4302-B0EA-6563BF685939}"/>
    <cellStyle name="Normal 10 2 2 2 2 4 2" xfId="26221" xr:uid="{E63D3BC4-CAE8-4CA8-B9EF-663319E45499}"/>
    <cellStyle name="Normal 10 2 2 2 2 4 3" xfId="14282" xr:uid="{2E27CB9C-65EF-432E-BC69-EC5871C28694}"/>
    <cellStyle name="Normal 10 2 2 2 2 5" xfId="6735" xr:uid="{18B0B3AE-F00C-44A4-A0BB-D96BC596D169}"/>
    <cellStyle name="Normal 10 2 2 2 2 5 2" xfId="17115" xr:uid="{43ED36AD-FE12-4253-9FDB-568A257CFF1C}"/>
    <cellStyle name="Normal 10 2 2 2 2 6" xfId="9568" xr:uid="{D6EF9651-6789-4D71-98F0-25F6733E9671}"/>
    <cellStyle name="Normal 10 2 2 2 2 6 2" xfId="19948" xr:uid="{215801CB-DDFC-4481-A3A3-2CEE6AD78369}"/>
    <cellStyle name="Normal 10 2 2 2 2 7" xfId="24123" xr:uid="{B5C766AC-D80E-4C99-BD59-6B9CA2AA78CC}"/>
    <cellStyle name="Normal 10 2 2 2 2 8" xfId="13124" xr:uid="{529951AB-5337-4B58-AF34-28E627BFA22D}"/>
    <cellStyle name="Normal 10 2 2 2 3" xfId="3123" xr:uid="{00000000-0005-0000-0000-00000E030000}"/>
    <cellStyle name="Normal 10 2 2 2 3 2" xfId="4438" xr:uid="{E2AA89EB-C97D-45BE-B966-48B716394DC9}"/>
    <cellStyle name="Normal 10 2 2 2 3 2 2" xfId="9210" xr:uid="{A3B3B5A1-450A-4876-9D75-2993D84F44F3}"/>
    <cellStyle name="Normal 10 2 2 2 3 2 2 2" xfId="19590" xr:uid="{618354FD-25C4-458F-BFA6-C1EDB634E19D}"/>
    <cellStyle name="Normal 10 2 2 2 3 2 3" xfId="12043" xr:uid="{D5657C4F-0073-4FED-BB23-E2D66386C214}"/>
    <cellStyle name="Normal 10 2 2 2 3 2 3 2" xfId="22423" xr:uid="{15DFA9D5-A74F-4957-834C-89B1892B51BE}"/>
    <cellStyle name="Normal 10 2 2 2 3 2 4" xfId="27377" xr:uid="{2C986A78-EA2D-4068-986C-4E50A0F9FB45}"/>
    <cellStyle name="Normal 10 2 2 2 3 2 5" xfId="16757" xr:uid="{5ED5E4E4-5416-4C27-92D6-B47855558055}"/>
    <cellStyle name="Normal 10 2 2 2 3 3" xfId="6181" xr:uid="{4E29BB3B-DC72-4DB0-B11F-BE88024F461F}"/>
    <cellStyle name="Normal 10 2 2 2 3 3 2" xfId="15750" xr:uid="{EB54DE73-99AA-4D15-B8EB-3C02BD029B8A}"/>
    <cellStyle name="Normal 10 2 2 2 3 4" xfId="8203" xr:uid="{024080C8-FA45-445F-A9C2-075CF8735947}"/>
    <cellStyle name="Normal 10 2 2 2 3 4 2" xfId="18583" xr:uid="{CFD5300B-1A3A-4915-A199-BFB4713B9D53}"/>
    <cellStyle name="Normal 10 2 2 2 3 5" xfId="11036" xr:uid="{15B46448-C47E-4D53-8BA5-BAB75DA022BA}"/>
    <cellStyle name="Normal 10 2 2 2 3 5 2" xfId="21416" xr:uid="{46A57970-6CE9-4A9D-99DC-DA644B6031D5}"/>
    <cellStyle name="Normal 10 2 2 2 3 6" xfId="25015" xr:uid="{6BD65E36-2C60-492E-BF6B-E21F3E861AC8}"/>
    <cellStyle name="Normal 10 2 2 2 3 7" xfId="13644" xr:uid="{FC53FECB-58BA-4718-8075-86664A1E6322}"/>
    <cellStyle name="Normal 10 2 2 2 4" xfId="3121" xr:uid="{00000000-0005-0000-0000-00000F030000}"/>
    <cellStyle name="Normal 10 2 2 2 4 2" xfId="6179" xr:uid="{D9AC5840-A868-42B7-9B07-5467B903D80D}"/>
    <cellStyle name="Normal 10 2 2 2 4 2 2" xfId="27786" xr:uid="{6564ECEB-9CA3-4A47-94F0-5EC4020FDC7A}"/>
    <cellStyle name="Normal 10 2 2 2 4 2 3" xfId="15748" xr:uid="{4D09A5EA-43A7-4061-94DA-4B6895A7D0CB}"/>
    <cellStyle name="Normal 10 2 2 2 4 3" xfId="8201" xr:uid="{D06D1FBF-1680-4C3E-9F8A-32347ED393AD}"/>
    <cellStyle name="Normal 10 2 2 2 4 3 2" xfId="18581" xr:uid="{86D4CCAD-D172-455E-81A3-1B1576D47BE7}"/>
    <cellStyle name="Normal 10 2 2 2 4 4" xfId="11034" xr:uid="{47AAC3C3-12E0-4688-8845-ED89CF201C9A}"/>
    <cellStyle name="Normal 10 2 2 2 4 4 2" xfId="21414" xr:uid="{599659D8-BCA0-4A15-BD36-14286147DB92}"/>
    <cellStyle name="Normal 10 2 2 2 4 5" xfId="25231" xr:uid="{1467B399-15F1-469F-89D4-8D378EDA1FA0}"/>
    <cellStyle name="Normal 10 2 2 2 4 6" xfId="13642" xr:uid="{BDB8401F-D8F7-4119-B70B-3F723D886614}"/>
    <cellStyle name="Normal 10 2 2 2 5" xfId="4249" xr:uid="{94DF746F-DA76-404E-A5D8-2B1EE8D78DA3}"/>
    <cellStyle name="Normal 10 2 2 2 5 2" xfId="9021" xr:uid="{51F0B0BE-85FE-4E4E-B024-52D05B01FDCD}"/>
    <cellStyle name="Normal 10 2 2 2 5 2 2" xfId="29092" xr:uid="{73998EA0-D064-4F29-A126-C4B7190220D2}"/>
    <cellStyle name="Normal 10 2 2 2 5 2 3" xfId="19401" xr:uid="{D71AF534-1369-4686-BCE9-85026FB57262}"/>
    <cellStyle name="Normal 10 2 2 2 5 3" xfId="11854" xr:uid="{FE6B161D-014D-401F-8215-1201007CF6F0}"/>
    <cellStyle name="Normal 10 2 2 2 5 3 2" xfId="22234" xr:uid="{69257FAD-A830-4407-BCFF-14E744BD8843}"/>
    <cellStyle name="Normal 10 2 2 2 5 4" xfId="24847" xr:uid="{BF300921-F94D-44A8-A812-EA36D6C647C1}"/>
    <cellStyle name="Normal 10 2 2 2 5 5" xfId="16568" xr:uid="{F2AE2A62-5EF8-4BFC-A25A-0A40AF8873BD}"/>
    <cellStyle name="Normal 10 2 2 2 6" xfId="4986" xr:uid="{6DEC9617-4757-4E64-BC38-968162AA2B65}"/>
    <cellStyle name="Normal 10 2 2 2 6 2" xfId="27151" xr:uid="{EA5B05D8-4061-4FF1-9F63-73DCD8376713}"/>
    <cellStyle name="Normal 10 2 2 2 6 3" xfId="14281" xr:uid="{E995415C-5015-4182-B255-64042699E0EA}"/>
    <cellStyle name="Normal 10 2 2 2 7" xfId="6734" xr:uid="{2237665E-E1E3-429A-B237-ABFA50A6625D}"/>
    <cellStyle name="Normal 10 2 2 2 7 2" xfId="17114" xr:uid="{814AB8BE-BD1F-4884-809F-2EB47B6090D0}"/>
    <cellStyle name="Normal 10 2 2 2 8" xfId="9567" xr:uid="{DB6FA345-7CDC-4D88-9112-5692E390DAA1}"/>
    <cellStyle name="Normal 10 2 2 2 8 2" xfId="19947" xr:uid="{9A481BF5-C7A2-4A10-BABA-A2E3BC565592}"/>
    <cellStyle name="Normal 10 2 2 2 9" xfId="23955" xr:uid="{BA52BDE3-7C7F-4D71-B637-52CBEA0DC3C0}"/>
    <cellStyle name="Normal 10 2 2 3" xfId="2705" xr:uid="{00000000-0005-0000-0000-000010030000}"/>
    <cellStyle name="Normal 10 2 2 3 2" xfId="3124" xr:uid="{00000000-0005-0000-0000-000011030000}"/>
    <cellStyle name="Normal 10 2 2 3 2 2" xfId="6182" xr:uid="{48C97DF0-1B66-4E10-823D-2ACA6DD41F45}"/>
    <cellStyle name="Normal 10 2 2 3 2 2 2" xfId="26483" xr:uid="{13AF5A21-8AB7-489C-8F85-C901E665D8C3}"/>
    <cellStyle name="Normal 10 2 2 3 2 2 3" xfId="15751" xr:uid="{4F3E3C81-A716-4B7A-B445-DA0536082110}"/>
    <cellStyle name="Normal 10 2 2 3 2 3" xfId="8204" xr:uid="{679CFA99-C008-41F0-B3C2-7EFA4FE36039}"/>
    <cellStyle name="Normal 10 2 2 3 2 3 2" xfId="18584" xr:uid="{97598FA3-C428-4140-AB50-8DCC1F0285F1}"/>
    <cellStyle name="Normal 10 2 2 3 2 4" xfId="11037" xr:uid="{30298B94-DD4A-4294-9F1A-80A691CD9A12}"/>
    <cellStyle name="Normal 10 2 2 3 2 4 2" xfId="21417" xr:uid="{D3554601-3873-4F72-B7E5-991D36B2D377}"/>
    <cellStyle name="Normal 10 2 2 3 2 5" xfId="25075" xr:uid="{DE176F45-4FA0-4E85-A104-C6FF0B1E6858}"/>
    <cellStyle name="Normal 10 2 2 3 2 6" xfId="13645" xr:uid="{16879DED-629F-4609-BF09-A8A776EE44C9}"/>
    <cellStyle name="Normal 10 2 2 3 3" xfId="4280" xr:uid="{1FAC44FA-4E51-4628-9445-2D7F98E054FF}"/>
    <cellStyle name="Normal 10 2 2 3 3 2" xfId="9052" xr:uid="{9D2B4F89-3C6D-45B9-8FC0-CFBC91013C54}"/>
    <cellStyle name="Normal 10 2 2 3 3 2 2" xfId="29095" xr:uid="{31B8CD6C-56D8-4712-AD9D-5A096EDB8514}"/>
    <cellStyle name="Normal 10 2 2 3 3 2 3" xfId="19432" xr:uid="{1DB8198A-E086-435C-92A5-D58553A06934}"/>
    <cellStyle name="Normal 10 2 2 3 3 3" xfId="11885" xr:uid="{1F979839-73B0-43B0-8E2C-F9D05D14CE39}"/>
    <cellStyle name="Normal 10 2 2 3 3 3 2" xfId="22265" xr:uid="{7189CD82-BC97-4C66-B6C8-20310049DF0B}"/>
    <cellStyle name="Normal 10 2 2 3 3 4" xfId="22910" xr:uid="{29581224-7E1A-4F3D-8D71-43A05C9C3CF3}"/>
    <cellStyle name="Normal 10 2 2 3 3 5" xfId="16599" xr:uid="{8C62D345-4F4D-478F-9D49-90B9453F88AE}"/>
    <cellStyle name="Normal 10 2 2 3 4" xfId="5923" xr:uid="{87D7F008-1DE4-4403-922B-D43A674A8AF2}"/>
    <cellStyle name="Normal 10 2 2 3 4 2" xfId="28200" xr:uid="{216470CD-747B-4C14-BE39-4CD59150A29E}"/>
    <cellStyle name="Normal 10 2 2 3 4 3" xfId="15376" xr:uid="{6ECE865A-6850-41C4-B5FB-9021FDD1F7F1}"/>
    <cellStyle name="Normal 10 2 2 3 5" xfId="7829" xr:uid="{B72C48AE-99C2-4CF0-8F6E-9DCCFB35ECE3}"/>
    <cellStyle name="Normal 10 2 2 3 5 2" xfId="18209" xr:uid="{78E51D10-62FB-47C7-8EEF-7DBD6583F8BC}"/>
    <cellStyle name="Normal 10 2 2 3 6" xfId="10662" xr:uid="{C9754DF2-04FB-4E00-96FF-A8F0C6CA43F7}"/>
    <cellStyle name="Normal 10 2 2 3 6 2" xfId="21042" xr:uid="{38B2FB28-ED29-4378-A066-79B7D0569704}"/>
    <cellStyle name="Normal 10 2 2 3 7" xfId="25118" xr:uid="{1FB94C85-7A95-4041-A50D-4E4803B1F68D}"/>
    <cellStyle name="Normal 10 2 2 3 8" xfId="13123" xr:uid="{810DCD6C-AD33-40D9-96A4-AEDFAE5EB9D5}"/>
    <cellStyle name="Normal 10 2 2 4" xfId="3125" xr:uid="{00000000-0005-0000-0000-000012030000}"/>
    <cellStyle name="Normal 10 2 2 4 2" xfId="4439" xr:uid="{6A906AE3-F548-4ECA-BD57-FC395690FEB4}"/>
    <cellStyle name="Normal 10 2 2 4 2 2" xfId="9211" xr:uid="{7E3EDC44-BAC1-489F-BB1B-4FE1DAA125F6}"/>
    <cellStyle name="Normal 10 2 2 4 2 2 2" xfId="19591" xr:uid="{EE763FE1-8B4F-4ED7-8C96-891A9D75D388}"/>
    <cellStyle name="Normal 10 2 2 4 2 3" xfId="12044" xr:uid="{67E1344F-0FB7-4417-A708-415AF897B88A}"/>
    <cellStyle name="Normal 10 2 2 4 2 3 2" xfId="22424" xr:uid="{14DC1667-F57E-4E9E-A7B5-C34D3228285B}"/>
    <cellStyle name="Normal 10 2 2 4 2 4" xfId="28310" xr:uid="{6BAEB0CE-AD41-4B42-A657-24E562108FAE}"/>
    <cellStyle name="Normal 10 2 2 4 2 5" xfId="16758" xr:uid="{4B9A97F8-D356-4D13-89D2-1EBC3BFF3B45}"/>
    <cellStyle name="Normal 10 2 2 4 3" xfId="6183" xr:uid="{19FFAA4F-CA95-48BE-8A08-FDBB7385607E}"/>
    <cellStyle name="Normal 10 2 2 4 3 2" xfId="15752" xr:uid="{36457E7F-C528-4151-997A-D93BE52C0390}"/>
    <cellStyle name="Normal 10 2 2 4 4" xfId="8205" xr:uid="{062830E6-052A-4E08-8036-A8A8E008D303}"/>
    <cellStyle name="Normal 10 2 2 4 4 2" xfId="18585" xr:uid="{274EC4F0-70C6-4FE1-9118-7B00898CED38}"/>
    <cellStyle name="Normal 10 2 2 4 5" xfId="11038" xr:uid="{2235F72D-D9D8-451D-A44F-6D478CBDF570}"/>
    <cellStyle name="Normal 10 2 2 4 5 2" xfId="21418" xr:uid="{3E96E501-BEDA-4F0D-9220-39A1146CF4C8}"/>
    <cellStyle name="Normal 10 2 2 4 6" xfId="25454" xr:uid="{A2FF38E6-342E-457A-A41E-F5A0C44280FB}"/>
    <cellStyle name="Normal 10 2 2 4 7" xfId="13646" xr:uid="{90C28F50-ECB7-4081-8BEE-F5EB3141D9C0}"/>
    <cellStyle name="Normal 10 2 2 5" xfId="3120" xr:uid="{00000000-0005-0000-0000-000013030000}"/>
    <cellStyle name="Normal 10 2 2 5 2" xfId="6178" xr:uid="{AAE91224-3FEA-4689-A1E2-BFE40525C04F}"/>
    <cellStyle name="Normal 10 2 2 5 2 2" xfId="26987" xr:uid="{65C35670-8E2B-47FB-B53E-DCCC7AAE461E}"/>
    <cellStyle name="Normal 10 2 2 5 2 3" xfId="15747" xr:uid="{9B8C1A40-5D77-4300-BF2C-8D0ECB82559B}"/>
    <cellStyle name="Normal 10 2 2 5 3" xfId="8200" xr:uid="{B2634CB7-F7A0-4518-BE1A-015DA6363A14}"/>
    <cellStyle name="Normal 10 2 2 5 3 2" xfId="18580" xr:uid="{7267FF51-299B-4E4E-80F9-90C0C9B72B63}"/>
    <cellStyle name="Normal 10 2 2 5 4" xfId="11033" xr:uid="{E3CDB59C-41AB-43F2-85A3-03249FD04521}"/>
    <cellStyle name="Normal 10 2 2 5 4 2" xfId="21413" xr:uid="{758D40D6-153A-4892-BC0F-E00FA5E16AB2}"/>
    <cellStyle name="Normal 10 2 2 5 5" xfId="24599" xr:uid="{BC000EEA-3EE4-42FF-A305-B87A508F8440}"/>
    <cellStyle name="Normal 10 2 2 5 6" xfId="13641" xr:uid="{428F0E52-915D-48E4-8517-0440EBB4D1A1}"/>
    <cellStyle name="Normal 10 2 2 6" xfId="2561" xr:uid="{00000000-0005-0000-0000-000014030000}"/>
    <cellStyle name="Normal 10 2 2 6 2" xfId="5831" xr:uid="{C2B45855-423A-47FB-9D6B-CB7368A13FAB}"/>
    <cellStyle name="Normal 10 2 2 6 2 2" xfId="27721" xr:uid="{B8E57B14-3087-4FD8-A70F-558C6E2EFEEF}"/>
    <cellStyle name="Normal 10 2 2 6 2 3" xfId="15233" xr:uid="{1BA6B575-E010-4591-AF3E-E793868702D3}"/>
    <cellStyle name="Normal 10 2 2 6 3" xfId="7686" xr:uid="{13D7AF40-FEAB-4878-BA8F-FA0C3D7D1285}"/>
    <cellStyle name="Normal 10 2 2 6 3 2" xfId="18066" xr:uid="{2C2250EA-CDE2-4AD7-B12C-9C5FF7FE71DA}"/>
    <cellStyle name="Normal 10 2 2 6 4" xfId="10519" xr:uid="{1E2817E8-F6C1-422A-AFF1-B08F6C4EC9EB}"/>
    <cellStyle name="Normal 10 2 2 6 4 2" xfId="20899" xr:uid="{649F1F4D-1B63-4577-AC77-F280D4AD418F}"/>
    <cellStyle name="Normal 10 2 2 6 5" xfId="23235" xr:uid="{A9A7B9A4-10FD-49F2-9A94-1BE00B532B9A}"/>
    <cellStyle name="Normal 10 2 2 6 6" xfId="12949" xr:uid="{8F8890C7-BEA1-4B46-92AD-CFB11FD11F2D}"/>
    <cellStyle name="Normal 10 2 2 7" xfId="2255" xr:uid="{00000000-0005-0000-0000-00000A030000}"/>
    <cellStyle name="Normal 10 2 2 7 2" xfId="7382" xr:uid="{BD878DF1-E595-4B3A-B030-1A4B86DE4C21}"/>
    <cellStyle name="Normal 10 2 2 7 2 2" xfId="17762" xr:uid="{96FB03A1-1F58-4F36-A6A6-BC99F5CC940D}"/>
    <cellStyle name="Normal 10 2 2 7 3" xfId="10215" xr:uid="{7BF5D359-D939-4B06-906E-7B39368A0073}"/>
    <cellStyle name="Normal 10 2 2 7 3 2" xfId="20595" xr:uid="{45D50ACB-C477-45EC-831A-F6720E857490}"/>
    <cellStyle name="Normal 10 2 2 7 4" xfId="25307" xr:uid="{B0BFD245-6F57-4792-B8AD-25314C9A3201}"/>
    <cellStyle name="Normal 10 2 2 7 5" xfId="14929" xr:uid="{9E1162FB-4068-4B26-9EE1-0DC7552744FA}"/>
    <cellStyle name="Normal 10 2 2 8" xfId="3805" xr:uid="{DE5EA038-3A02-4C47-8DE6-3A1441EDFAFA}"/>
    <cellStyle name="Normal 10 2 2 8 2" xfId="8641" xr:uid="{D2E15AB2-9668-4E5F-A639-514A11FF50D6}"/>
    <cellStyle name="Normal 10 2 2 8 2 2" xfId="19021" xr:uid="{3480B3A6-F662-4937-99DC-49EAFB9EA7A0}"/>
    <cellStyle name="Normal 10 2 2 8 3" xfId="11474" xr:uid="{A75F9D08-7B58-4EAA-A634-12F25C9A3922}"/>
    <cellStyle name="Normal 10 2 2 8 3 2" xfId="21854" xr:uid="{944B4970-0F84-4A3B-980A-849E2953B158}"/>
    <cellStyle name="Normal 10 2 2 8 4" xfId="16188" xr:uid="{BA2B70A8-69BA-4C67-B45B-50196AACCD26}"/>
    <cellStyle name="Normal 10 2 2 9" xfId="4985" xr:uid="{86C9F154-476B-4468-9FC4-5F160EBE9B49}"/>
    <cellStyle name="Normal 10 2 2 9 2" xfId="14280" xr:uid="{E3E2A61B-9D40-43EB-9D48-D96BFD3B58D0}"/>
    <cellStyle name="Normal 10 2 3" xfId="629" xr:uid="{00000000-0005-0000-0000-000021040000}"/>
    <cellStyle name="Normal 10 2 3 10" xfId="9569" xr:uid="{2C97D25C-BB1A-476C-B040-C7129D7C78F8}"/>
    <cellStyle name="Normal 10 2 3 10 2" xfId="19949" xr:uid="{C26B30B1-CA24-4063-9990-E82CA8D30A9E}"/>
    <cellStyle name="Normal 10 2 3 11" xfId="23693" xr:uid="{F46EF993-5487-4161-8132-6E4469E10AEF}"/>
    <cellStyle name="Normal 10 2 3 12" xfId="12535" xr:uid="{30ABFEF1-F302-48E8-80C8-FD85B566AB15}"/>
    <cellStyle name="Normal 10 2 3 2" xfId="2706" xr:uid="{00000000-0005-0000-0000-000016030000}"/>
    <cellStyle name="Normal 10 2 3 2 2" xfId="3127" xr:uid="{00000000-0005-0000-0000-000017030000}"/>
    <cellStyle name="Normal 10 2 3 2 2 2" xfId="6185" xr:uid="{F21BBDC9-8812-4296-AE4A-F43642B538F5}"/>
    <cellStyle name="Normal 10 2 3 2 2 2 2" xfId="26666" xr:uid="{D968F027-8C5A-4D5B-B2BC-79932E896B70}"/>
    <cellStyle name="Normal 10 2 3 2 2 2 3" xfId="15754" xr:uid="{2C3E5444-0944-4235-BBC7-58B631C232E9}"/>
    <cellStyle name="Normal 10 2 3 2 2 3" xfId="8207" xr:uid="{748CFDF7-39AA-4B48-846D-DFD53DCCDE46}"/>
    <cellStyle name="Normal 10 2 3 2 2 3 2" xfId="18587" xr:uid="{45C7548F-ABE9-4FD8-83DB-E4116F5BE0B7}"/>
    <cellStyle name="Normal 10 2 3 2 2 4" xfId="11040" xr:uid="{4B9FDFC5-57BF-47DF-8AEB-61C1EC11D3B0}"/>
    <cellStyle name="Normal 10 2 3 2 2 4 2" xfId="21420" xr:uid="{E77E9332-7AC6-44BC-80D8-AEA8D4B6FAC2}"/>
    <cellStyle name="Normal 10 2 3 2 2 5" xfId="23464" xr:uid="{DFBE45BE-79EF-49C6-BDC8-FF482BE25A0D}"/>
    <cellStyle name="Normal 10 2 3 2 2 6" xfId="13648" xr:uid="{50B21915-FBD1-44FF-955B-D305CBBC1A89}"/>
    <cellStyle name="Normal 10 2 3 2 3" xfId="4282" xr:uid="{2B94F73E-A71F-4B45-AB1A-F96E9B6FFBF5}"/>
    <cellStyle name="Normal 10 2 3 2 3 2" xfId="9054" xr:uid="{9FD5F957-C578-4F01-9FC1-69B359F5BAA4}"/>
    <cellStyle name="Normal 10 2 3 2 3 2 2" xfId="29097" xr:uid="{11FBA423-68F9-439E-B708-B9AF85FDFE2B}"/>
    <cellStyle name="Normal 10 2 3 2 3 2 3" xfId="19434" xr:uid="{4415A3C6-10BF-4B36-BC90-6F409E7AFDE1}"/>
    <cellStyle name="Normal 10 2 3 2 3 3" xfId="11887" xr:uid="{73E975D7-4723-457E-9759-1D54AC5E7481}"/>
    <cellStyle name="Normal 10 2 3 2 3 3 2" xfId="22267" xr:uid="{23334B30-CD1E-46BA-AA8F-928E8AA57B4B}"/>
    <cellStyle name="Normal 10 2 3 2 3 4" xfId="24450" xr:uid="{5EB69AA1-13EC-42BD-8FFE-6B2134503511}"/>
    <cellStyle name="Normal 10 2 3 2 3 5" xfId="16601" xr:uid="{A384552F-2090-445E-BAE5-6698F6D122C7}"/>
    <cellStyle name="Normal 10 2 3 2 4" xfId="5924" xr:uid="{CDA1F97D-60A1-407B-B633-AC0832D801F2}"/>
    <cellStyle name="Normal 10 2 3 2 4 2" xfId="28676" xr:uid="{A36775EF-6401-4226-A35F-5E9C74DF1AE6}"/>
    <cellStyle name="Normal 10 2 3 2 4 3" xfId="15377" xr:uid="{68E1D7BA-AD29-4DAD-950B-38FC6C839C0D}"/>
    <cellStyle name="Normal 10 2 3 2 5" xfId="7830" xr:uid="{85DC09AA-F078-4D23-AA13-CB516827E64E}"/>
    <cellStyle name="Normal 10 2 3 2 5 2" xfId="18210" xr:uid="{8981F427-A24D-4F3E-B774-84932F365DD4}"/>
    <cellStyle name="Normal 10 2 3 2 6" xfId="10663" xr:uid="{76110124-625D-47D4-AF91-BED10133DE30}"/>
    <cellStyle name="Normal 10 2 3 2 6 2" xfId="21043" xr:uid="{BE01F4B8-1875-492C-A5AD-83F27D3906D7}"/>
    <cellStyle name="Normal 10 2 3 2 7" xfId="24963" xr:uid="{A0FFC7DF-C238-474F-B0A2-5445E1885BE2}"/>
    <cellStyle name="Normal 10 2 3 2 8" xfId="13125" xr:uid="{50D78E67-3B19-4C22-AEF5-DF8C50160B8B}"/>
    <cellStyle name="Normal 10 2 3 3" xfId="3128" xr:uid="{00000000-0005-0000-0000-000018030000}"/>
    <cellStyle name="Normal 10 2 3 3 2" xfId="4440" xr:uid="{395FBBAC-4EB4-44DD-8BC8-3E17ADF9C3C0}"/>
    <cellStyle name="Normal 10 2 3 3 2 2" xfId="9212" xr:uid="{4044E785-F68D-497F-9D5B-50D7712F8C51}"/>
    <cellStyle name="Normal 10 2 3 3 2 2 2" xfId="29205" xr:uid="{F50990A4-77BD-4A19-9863-0010F3A43A57}"/>
    <cellStyle name="Normal 10 2 3 3 2 2 3" xfId="19592" xr:uid="{00874A4E-4DC7-4779-B725-0D034CD349DA}"/>
    <cellStyle name="Normal 10 2 3 3 2 3" xfId="12045" xr:uid="{651E0D9F-48E2-4C7E-B5CF-4E86AAEBDD58}"/>
    <cellStyle name="Normal 10 2 3 3 2 3 2" xfId="22425" xr:uid="{48A2501C-7E6B-4B28-BE41-C2D0983E25E3}"/>
    <cellStyle name="Normal 10 2 3 3 2 4" xfId="25826" xr:uid="{577FDCE4-8711-41C9-988F-AA44708C4806}"/>
    <cellStyle name="Normal 10 2 3 3 2 5" xfId="16759" xr:uid="{F5EB9542-0769-4B8A-91A4-7565AA0988C4}"/>
    <cellStyle name="Normal 10 2 3 3 3" xfId="6186" xr:uid="{ADCA5275-39F2-482D-8C01-D8EBC900C88A}"/>
    <cellStyle name="Normal 10 2 3 3 3 2" xfId="26223" xr:uid="{20EDA385-3F6C-463F-B9BB-E0DE71B26C1E}"/>
    <cellStyle name="Normal 10 2 3 3 3 3" xfId="15755" xr:uid="{EFE888DE-88DF-48D1-8F6B-2E83EDEA6128}"/>
    <cellStyle name="Normal 10 2 3 3 4" xfId="8208" xr:uid="{F0E2F6A5-BD42-4693-8AD0-A0C2526BA6B5}"/>
    <cellStyle name="Normal 10 2 3 3 4 2" xfId="18588" xr:uid="{D9C95B31-CCAA-4855-A2DF-2B2A41476B74}"/>
    <cellStyle name="Normal 10 2 3 3 5" xfId="11041" xr:uid="{12E48EE7-DB63-4777-854C-58E263EEB5CB}"/>
    <cellStyle name="Normal 10 2 3 3 5 2" xfId="21421" xr:uid="{9BE837BB-437F-4A9C-8324-8CA1E2D2D28C}"/>
    <cellStyle name="Normal 10 2 3 3 6" xfId="23787" xr:uid="{40569D23-61AB-45F8-AA45-BF39002CE525}"/>
    <cellStyle name="Normal 10 2 3 3 7" xfId="13649" xr:uid="{559FA790-3884-4188-B322-850E090BEBA9}"/>
    <cellStyle name="Normal 10 2 3 4" xfId="3126" xr:uid="{00000000-0005-0000-0000-000019030000}"/>
    <cellStyle name="Normal 10 2 3 4 2" xfId="6184" xr:uid="{6F80E080-F8C7-483A-84F6-435A6A402000}"/>
    <cellStyle name="Normal 10 2 3 4 2 2" xfId="28014" xr:uid="{CFCDEAE0-D338-4091-AC15-668D3B295B8B}"/>
    <cellStyle name="Normal 10 2 3 4 2 3" xfId="15753" xr:uid="{960A2809-F7FF-48CB-B2EB-DB8E348B18EC}"/>
    <cellStyle name="Normal 10 2 3 4 3" xfId="8206" xr:uid="{302DF909-5642-4A8D-88D7-5BFCE03896E9}"/>
    <cellStyle name="Normal 10 2 3 4 3 2" xfId="18586" xr:uid="{AB93101C-88F5-4130-A19E-5E38DF614E7E}"/>
    <cellStyle name="Normal 10 2 3 4 4" xfId="11039" xr:uid="{0B293727-8820-41D2-A0EB-ED5FCBF3C6B4}"/>
    <cellStyle name="Normal 10 2 3 4 4 2" xfId="21419" xr:uid="{98F15AD6-31E3-4DB6-85DB-7BFEF91DDA77}"/>
    <cellStyle name="Normal 10 2 3 4 5" xfId="23741" xr:uid="{4DEFB253-2EDE-47A7-8D1D-E3D674008FF9}"/>
    <cellStyle name="Normal 10 2 3 4 6" xfId="13647" xr:uid="{AFDB53F8-9F26-4C3F-BA97-172B32C285DF}"/>
    <cellStyle name="Normal 10 2 3 5" xfId="2604" xr:uid="{00000000-0005-0000-0000-00001A030000}"/>
    <cellStyle name="Normal 10 2 3 5 2" xfId="5869" xr:uid="{1F649C14-9E5E-422A-970C-FA8E95C730BA}"/>
    <cellStyle name="Normal 10 2 3 5 2 2" xfId="28059" xr:uid="{9C373D47-6388-4819-BB1F-656D0917F65C}"/>
    <cellStyle name="Normal 10 2 3 5 2 3" xfId="15276" xr:uid="{891E1580-5625-4160-8DB8-13978498474D}"/>
    <cellStyle name="Normal 10 2 3 5 3" xfId="7729" xr:uid="{A4A6A792-4386-4B80-9437-B711498C0164}"/>
    <cellStyle name="Normal 10 2 3 5 3 2" xfId="18109" xr:uid="{FCDC4A15-63D9-48D4-B37F-F0FF50324AE8}"/>
    <cellStyle name="Normal 10 2 3 5 4" xfId="10562" xr:uid="{DC0E6A81-5298-47EC-95E1-D37895DB0800}"/>
    <cellStyle name="Normal 10 2 3 5 4 2" xfId="20942" xr:uid="{C5FF6D72-279D-449B-A4B1-66785E62441F}"/>
    <cellStyle name="Normal 10 2 3 5 5" xfId="23813" xr:uid="{3974C175-0484-428C-819E-385B5B192098}"/>
    <cellStyle name="Normal 10 2 3 5 6" xfId="12992" xr:uid="{B567E562-90E7-4D8E-AAA7-875E9F4F5717}"/>
    <cellStyle name="Normal 10 2 3 6" xfId="2303" xr:uid="{00000000-0005-0000-0000-000015030000}"/>
    <cellStyle name="Normal 10 2 3 6 2" xfId="7430" xr:uid="{F65338EF-E7C1-4C21-ADD6-C3AE8BACAA87}"/>
    <cellStyle name="Normal 10 2 3 6 2 2" xfId="17810" xr:uid="{FAAE8B82-D8D7-4E2D-9117-A7D262707BC4}"/>
    <cellStyle name="Normal 10 2 3 6 3" xfId="10263" xr:uid="{92434D7F-4325-4704-BC8A-75EEF454854D}"/>
    <cellStyle name="Normal 10 2 3 6 3 2" xfId="20643" xr:uid="{6F76CD2A-A882-4BE1-9036-58E856D0DF41}"/>
    <cellStyle name="Normal 10 2 3 6 4" xfId="24567" xr:uid="{F399ECA1-22BC-4C28-BAC2-CEF11C98ECB3}"/>
    <cellStyle name="Normal 10 2 3 6 5" xfId="14977" xr:uid="{830DE2F1-D4F3-45C3-9DBE-14ADA1AAA0A6}"/>
    <cellStyle name="Normal 10 2 3 7" xfId="3834" xr:uid="{8B8290D7-AE8C-4937-9A4F-00917BF737BC}"/>
    <cellStyle name="Normal 10 2 3 7 2" xfId="8667" xr:uid="{EA0FCEC4-836D-4690-A6E7-8DC48BC34E27}"/>
    <cellStyle name="Normal 10 2 3 7 2 2" xfId="19047" xr:uid="{EF39DD86-7CBF-44F7-A0CA-DADF53320C47}"/>
    <cellStyle name="Normal 10 2 3 7 3" xfId="11500" xr:uid="{E7C24303-4015-422A-8765-8C895ECC8561}"/>
    <cellStyle name="Normal 10 2 3 7 3 2" xfId="21880" xr:uid="{9D168038-5E4A-4E92-B20D-4299A65F34C0}"/>
    <cellStyle name="Normal 10 2 3 7 4" xfId="16214" xr:uid="{88B26A2A-744C-4C28-A600-D8665AC5EC8A}"/>
    <cellStyle name="Normal 10 2 3 8" xfId="4988" xr:uid="{ED7C97D3-0FB5-4457-A673-C604FF5B7447}"/>
    <cellStyle name="Normal 10 2 3 8 2" xfId="14283" xr:uid="{91F9CF94-E671-4888-B146-8AAE97D323D1}"/>
    <cellStyle name="Normal 10 2 3 9" xfId="6736" xr:uid="{49615C31-75D1-4474-9BA1-F20597FA187A}"/>
    <cellStyle name="Normal 10 2 3 9 2" xfId="17116" xr:uid="{12A1D631-F493-4267-A179-AE8F3EBBF983}"/>
    <cellStyle name="Normal 10 2 4" xfId="630" xr:uid="{00000000-0005-0000-0000-000022040000}"/>
    <cellStyle name="Normal 10 2 4 2" xfId="3129" xr:uid="{00000000-0005-0000-0000-00001C030000}"/>
    <cellStyle name="Normal 10 2 4 2 2" xfId="6187" xr:uid="{CD81C353-7344-4C59-8828-166DB4D348FE}"/>
    <cellStyle name="Normal 10 2 4 2 2 2" xfId="28345" xr:uid="{761D17AF-64FC-417E-82CE-5B8063632213}"/>
    <cellStyle name="Normal 10 2 4 2 2 3" xfId="15756" xr:uid="{3302B5E1-2623-4BDC-99AF-F55B35D19A11}"/>
    <cellStyle name="Normal 10 2 4 2 3" xfId="8209" xr:uid="{15B50D38-A3A0-4A3A-B597-1BDBAC43A9B1}"/>
    <cellStyle name="Normal 10 2 4 2 3 2" xfId="18589" xr:uid="{9CB06398-FD5C-46CA-819B-B9D9A4A38E1D}"/>
    <cellStyle name="Normal 10 2 4 2 4" xfId="11042" xr:uid="{18D219A1-E916-4473-A30E-0EE6E957F7FC}"/>
    <cellStyle name="Normal 10 2 4 2 4 2" xfId="21422" xr:uid="{F6950B87-B095-4A92-9CDB-E62C0DF212BF}"/>
    <cellStyle name="Normal 10 2 4 2 5" xfId="24516" xr:uid="{FA73F80A-DCD5-4B61-8B84-C4D4B7693C92}"/>
    <cellStyle name="Normal 10 2 4 2 6" xfId="13650" xr:uid="{F767D00E-752E-4CFE-92E0-30323D098EBD}"/>
    <cellStyle name="Normal 10 2 4 3" xfId="2704" xr:uid="{00000000-0005-0000-0000-00001D030000}"/>
    <cellStyle name="Normal 10 2 4 3 2" xfId="5922" xr:uid="{0CCC0FB0-A059-4BCB-8DA1-770EA4429DFA}"/>
    <cellStyle name="Normal 10 2 4 3 2 2" xfId="26615" xr:uid="{802FFC82-4CAD-45AB-877A-9FA01D5FD3BF}"/>
    <cellStyle name="Normal 10 2 4 3 2 3" xfId="15375" xr:uid="{E2F920D3-F6FB-4E7E-9047-6D662B6AB81B}"/>
    <cellStyle name="Normal 10 2 4 3 3" xfId="7828" xr:uid="{74B90E5E-ED06-4B53-9B1F-8F05E7797B5F}"/>
    <cellStyle name="Normal 10 2 4 3 3 2" xfId="18208" xr:uid="{349E2243-017D-4FE5-BD7D-A90B7A3AB615}"/>
    <cellStyle name="Normal 10 2 4 3 4" xfId="10661" xr:uid="{C824EB2A-2B0A-4B36-A699-DDBAA50CF09F}"/>
    <cellStyle name="Normal 10 2 4 3 4 2" xfId="21041" xr:uid="{405BC94C-5055-4760-A913-4B930CAB0E7E}"/>
    <cellStyle name="Normal 10 2 4 3 5" xfId="24197" xr:uid="{73BF47DB-4558-46E0-9682-515D48F68056}"/>
    <cellStyle name="Normal 10 2 4 3 6" xfId="13122" xr:uid="{0F44A364-78A2-4162-90F3-50FE8FA80242}"/>
    <cellStyle name="Normal 10 2 4 4" xfId="4145" xr:uid="{F5B8E602-5C20-4A6E-97E5-C382727F07E8}"/>
    <cellStyle name="Normal 10 2 4 4 2" xfId="8917" xr:uid="{964DB0DE-F5F5-4ABA-BCC8-41DD10D7565A}"/>
    <cellStyle name="Normal 10 2 4 4 2 2" xfId="19297" xr:uid="{C47C3A9A-B917-4B8F-902B-F0A583A5B4EA}"/>
    <cellStyle name="Normal 10 2 4 4 3" xfId="11750" xr:uid="{7ED79008-29F0-476F-8C01-46DE75F05338}"/>
    <cellStyle name="Normal 10 2 4 4 3 2" xfId="22130" xr:uid="{BC7CF7BB-416D-4990-9C30-F72688ECBA70}"/>
    <cellStyle name="Normal 10 2 4 4 4" xfId="22945" xr:uid="{A370B6D4-A1E7-4B01-949F-2BE08000CCBB}"/>
    <cellStyle name="Normal 10 2 4 4 5" xfId="16464" xr:uid="{71362419-E58F-4356-B691-ED3DEF516EA1}"/>
    <cellStyle name="Normal 10 2 4 5" xfId="4989" xr:uid="{3620BA03-891B-4B6C-B831-2F7A09D9D59D}"/>
    <cellStyle name="Normal 10 2 4 5 2" xfId="14284" xr:uid="{13F992D6-3CE3-4B6A-882E-DC9C16A5E430}"/>
    <cellStyle name="Normal 10 2 4 6" xfId="6737" xr:uid="{11EE109C-25B0-4477-B953-6C38A2D79450}"/>
    <cellStyle name="Normal 10 2 4 6 2" xfId="17117" xr:uid="{1ABB1FCB-A73C-47FD-A1F2-908B22603DF6}"/>
    <cellStyle name="Normal 10 2 4 7" xfId="9570" xr:uid="{035FBA25-20E3-48E3-A528-D611C212017A}"/>
    <cellStyle name="Normal 10 2 4 7 2" xfId="19950" xr:uid="{F1863EE5-2F73-4F0D-865C-DE77E05A4C14}"/>
    <cellStyle name="Normal 10 2 4 8" xfId="25199" xr:uid="{FA6DC77F-6C8F-4F7B-A62E-33AABEEFCA03}"/>
    <cellStyle name="Normal 10 2 4 9" xfId="12693" xr:uid="{ECC619C5-78D3-4209-B844-DE894BEC0E7E}"/>
    <cellStyle name="Normal 10 2 5" xfId="3130" xr:uid="{00000000-0005-0000-0000-00001E030000}"/>
    <cellStyle name="Normal 10 2 5 2" xfId="4441" xr:uid="{9E338F2E-BE96-4E83-90F2-E16A4690B5A9}"/>
    <cellStyle name="Normal 10 2 5 2 2" xfId="9213" xr:uid="{BA65854E-AF92-4803-80F5-7C22DCC8293B}"/>
    <cellStyle name="Normal 10 2 5 2 2 2" xfId="29206" xr:uid="{6314A263-83F1-4B28-ABCE-765CABFD8127}"/>
    <cellStyle name="Normal 10 2 5 2 2 3" xfId="19593" xr:uid="{370D15FE-C276-4A45-83E6-DF6F800B0860}"/>
    <cellStyle name="Normal 10 2 5 2 3" xfId="12046" xr:uid="{496D436E-B032-4A07-B26D-488CDFFEC77E}"/>
    <cellStyle name="Normal 10 2 5 2 3 2" xfId="22426" xr:uid="{766BF66E-6196-4E68-9B7C-FF0C469F7940}"/>
    <cellStyle name="Normal 10 2 5 2 4" xfId="25621" xr:uid="{157B87D2-C5CA-4D5E-B2DA-1D3FC9672306}"/>
    <cellStyle name="Normal 10 2 5 2 5" xfId="16760" xr:uid="{7082362A-ECD0-4F4B-848B-5CCF414252C3}"/>
    <cellStyle name="Normal 10 2 5 3" xfId="6188" xr:uid="{BD1BFEE4-9F62-4A48-BD95-D53BC4D82615}"/>
    <cellStyle name="Normal 10 2 5 3 2" xfId="28202" xr:uid="{3A30FCB9-803E-4EC5-9919-163306731BC1}"/>
    <cellStyle name="Normal 10 2 5 3 3" xfId="15757" xr:uid="{3F571267-5D40-4D73-81AC-EC846B65A91F}"/>
    <cellStyle name="Normal 10 2 5 4" xfId="8210" xr:uid="{DD3F144C-0B72-4220-AF0F-6C8AF931DF96}"/>
    <cellStyle name="Normal 10 2 5 4 2" xfId="18590" xr:uid="{D44E319F-2FC8-4885-8CA0-4D3D7071A191}"/>
    <cellStyle name="Normal 10 2 5 5" xfId="11043" xr:uid="{4C93613D-EEC5-4473-A995-AFA6F2F8F050}"/>
    <cellStyle name="Normal 10 2 5 5 2" xfId="21423" xr:uid="{63931744-0C21-4ECC-BD7A-9138DB1EEDD1}"/>
    <cellStyle name="Normal 10 2 5 6" xfId="24522" xr:uid="{9F740B7E-7987-49C4-82C9-35191C4BEAEE}"/>
    <cellStyle name="Normal 10 2 5 7" xfId="13651" xr:uid="{5417E4E0-F7F8-4917-9C5E-6C988C3578DF}"/>
    <cellStyle name="Normal 10 2 6" xfId="2889" xr:uid="{00000000-0005-0000-0000-00001F030000}"/>
    <cellStyle name="Normal 10 2 6 2" xfId="6075" xr:uid="{B8B7211B-FFDA-4B81-A375-DD45B1DD517E}"/>
    <cellStyle name="Normal 10 2 6 2 2" xfId="27183" xr:uid="{76D46EE7-A365-41C6-8123-6B42149712D0}"/>
    <cellStyle name="Normal 10 2 6 2 3" xfId="15553" xr:uid="{0796DDD0-7B21-41F0-BCC5-C48576AB08EE}"/>
    <cellStyle name="Normal 10 2 6 3" xfId="8006" xr:uid="{0CA1C121-A45E-4913-9CCA-CBBAA3AE18EB}"/>
    <cellStyle name="Normal 10 2 6 3 2" xfId="18386" xr:uid="{93B5654E-534E-47BD-BD90-C53F0B89EC8A}"/>
    <cellStyle name="Normal 10 2 6 4" xfId="10839" xr:uid="{E7171419-1314-4CBA-B06A-C3721FCD9CA9}"/>
    <cellStyle name="Normal 10 2 6 4 2" xfId="21219" xr:uid="{C8AF0209-EC6E-43EB-9357-A1E5EC0623EF}"/>
    <cellStyle name="Normal 10 2 6 5" xfId="24835" xr:uid="{2AA68A3A-DCAE-496A-82A2-4D3838D9ABF1}"/>
    <cellStyle name="Normal 10 2 6 6" xfId="13391" xr:uid="{14C536AA-DB87-428A-B8DD-54EAB2B90CD1}"/>
    <cellStyle name="Normal 10 2 7" xfId="2501" xr:uid="{00000000-0005-0000-0000-000020030000}"/>
    <cellStyle name="Normal 10 2 7 2" xfId="5782" xr:uid="{D0B4CEE4-5864-4622-B725-5D5D21567676}"/>
    <cellStyle name="Normal 10 2 7 2 2" xfId="27112" xr:uid="{978E091B-8C60-428F-8E28-08D94C396028}"/>
    <cellStyle name="Normal 10 2 7 2 3" xfId="15173" xr:uid="{CE2A363D-DDDE-4623-A501-AAAF537750CD}"/>
    <cellStyle name="Normal 10 2 7 3" xfId="7626" xr:uid="{7A984B8F-FF27-492E-BA0E-F5C3E75B7C54}"/>
    <cellStyle name="Normal 10 2 7 3 2" xfId="18006" xr:uid="{45DE27C2-5F10-4CA5-BF51-54192B24021B}"/>
    <cellStyle name="Normal 10 2 7 4" xfId="10459" xr:uid="{5B46C42E-A9F8-44A4-B466-83BEF0D6B08F}"/>
    <cellStyle name="Normal 10 2 7 4 2" xfId="20839" xr:uid="{A911A6C3-C177-4436-98E2-79D9650DA797}"/>
    <cellStyle name="Normal 10 2 7 5" xfId="22948" xr:uid="{EF1259EB-84F5-4CD6-8766-0001F2586003}"/>
    <cellStyle name="Normal 10 2 7 6" xfId="12889" xr:uid="{62449018-77E9-4C59-A406-BD186A7876FD}"/>
    <cellStyle name="Normal 10 2 8" xfId="2195" xr:uid="{00000000-0005-0000-0000-000009030000}"/>
    <cellStyle name="Normal 10 2 8 2" xfId="7322" xr:uid="{CD3D437D-65A4-45F7-BD24-8B506936D243}"/>
    <cellStyle name="Normal 10 2 8 2 2" xfId="17702" xr:uid="{459D8D6A-E723-445E-8E7D-E58CC4E9DB9E}"/>
    <cellStyle name="Normal 10 2 8 3" xfId="10155" xr:uid="{A4E6239E-293D-43CF-BAE1-920FC2436C0D}"/>
    <cellStyle name="Normal 10 2 8 3 2" xfId="20535" xr:uid="{58CF501C-C41C-4CE0-9DC0-D9DF3C98CCAA}"/>
    <cellStyle name="Normal 10 2 8 4" xfId="23946" xr:uid="{B16A613C-DC7C-4BAB-9CE5-D2D4386F503D}"/>
    <cellStyle name="Normal 10 2 8 5" xfId="14869" xr:uid="{D2AC8B86-F8E4-403F-B63E-A61C29DDF6FC}"/>
    <cellStyle name="Normal 10 2 9" xfId="3904" xr:uid="{8D267ABA-D2E7-4AB9-85B6-698D2920A9CF}"/>
    <cellStyle name="Normal 10 2 9 2" xfId="8736" xr:uid="{AF649095-E975-4879-A024-D9E79D05AA14}"/>
    <cellStyle name="Normal 10 2 9 2 2" xfId="19116" xr:uid="{3191403E-2306-45DA-906D-6C9E51CA3AEA}"/>
    <cellStyle name="Normal 10 2 9 3" xfId="11569" xr:uid="{D853CF8D-5370-4F11-A2CD-EB1C71549CBB}"/>
    <cellStyle name="Normal 10 2 9 3 2" xfId="21949" xr:uid="{967439E1-E452-43A8-80DA-4BBE4EACCEE0}"/>
    <cellStyle name="Normal 10 2 9 4" xfId="16283" xr:uid="{D850474B-04FD-41D5-9E02-5BDAD9D1B3B8}"/>
    <cellStyle name="Normal 10 3" xfId="631" xr:uid="{00000000-0005-0000-0000-000023040000}"/>
    <cellStyle name="Normal 10 3 10" xfId="4990" xr:uid="{B971CAB3-4E5E-42A8-8E41-7E9B5496E5A2}"/>
    <cellStyle name="Normal 10 3 10 2" xfId="14285" xr:uid="{1D1E5673-3166-446E-874B-A45C646CA6F2}"/>
    <cellStyle name="Normal 10 3 11" xfId="6738" xr:uid="{2ED9A2C1-5D97-491C-ACA5-960CC9F31B2C}"/>
    <cellStyle name="Normal 10 3 11 2" xfId="17118" xr:uid="{0911746F-79BE-42B5-8D11-8F7DD6FFFB9D}"/>
    <cellStyle name="Normal 10 3 12" xfId="9571" xr:uid="{255DC69B-92E1-4FEB-9EFA-4F0D81443FB9}"/>
    <cellStyle name="Normal 10 3 12 2" xfId="19951" xr:uid="{7DB05A14-DDDF-42E0-BCD6-AF6AB9D9B9C4}"/>
    <cellStyle name="Normal 10 3 13" xfId="23886" xr:uid="{6272B891-EDDC-4148-A2A1-936240A89EBA}"/>
    <cellStyle name="Normal 10 3 14" xfId="12464" xr:uid="{359FC0B9-F250-4559-B02E-40DB23ABD1A8}"/>
    <cellStyle name="Normal 10 3 2" xfId="632" xr:uid="{00000000-0005-0000-0000-000024040000}"/>
    <cellStyle name="Normal 10 3 2 10" xfId="9572" xr:uid="{51C02921-58A3-463A-B4FC-F82EDF76A44E}"/>
    <cellStyle name="Normal 10 3 2 10 2" xfId="19952" xr:uid="{928C13C0-E605-4FA9-8E38-6C8897FF5498}"/>
    <cellStyle name="Normal 10 3 2 11" xfId="23012" xr:uid="{1AEADB29-65B1-4D02-9750-E5CD446409E6}"/>
    <cellStyle name="Normal 10 3 2 12" xfId="12536" xr:uid="{E0A41ED9-2C13-409B-93F2-56564369BD81}"/>
    <cellStyle name="Normal 10 3 2 2" xfId="633" xr:uid="{00000000-0005-0000-0000-000025040000}"/>
    <cellStyle name="Normal 10 3 2 2 2" xfId="3132" xr:uid="{00000000-0005-0000-0000-000024030000}"/>
    <cellStyle name="Normal 10 3 2 2 2 2" xfId="6190" xr:uid="{818E3871-8BBD-49A5-8F2F-3AA2809212CC}"/>
    <cellStyle name="Normal 10 3 2 2 2 2 2" xfId="26168" xr:uid="{EA40498E-9AB9-4A85-918E-BFACEC00A1BF}"/>
    <cellStyle name="Normal 10 3 2 2 2 2 3" xfId="25885" xr:uid="{53D87904-1416-4640-96E8-2900CC5A05C6}"/>
    <cellStyle name="Normal 10 3 2 2 2 2 4" xfId="15759" xr:uid="{528ECC10-08C3-4C6E-BA5F-675B8F05A6D1}"/>
    <cellStyle name="Normal 10 3 2 2 2 3" xfId="8212" xr:uid="{C721729A-2337-4936-B79F-891C05B4A559}"/>
    <cellStyle name="Normal 10 3 2 2 2 3 2" xfId="28865" xr:uid="{B96E90F2-99D0-4B90-805E-5BE51C97634A}"/>
    <cellStyle name="Normal 10 3 2 2 2 3 3" xfId="18592" xr:uid="{87839693-9F0F-49A5-850D-92BA297E6CB6}"/>
    <cellStyle name="Normal 10 3 2 2 2 4" xfId="11045" xr:uid="{BF195E82-5187-4D41-BD8C-60ED6733DFB5}"/>
    <cellStyle name="Normal 10 3 2 2 2 4 2" xfId="21425" xr:uid="{040CE62B-8DD3-48FD-885B-700066E6B86B}"/>
    <cellStyle name="Normal 10 3 2 2 2 5" xfId="22877" xr:uid="{BBA932E6-1E09-4080-98F2-0F79EA82D601}"/>
    <cellStyle name="Normal 10 3 2 2 2 6" xfId="13653" xr:uid="{5DADBDA1-26F8-4BD9-873A-036A9D4F8118}"/>
    <cellStyle name="Normal 10 3 2 2 3" xfId="4284" xr:uid="{A53AD929-881D-4AA3-8224-140DAE4C1638}"/>
    <cellStyle name="Normal 10 3 2 2 3 2" xfId="9056" xr:uid="{8C75F184-FFC8-4F9E-AACF-5A5E3057638C}"/>
    <cellStyle name="Normal 10 3 2 2 3 2 2" xfId="29099" xr:uid="{3FA52B86-173F-47DB-A46D-08887A85E943}"/>
    <cellStyle name="Normal 10 3 2 2 3 2 3" xfId="19436" xr:uid="{CF9251E8-D165-4028-9B55-9DFABB159669}"/>
    <cellStyle name="Normal 10 3 2 2 3 3" xfId="11889" xr:uid="{7B657372-A9AB-4CC8-A4F1-DA61F6B8BD3E}"/>
    <cellStyle name="Normal 10 3 2 2 3 3 2" xfId="22269" xr:uid="{7A27E98F-A5A0-4A1D-9085-C99D62911EC4}"/>
    <cellStyle name="Normal 10 3 2 2 3 4" xfId="24764" xr:uid="{B0263DA0-4320-4DB7-B5C5-010F7FD3EAA0}"/>
    <cellStyle name="Normal 10 3 2 2 3 5" xfId="16603" xr:uid="{DCC0A920-4C3C-4AB7-BF06-0525ABDD4CEB}"/>
    <cellStyle name="Normal 10 3 2 2 4" xfId="4992" xr:uid="{8FBD8140-B9BC-491C-8D7F-C7C1AAC31563}"/>
    <cellStyle name="Normal 10 3 2 2 4 2" xfId="26245" xr:uid="{5A9FC39D-CFFE-4712-BA37-6A6B52AF9965}"/>
    <cellStyle name="Normal 10 3 2 2 4 3" xfId="14287" xr:uid="{07170A62-D7A3-4CF8-AF7A-00C71D5117E1}"/>
    <cellStyle name="Normal 10 3 2 2 5" xfId="6740" xr:uid="{F488103A-1068-48DE-89EF-889B889BB68C}"/>
    <cellStyle name="Normal 10 3 2 2 5 2" xfId="17120" xr:uid="{723E325F-12B8-4F4B-BDC3-0F57FCB0A260}"/>
    <cellStyle name="Normal 10 3 2 2 6" xfId="9573" xr:uid="{6ED5D63F-9B82-414B-88E6-E4DB8CB3E9EB}"/>
    <cellStyle name="Normal 10 3 2 2 6 2" xfId="19953" xr:uid="{8BE44BC7-DC90-4F84-B987-DC25E2CE5C9D}"/>
    <cellStyle name="Normal 10 3 2 2 7" xfId="25180" xr:uid="{2F7CE6EA-3726-424C-8D77-756D4623EE51}"/>
    <cellStyle name="Normal 10 3 2 2 8" xfId="13127" xr:uid="{B9446284-ECCF-4080-BA5F-5D5B591A76AD}"/>
    <cellStyle name="Normal 10 3 2 3" xfId="3133" xr:uid="{00000000-0005-0000-0000-000025030000}"/>
    <cellStyle name="Normal 10 3 2 3 2" xfId="4442" xr:uid="{AB4DC996-997D-43F3-A978-07BE861BA132}"/>
    <cellStyle name="Normal 10 3 2 3 2 2" xfId="9214" xr:uid="{A96D1B7B-5F8C-4D05-9DC8-DE3645EF2A3D}"/>
    <cellStyle name="Normal 10 3 2 3 2 2 2" xfId="29207" xr:uid="{843C4DA1-F182-487D-80F5-0E6BE11C9AF5}"/>
    <cellStyle name="Normal 10 3 2 3 2 2 3" xfId="19594" xr:uid="{2E2CD963-89F6-41AE-88AD-9526C805221B}"/>
    <cellStyle name="Normal 10 3 2 3 2 3" xfId="12047" xr:uid="{3E76F8F7-3EC2-480D-BE7A-4019B720399F}"/>
    <cellStyle name="Normal 10 3 2 3 2 3 2" xfId="22427" xr:uid="{C1D9A5B9-0886-4A15-B4AC-905F0C43B983}"/>
    <cellStyle name="Normal 10 3 2 3 2 4" xfId="24899" xr:uid="{EF39CD07-3306-40C4-AC6B-FFC0565E7D10}"/>
    <cellStyle name="Normal 10 3 2 3 2 5" xfId="16761" xr:uid="{78EC5100-9684-4998-9F40-39204151AC55}"/>
    <cellStyle name="Normal 10 3 2 3 3" xfId="6191" xr:uid="{4FA7B985-F3FD-4BB1-BE6E-726FBE11C1C7}"/>
    <cellStyle name="Normal 10 3 2 3 3 2" xfId="28118" xr:uid="{CEA23EA0-2236-4A39-8BAD-FB0EC0DB315A}"/>
    <cellStyle name="Normal 10 3 2 3 3 3" xfId="15760" xr:uid="{9144E66A-91B6-4E51-ACAA-56ACDAF6CBAE}"/>
    <cellStyle name="Normal 10 3 2 3 4" xfId="8213" xr:uid="{0277978F-4825-43B0-B34A-710A6A851632}"/>
    <cellStyle name="Normal 10 3 2 3 4 2" xfId="18593" xr:uid="{72752379-22DD-4D52-BF80-11B385A74B1D}"/>
    <cellStyle name="Normal 10 3 2 3 5" xfId="11046" xr:uid="{1C342EAE-3E22-40BE-A5C7-8125513E85B4}"/>
    <cellStyle name="Normal 10 3 2 3 5 2" xfId="21426" xr:uid="{3BCAC77F-4504-4411-91D6-CDBAD0294ACA}"/>
    <cellStyle name="Normal 10 3 2 3 6" xfId="25053" xr:uid="{B1DA9158-FF4F-43E3-81BC-72A67E9F1FCA}"/>
    <cellStyle name="Normal 10 3 2 3 7" xfId="13654" xr:uid="{5F15AA7E-F44B-4554-B334-229175320190}"/>
    <cellStyle name="Normal 10 3 2 4" xfId="3131" xr:uid="{00000000-0005-0000-0000-000026030000}"/>
    <cellStyle name="Normal 10 3 2 4 2" xfId="6189" xr:uid="{B077E13E-CA6B-45D4-9087-D61876575884}"/>
    <cellStyle name="Normal 10 3 2 4 2 2" xfId="26601" xr:uid="{92FF2D64-E0F2-4AAB-81C6-B9C1DA63E523}"/>
    <cellStyle name="Normal 10 3 2 4 2 3" xfId="15758" xr:uid="{4B82FBAC-F2C9-4089-824F-815BB8080F6F}"/>
    <cellStyle name="Normal 10 3 2 4 3" xfId="8211" xr:uid="{B2BFB5DC-6009-4CCA-94A5-544F7797A084}"/>
    <cellStyle name="Normal 10 3 2 4 3 2" xfId="18591" xr:uid="{7E9BCD89-84C1-498B-B93E-51EAF88235C7}"/>
    <cellStyle name="Normal 10 3 2 4 4" xfId="11044" xr:uid="{E028B317-F9CA-4C90-B28A-1E0061DE4622}"/>
    <cellStyle name="Normal 10 3 2 4 4 2" xfId="21424" xr:uid="{66936DCA-6B75-429F-9723-956BD3D56201}"/>
    <cellStyle name="Normal 10 3 2 4 5" xfId="23279" xr:uid="{A2698027-CC44-496E-A047-99571E1CFE91}"/>
    <cellStyle name="Normal 10 3 2 4 6" xfId="13652" xr:uid="{B746249F-45B3-4BC8-9F06-58E0393BEAB6}"/>
    <cellStyle name="Normal 10 3 2 5" xfId="2538" xr:uid="{00000000-0005-0000-0000-000027030000}"/>
    <cellStyle name="Normal 10 3 2 5 2" xfId="5812" xr:uid="{3AFAD17B-9CB7-4043-92C4-690A02D02BCC}"/>
    <cellStyle name="Normal 10 3 2 5 2 2" xfId="28503" xr:uid="{EBF5EBE1-ED80-4526-AEB5-FBEF36F58529}"/>
    <cellStyle name="Normal 10 3 2 5 2 3" xfId="15210" xr:uid="{6989A562-4251-4F9F-8419-A33C25A59A25}"/>
    <cellStyle name="Normal 10 3 2 5 3" xfId="7663" xr:uid="{1831CD6D-9BE7-41B6-B199-6DCD146669B3}"/>
    <cellStyle name="Normal 10 3 2 5 3 2" xfId="18043" xr:uid="{BD83013A-EEF5-42AE-A6F5-16BD16D55753}"/>
    <cellStyle name="Normal 10 3 2 5 4" xfId="10496" xr:uid="{012ED8AA-B686-49AB-AFE6-52E2F18ECBDD}"/>
    <cellStyle name="Normal 10 3 2 5 4 2" xfId="20876" xr:uid="{DDCB5631-F786-43E1-AFAE-8891BC06A146}"/>
    <cellStyle name="Normal 10 3 2 5 5" xfId="24093" xr:uid="{81847829-8D06-4E14-B304-A1014F7064EF}"/>
    <cellStyle name="Normal 10 3 2 5 6" xfId="12926" xr:uid="{DF20E022-3898-4380-82B3-AC87090882AC}"/>
    <cellStyle name="Normal 10 3 2 6" xfId="2304" xr:uid="{00000000-0005-0000-0000-000022030000}"/>
    <cellStyle name="Normal 10 3 2 6 2" xfId="7431" xr:uid="{EAE563C9-0ED2-48F8-9124-2A92354E338C}"/>
    <cellStyle name="Normal 10 3 2 6 2 2" xfId="17811" xr:uid="{9E740C62-6C9B-4F4E-930E-6A6A3F2F3603}"/>
    <cellStyle name="Normal 10 3 2 6 3" xfId="10264" xr:uid="{49165BC3-52B0-4C24-A6C9-50659493E6C0}"/>
    <cellStyle name="Normal 10 3 2 6 3 2" xfId="20644" xr:uid="{9F65774C-CA03-4F18-9D11-43914841E605}"/>
    <cellStyle name="Normal 10 3 2 6 4" xfId="24222" xr:uid="{932920D9-C582-48DA-A395-DE5A8D4E9988}"/>
    <cellStyle name="Normal 10 3 2 6 5" xfId="14978" xr:uid="{58451BA6-A69A-4535-AEA4-F75B5AF1C6C4}"/>
    <cellStyle name="Normal 10 3 2 7" xfId="3835" xr:uid="{5DE2482C-58BB-48C3-BFAB-C7FEF5582713}"/>
    <cellStyle name="Normal 10 3 2 7 2" xfId="8668" xr:uid="{8DB17317-09E6-4641-BC0A-ED4C68F648C6}"/>
    <cellStyle name="Normal 10 3 2 7 2 2" xfId="19048" xr:uid="{353414D2-5965-4C88-9155-5637FB721339}"/>
    <cellStyle name="Normal 10 3 2 7 3" xfId="11501" xr:uid="{A50C2AEA-0E22-4976-9959-F2741F1D478D}"/>
    <cellStyle name="Normal 10 3 2 7 3 2" xfId="21881" xr:uid="{6537CBDA-0B47-4A02-9559-AE5B06F9477F}"/>
    <cellStyle name="Normal 10 3 2 7 4" xfId="16215" xr:uid="{D36FE6EB-A15E-44F2-8054-6C2B99B90891}"/>
    <cellStyle name="Normal 10 3 2 8" xfId="4991" xr:uid="{AABF2103-4513-4583-A363-6F64B000444F}"/>
    <cellStyle name="Normal 10 3 2 8 2" xfId="14286" xr:uid="{7022F2AB-98F8-4CC8-95C8-F55383562AED}"/>
    <cellStyle name="Normal 10 3 2 9" xfId="6739" xr:uid="{1FB954EC-E729-41E3-BF60-916B01A6773C}"/>
    <cellStyle name="Normal 10 3 2 9 2" xfId="17119" xr:uid="{066F68D1-A22B-4004-9509-9E7EFB117A42}"/>
    <cellStyle name="Normal 10 3 3" xfId="634" xr:uid="{00000000-0005-0000-0000-000026040000}"/>
    <cellStyle name="Normal 10 3 3 10" xfId="24634" xr:uid="{FC8A1D8D-9502-4418-BE56-E62F82A545E2}"/>
    <cellStyle name="Normal 10 3 3 11" xfId="12694" xr:uid="{107F9FA7-0259-4E3D-8341-5FD559C59C48}"/>
    <cellStyle name="Normal 10 3 3 2" xfId="2707" xr:uid="{00000000-0005-0000-0000-000029030000}"/>
    <cellStyle name="Normal 10 3 3 2 2" xfId="3135" xr:uid="{00000000-0005-0000-0000-00002A030000}"/>
    <cellStyle name="Normal 10 3 3 2 2 2" xfId="6193" xr:uid="{CD6BC6DD-65A0-4460-A783-00734090C10A}"/>
    <cellStyle name="Normal 10 3 3 2 2 2 2" xfId="27547" xr:uid="{F6E9DF03-CA51-4FF2-BF49-97DE818A30D7}"/>
    <cellStyle name="Normal 10 3 3 2 2 2 3" xfId="15762" xr:uid="{0C0BC6BF-440D-42B6-9B31-E981D40669B5}"/>
    <cellStyle name="Normal 10 3 3 2 2 3" xfId="8215" xr:uid="{E70CDCB3-2C59-4855-AC91-BC2EE6F71F41}"/>
    <cellStyle name="Normal 10 3 3 2 2 3 2" xfId="18595" xr:uid="{B6009367-2002-477F-ADA8-D12A52FB6F22}"/>
    <cellStyle name="Normal 10 3 3 2 2 4" xfId="11048" xr:uid="{511DD6FF-718F-40CE-8B3D-66AD6CA908FC}"/>
    <cellStyle name="Normal 10 3 3 2 2 4 2" xfId="21428" xr:uid="{2E00B27A-A42E-4F8B-B13D-BBB37244772E}"/>
    <cellStyle name="Normal 10 3 3 2 2 5" xfId="25086" xr:uid="{6363B84C-CDDF-4381-9906-941F5A74FE90}"/>
    <cellStyle name="Normal 10 3 3 2 2 6" xfId="13656" xr:uid="{F1911E96-22FE-4804-BF2B-2DC39E7E8FCF}"/>
    <cellStyle name="Normal 10 3 3 2 3" xfId="4285" xr:uid="{1084E21D-2F01-48DF-8530-0DD6342FD1D6}"/>
    <cellStyle name="Normal 10 3 3 2 3 2" xfId="9057" xr:uid="{3A87375D-5DC6-42E2-ACD4-630770DB3433}"/>
    <cellStyle name="Normal 10 3 3 2 3 2 2" xfId="29100" xr:uid="{8FB4BF09-347C-4E03-9A17-26F38F50AD2F}"/>
    <cellStyle name="Normal 10 3 3 2 3 2 3" xfId="19437" xr:uid="{F2F6F10E-DE6A-4D03-A63B-95C80F4D8ECB}"/>
    <cellStyle name="Normal 10 3 3 2 3 3" xfId="11890" xr:uid="{B5FEBB2C-18BD-4B11-9079-92D4D09B2BB6}"/>
    <cellStyle name="Normal 10 3 3 2 3 3 2" xfId="22270" xr:uid="{192847B9-433A-4DBD-8D2A-7ECB95F601F6}"/>
    <cellStyle name="Normal 10 3 3 2 3 4" xfId="24208" xr:uid="{CE8311F5-474D-495D-8F29-9C610027580A}"/>
    <cellStyle name="Normal 10 3 3 2 3 5" xfId="16604" xr:uid="{AA0CBE19-0038-472F-BE01-2DE5D8879BD4}"/>
    <cellStyle name="Normal 10 3 3 2 4" xfId="5925" xr:uid="{49AE9B8B-60D5-412E-A13F-852B75B379C2}"/>
    <cellStyle name="Normal 10 3 3 2 4 2" xfId="28292" xr:uid="{F2CB1B38-AB99-424C-B821-A6989D844967}"/>
    <cellStyle name="Normal 10 3 3 2 4 3" xfId="15378" xr:uid="{8864088A-97F7-4F3D-A94D-BC5AD6843D58}"/>
    <cellStyle name="Normal 10 3 3 2 5" xfId="7831" xr:uid="{AC1960BB-B33A-452C-9BAB-4826B5F1C111}"/>
    <cellStyle name="Normal 10 3 3 2 5 2" xfId="18211" xr:uid="{9738F909-F88A-4DA2-9ADF-3E9855FAB67C}"/>
    <cellStyle name="Normal 10 3 3 2 6" xfId="10664" xr:uid="{1713B0A9-4DFC-43D7-B3CB-4E5CCC9FB9E3}"/>
    <cellStyle name="Normal 10 3 3 2 6 2" xfId="21044" xr:uid="{67AD1D3A-BC95-4F8F-9E67-E20FAC2AEDBB}"/>
    <cellStyle name="Normal 10 3 3 2 7" xfId="24700" xr:uid="{579A7D72-7FBB-4A0B-8AC2-8B77510F8FBA}"/>
    <cellStyle name="Normal 10 3 3 2 8" xfId="13128" xr:uid="{6FCAC9DB-4A81-42EC-A4AF-158C0FC5212E}"/>
    <cellStyle name="Normal 10 3 3 3" xfId="3136" xr:uid="{00000000-0005-0000-0000-00002B030000}"/>
    <cellStyle name="Normal 10 3 3 3 2" xfId="4443" xr:uid="{F11CDAB9-888A-47CC-A013-7F0EA6C8B225}"/>
    <cellStyle name="Normal 10 3 3 3 2 2" xfId="9215" xr:uid="{7538ED8B-886C-49A0-B978-7D4B6B68CB80}"/>
    <cellStyle name="Normal 10 3 3 3 2 2 2" xfId="29208" xr:uid="{64ED5053-508E-494D-8FC0-805F9147E2BE}"/>
    <cellStyle name="Normal 10 3 3 3 2 2 3" xfId="19595" xr:uid="{76FD16F7-01B8-4248-A574-98D03BECB22C}"/>
    <cellStyle name="Normal 10 3 3 3 2 3" xfId="12048" xr:uid="{D05F6A24-CCAD-4391-AE37-AE46768AE2AA}"/>
    <cellStyle name="Normal 10 3 3 3 2 3 2" xfId="22428" xr:uid="{9CB67378-A7E5-4DFF-8039-EA53630F68B4}"/>
    <cellStyle name="Normal 10 3 3 3 2 4" xfId="25687" xr:uid="{59D31921-BD7B-410B-995B-A240C490AAC4}"/>
    <cellStyle name="Normal 10 3 3 3 2 5" xfId="16762" xr:uid="{41C32BF1-2AEF-4FCB-B0FB-832D71E9265B}"/>
    <cellStyle name="Normal 10 3 3 3 3" xfId="6194" xr:uid="{38472D4B-C516-4A45-A07C-56DE8DF449E4}"/>
    <cellStyle name="Normal 10 3 3 3 3 2" xfId="26854" xr:uid="{D4921790-E0C7-425A-8388-42044F8799DA}"/>
    <cellStyle name="Normal 10 3 3 3 3 3" xfId="15763" xr:uid="{80E669C7-FC3B-4E63-B72A-C7C6CC2DDC7B}"/>
    <cellStyle name="Normal 10 3 3 3 4" xfId="8216" xr:uid="{0736BEBB-3583-4FED-9AE4-002B3151CD49}"/>
    <cellStyle name="Normal 10 3 3 3 4 2" xfId="18596" xr:uid="{E149C1C9-FD91-4C75-B8C4-600B9FBC45EB}"/>
    <cellStyle name="Normal 10 3 3 3 5" xfId="11049" xr:uid="{2990E9DE-F821-4438-BA00-5B96F3E4EC3D}"/>
    <cellStyle name="Normal 10 3 3 3 5 2" xfId="21429" xr:uid="{CDD16F88-02D7-4B9A-B06B-6A19C7C01B37}"/>
    <cellStyle name="Normal 10 3 3 3 6" xfId="23027" xr:uid="{0EF7FB8A-31D6-40C1-8A48-66E85E1AE895}"/>
    <cellStyle name="Normal 10 3 3 3 7" xfId="13657" xr:uid="{5D07802A-295C-40F9-9CCC-ED8C4ABAD191}"/>
    <cellStyle name="Normal 10 3 3 4" xfId="3134" xr:uid="{00000000-0005-0000-0000-00002C030000}"/>
    <cellStyle name="Normal 10 3 3 4 2" xfId="6192" xr:uid="{CC2E32D4-5362-4611-AF3F-C0F3B40A61C9}"/>
    <cellStyle name="Normal 10 3 3 4 2 2" xfId="27849" xr:uid="{E7631E61-E7EB-487E-AFA4-2FDCD2DEF47E}"/>
    <cellStyle name="Normal 10 3 3 4 2 3" xfId="15761" xr:uid="{2BF59D66-C81C-499C-A46A-B1E17B24526C}"/>
    <cellStyle name="Normal 10 3 3 4 3" xfId="8214" xr:uid="{4B1740DF-DA70-4371-8F14-AB8C840FB985}"/>
    <cellStyle name="Normal 10 3 3 4 3 2" xfId="18594" xr:uid="{A18AFC81-B1D5-4A27-9E55-AA891CB5A47D}"/>
    <cellStyle name="Normal 10 3 3 4 4" xfId="11047" xr:uid="{A00259E1-939B-4EE5-B516-39DDAEFB0C33}"/>
    <cellStyle name="Normal 10 3 3 4 4 2" xfId="21427" xr:uid="{82B9EB5A-BF13-4A91-B6C3-D4633F88A1BF}"/>
    <cellStyle name="Normal 10 3 3 4 5" xfId="23474" xr:uid="{88365AA0-F73F-4C93-85F9-8056223A3BB7}"/>
    <cellStyle name="Normal 10 3 3 4 6" xfId="13655" xr:uid="{7AC675F4-EDE3-49BF-9A92-3810128595BF}"/>
    <cellStyle name="Normal 10 3 3 5" xfId="2640" xr:uid="{00000000-0005-0000-0000-00002D030000}"/>
    <cellStyle name="Normal 10 3 3 5 2" xfId="5902" xr:uid="{7317C662-3FFA-44C0-8540-BB269EC96C05}"/>
    <cellStyle name="Normal 10 3 3 5 2 2" xfId="28029" xr:uid="{4CBB18E1-F517-4DFF-847C-0B3F7CD6D389}"/>
    <cellStyle name="Normal 10 3 3 5 2 3" xfId="15312" xr:uid="{D2D60040-57CB-48AC-A06D-BA5300FEA18D}"/>
    <cellStyle name="Normal 10 3 3 5 3" xfId="7765" xr:uid="{65C29C45-4F49-4B4C-ACD4-B306EBC5733B}"/>
    <cellStyle name="Normal 10 3 3 5 3 2" xfId="18145" xr:uid="{1EE2A97B-CBB0-483E-BFD9-E0EBA9854283}"/>
    <cellStyle name="Normal 10 3 3 5 4" xfId="10598" xr:uid="{538FCF69-8E10-4AE3-BF4A-413C4FDB95A5}"/>
    <cellStyle name="Normal 10 3 3 5 4 2" xfId="20978" xr:uid="{CA4C8EE0-D68A-423B-AF9F-FEB3A83A347E}"/>
    <cellStyle name="Normal 10 3 3 5 5" xfId="24262" xr:uid="{9EE9879A-47D9-4A6A-B4AB-0EA40920AE79}"/>
    <cellStyle name="Normal 10 3 3 5 6" xfId="13029" xr:uid="{B3FC1032-6990-49BF-84CD-EA042BF26A29}"/>
    <cellStyle name="Normal 10 3 3 6" xfId="4146" xr:uid="{720A314B-D736-4B55-91D2-0A9538020FD9}"/>
    <cellStyle name="Normal 10 3 3 6 2" xfId="8918" xr:uid="{146BDAE5-801A-4480-9109-EF36CF3B3DAA}"/>
    <cellStyle name="Normal 10 3 3 6 2 2" xfId="19298" xr:uid="{F8E6BE30-8223-49EA-B7BC-C94DE5882EE1}"/>
    <cellStyle name="Normal 10 3 3 6 3" xfId="11751" xr:uid="{A25CFEF2-6593-4B5E-BD21-853D15FEBE47}"/>
    <cellStyle name="Normal 10 3 3 6 3 2" xfId="22131" xr:uid="{E2B4B273-0C6E-46FC-9E81-7BEC7BDA1D81}"/>
    <cellStyle name="Normal 10 3 3 6 4" xfId="24870" xr:uid="{6DEEF9DD-47F9-4373-AAF8-CDDE7FDB613C}"/>
    <cellStyle name="Normal 10 3 3 6 5" xfId="16465" xr:uid="{6F742FA1-D46B-4D41-83A7-CE84B26DD2D2}"/>
    <cellStyle name="Normal 10 3 3 7" xfId="4993" xr:uid="{76F195E5-F9BA-4629-A81C-7B3E73E89933}"/>
    <cellStyle name="Normal 10 3 3 7 2" xfId="14288" xr:uid="{793A3B51-E81A-4FCA-A6B8-8CAA78409040}"/>
    <cellStyle name="Normal 10 3 3 8" xfId="6741" xr:uid="{BB120FCB-8F6F-4A47-B67F-5468A5DC608A}"/>
    <cellStyle name="Normal 10 3 3 8 2" xfId="17121" xr:uid="{85583FF8-70AD-437B-93D6-4F13048E3AF1}"/>
    <cellStyle name="Normal 10 3 3 9" xfId="9574" xr:uid="{41F6E2E7-A077-43F8-9D5A-AD836BAB6389}"/>
    <cellStyle name="Normal 10 3 3 9 2" xfId="19954" xr:uid="{114E6468-8F35-48AA-8672-BACA8957B9DF}"/>
    <cellStyle name="Normal 10 3 4" xfId="635" xr:uid="{00000000-0005-0000-0000-000027040000}"/>
    <cellStyle name="Normal 10 3 4 2" xfId="3137" xr:uid="{00000000-0005-0000-0000-00002F030000}"/>
    <cellStyle name="Normal 10 3 4 2 2" xfId="6195" xr:uid="{EC9CB456-353B-44ED-8A95-68E8A608ACEA}"/>
    <cellStyle name="Normal 10 3 4 2 2 2" xfId="26078" xr:uid="{75B4E989-52C1-44C7-8D64-9F4442940882}"/>
    <cellStyle name="Normal 10 3 4 2 2 3" xfId="15764" xr:uid="{89FB9AF6-D2C0-4323-B17D-0D9743F23090}"/>
    <cellStyle name="Normal 10 3 4 2 3" xfId="8217" xr:uid="{D9E85761-58C7-4D3B-A2E5-044FD81D648F}"/>
    <cellStyle name="Normal 10 3 4 2 3 2" xfId="18597" xr:uid="{3AD4567C-F8F1-4839-95DF-E6D1F272F4E9}"/>
    <cellStyle name="Normal 10 3 4 2 4" xfId="11050" xr:uid="{D5C8DE77-E2A0-4247-806C-9D1FB1DA9EF6}"/>
    <cellStyle name="Normal 10 3 4 2 4 2" xfId="21430" xr:uid="{77712E07-E454-4FD2-841B-CDCBB182B862}"/>
    <cellStyle name="Normal 10 3 4 2 5" xfId="23007" xr:uid="{BDA9C7EB-35AD-4DBD-98B6-607A7BF34470}"/>
    <cellStyle name="Normal 10 3 4 2 6" xfId="13658" xr:uid="{C702F0AE-C2AB-4C81-997D-9B38F9C4558A}"/>
    <cellStyle name="Normal 10 3 4 3" xfId="4283" xr:uid="{727D90BB-C968-4920-862C-C2445E4027CE}"/>
    <cellStyle name="Normal 10 3 4 3 2" xfId="9055" xr:uid="{863D40C7-53A3-4DDB-B49D-A4C79F4AD3D9}"/>
    <cellStyle name="Normal 10 3 4 3 2 2" xfId="29098" xr:uid="{64B61225-A459-4345-8D2E-74E1F3B1BE4D}"/>
    <cellStyle name="Normal 10 3 4 3 2 3" xfId="19435" xr:uid="{4EC32CE8-1524-4A45-B50A-B559E9C19604}"/>
    <cellStyle name="Normal 10 3 4 3 3" xfId="11888" xr:uid="{84BC5F95-4EFD-4694-AFF7-81748F31181C}"/>
    <cellStyle name="Normal 10 3 4 3 3 2" xfId="22268" xr:uid="{E621FF38-7BB4-4CAD-B98F-3ED2F043755D}"/>
    <cellStyle name="Normal 10 3 4 3 4" xfId="24840" xr:uid="{874E08A6-1CA2-4DFD-BF71-3686E26141B8}"/>
    <cellStyle name="Normal 10 3 4 3 5" xfId="16602" xr:uid="{F19BB2E2-EA6D-4675-BBF3-E9766FA2DA92}"/>
    <cellStyle name="Normal 10 3 4 4" xfId="4994" xr:uid="{B3771ED7-7A4F-40E1-87A2-DD284B4D1FB0}"/>
    <cellStyle name="Normal 10 3 4 4 2" xfId="27710" xr:uid="{80240733-1F28-42D8-B52E-02AE0A900E69}"/>
    <cellStyle name="Normal 10 3 4 4 3" xfId="14289" xr:uid="{BC0FB313-E332-491A-A5A7-6B4708A96082}"/>
    <cellStyle name="Normal 10 3 4 5" xfId="6742" xr:uid="{B3EB4B11-BE2B-43D1-B380-671FAA13BD8B}"/>
    <cellStyle name="Normal 10 3 4 5 2" xfId="17122" xr:uid="{5F8A9B4C-9FF1-4D8C-9496-FB59C5921250}"/>
    <cellStyle name="Normal 10 3 4 6" xfId="9575" xr:uid="{6E895E4C-005B-4662-9C39-27B82A4CC90B}"/>
    <cellStyle name="Normal 10 3 4 6 2" xfId="19955" xr:uid="{6EC62299-454E-4B07-ACE0-9500222FE647}"/>
    <cellStyle name="Normal 10 3 4 7" xfId="25260" xr:uid="{9EC4ACD6-11A5-4535-A452-6040A01BCAA4}"/>
    <cellStyle name="Normal 10 3 4 8" xfId="13126" xr:uid="{5F516308-ACFA-4B49-ACB9-72422E653091}"/>
    <cellStyle name="Normal 10 3 5" xfId="3138" xr:uid="{00000000-0005-0000-0000-000030030000}"/>
    <cellStyle name="Normal 10 3 5 2" xfId="4444" xr:uid="{62BD4B13-781A-4338-ADA1-0DC58DB46F2D}"/>
    <cellStyle name="Normal 10 3 5 2 2" xfId="9216" xr:uid="{D51671E0-8C4B-44E4-868D-63BEE2417B69}"/>
    <cellStyle name="Normal 10 3 5 2 2 2" xfId="29209" xr:uid="{6B1E295B-F988-45A4-BC42-71E89C2D3DF1}"/>
    <cellStyle name="Normal 10 3 5 2 2 3" xfId="19596" xr:uid="{023E5AED-B5A8-49BA-8431-DBEBB38239BE}"/>
    <cellStyle name="Normal 10 3 5 2 3" xfId="12049" xr:uid="{909C78E4-B07A-4982-B196-49877638CD02}"/>
    <cellStyle name="Normal 10 3 5 2 3 2" xfId="22429" xr:uid="{A6376CE5-989F-4195-817F-5BEAB3B9170C}"/>
    <cellStyle name="Normal 10 3 5 2 4" xfId="22916" xr:uid="{77B4ADC0-A2C8-40E6-9F1C-F642C569F62A}"/>
    <cellStyle name="Normal 10 3 5 2 5" xfId="16763" xr:uid="{9C623E23-6903-4F72-9EE1-85955EAC33BA}"/>
    <cellStyle name="Normal 10 3 5 3" xfId="6196" xr:uid="{CE4477DA-1B11-4CBA-AD1A-7D1380E3DD0C}"/>
    <cellStyle name="Normal 10 3 5 3 2" xfId="28358" xr:uid="{609100A2-1C49-43BA-AFFB-B525D809C074}"/>
    <cellStyle name="Normal 10 3 5 3 3" xfId="15765" xr:uid="{E3A4951F-3AAB-42EB-8126-F57A869F346F}"/>
    <cellStyle name="Normal 10 3 5 4" xfId="8218" xr:uid="{310D63A0-24A3-4583-9A58-6F43F74A70F5}"/>
    <cellStyle name="Normal 10 3 5 4 2" xfId="18598" xr:uid="{473F5B53-4F3E-4867-A798-E2C5F0893558}"/>
    <cellStyle name="Normal 10 3 5 5" xfId="11051" xr:uid="{7D0B090E-B73A-4CEB-B990-6AEF5FBDED22}"/>
    <cellStyle name="Normal 10 3 5 5 2" xfId="21431" xr:uid="{1679AD0C-73AF-4ABB-A95F-69279A289615}"/>
    <cellStyle name="Normal 10 3 5 6" xfId="23808" xr:uid="{D907B0AC-9064-445B-82B3-C52D4CD7D1A4}"/>
    <cellStyle name="Normal 10 3 5 7" xfId="13659" xr:uid="{0BFE96D1-7E73-457E-8B74-D53EC3A2F9E0}"/>
    <cellStyle name="Normal 10 3 6" xfId="2890" xr:uid="{00000000-0005-0000-0000-000031030000}"/>
    <cellStyle name="Normal 10 3 6 2" xfId="6076" xr:uid="{63A2D3D4-354F-449C-B873-B13D65947A08}"/>
    <cellStyle name="Normal 10 3 6 2 2" xfId="25915" xr:uid="{7DE0E2F3-70A6-43B5-93B0-198AD3C5775D}"/>
    <cellStyle name="Normal 10 3 6 2 3" xfId="15554" xr:uid="{C889F172-5532-4A43-BB5E-6EFA80DE8FAA}"/>
    <cellStyle name="Normal 10 3 6 3" xfId="8007" xr:uid="{AD5B01FF-F810-4694-8B59-D841ABAC3A1D}"/>
    <cellStyle name="Normal 10 3 6 3 2" xfId="18387" xr:uid="{58414A3F-B83C-40A9-87CD-F6D074149D43}"/>
    <cellStyle name="Normal 10 3 6 4" xfId="10840" xr:uid="{68254EF4-AEDE-4D34-B040-74F5D68FD5F5}"/>
    <cellStyle name="Normal 10 3 6 4 2" xfId="21220" xr:uid="{3271912B-DD9A-4C23-A609-AD4A7076B685}"/>
    <cellStyle name="Normal 10 3 6 5" xfId="24749" xr:uid="{AD44433C-85A8-4C20-9673-689AB694C163}"/>
    <cellStyle name="Normal 10 3 6 6" xfId="13392" xr:uid="{94555134-64E5-494E-AB15-1E9A2FAA925D}"/>
    <cellStyle name="Normal 10 3 7" xfId="2478" xr:uid="{00000000-0005-0000-0000-000032030000}"/>
    <cellStyle name="Normal 10 3 7 2" xfId="5766" xr:uid="{35DABF79-AA0F-4397-B432-85D30F5B920E}"/>
    <cellStyle name="Normal 10 3 7 2 2" xfId="26004" xr:uid="{FBC0DBAE-8A1D-42BA-BF39-C45491425BDB}"/>
    <cellStyle name="Normal 10 3 7 2 3" xfId="15150" xr:uid="{46D098F0-24F6-4176-88F8-57985AC6B38B}"/>
    <cellStyle name="Normal 10 3 7 3" xfId="7603" xr:uid="{FA9123AC-D647-47A4-9914-D64BDD0110B6}"/>
    <cellStyle name="Normal 10 3 7 3 2" xfId="17983" xr:uid="{38861170-D29E-45DC-8318-4891B525C210}"/>
    <cellStyle name="Normal 10 3 7 4" xfId="10436" xr:uid="{DC90A635-41B1-4961-ACC7-F29EBD1693E0}"/>
    <cellStyle name="Normal 10 3 7 4 2" xfId="20816" xr:uid="{AC535C21-3E7B-4184-A68E-5617BE88C281}"/>
    <cellStyle name="Normal 10 3 7 5" xfId="25490" xr:uid="{C7698235-9481-465F-B45D-D05D6DF59E2A}"/>
    <cellStyle name="Normal 10 3 7 6" xfId="12866" xr:uid="{DA3547F9-157C-4BFC-B3B8-8754CCE8ABEC}"/>
    <cellStyle name="Normal 10 3 8" xfId="2232" xr:uid="{00000000-0005-0000-0000-000021030000}"/>
    <cellStyle name="Normal 10 3 8 2" xfId="7359" xr:uid="{72DDA263-81F6-43F0-8CA4-35ED37362871}"/>
    <cellStyle name="Normal 10 3 8 2 2" xfId="17739" xr:uid="{D0A43869-7421-42CA-AF8E-1A675A7319A5}"/>
    <cellStyle name="Normal 10 3 8 3" xfId="10192" xr:uid="{249BBC59-308D-4AB7-994C-5BA0CB273377}"/>
    <cellStyle name="Normal 10 3 8 3 2" xfId="20572" xr:uid="{B2AE14CA-27EC-4C5A-96EC-CF5A0B662E47}"/>
    <cellStyle name="Normal 10 3 8 4" xfId="23520" xr:uid="{DDCD5947-88AE-4CE7-AD1A-EE9946108DAD}"/>
    <cellStyle name="Normal 10 3 8 5" xfId="14906" xr:uid="{02D250B9-C265-425D-9921-FF6CCCAE255F}"/>
    <cellStyle name="Normal 10 3 9" xfId="3905" xr:uid="{DFAFEC0D-1123-40C7-8396-37B72A42A4E3}"/>
    <cellStyle name="Normal 10 3 9 2" xfId="8737" xr:uid="{0F6D0A89-C57D-4D60-909D-6327E96986AB}"/>
    <cellStyle name="Normal 10 3 9 2 2" xfId="19117" xr:uid="{F5AC2B97-3B86-43D1-AC13-952EA5581640}"/>
    <cellStyle name="Normal 10 3 9 3" xfId="11570" xr:uid="{A4405A67-BCE0-4793-905D-62F3F5DB56A9}"/>
    <cellStyle name="Normal 10 3 9 3 2" xfId="21950" xr:uid="{C3E35E6D-E8DA-48DB-A53C-AD965A433A5D}"/>
    <cellStyle name="Normal 10 3 9 4" xfId="16284" xr:uid="{7A4E722F-1587-42FD-B760-787107CE8583}"/>
    <cellStyle name="Normal 10 4" xfId="636" xr:uid="{00000000-0005-0000-0000-000028040000}"/>
    <cellStyle name="Normal 10 4 10" xfId="6743" xr:uid="{5920DC48-8D65-4018-A698-5A50362A0AE9}"/>
    <cellStyle name="Normal 10 4 10 2" xfId="17123" xr:uid="{44F67FD2-AE53-45BF-A513-ADCA8928DB4C}"/>
    <cellStyle name="Normal 10 4 11" xfId="9576" xr:uid="{B50B7FAB-23C0-4688-A51D-D6CD38E5B80C}"/>
    <cellStyle name="Normal 10 4 11 2" xfId="19956" xr:uid="{125C44FF-B7ED-432F-81AE-C213AA8C7EA1}"/>
    <cellStyle name="Normal 10 4 12" xfId="24681" xr:uid="{07D436A0-15B4-481A-8FE0-DDD06F0E7513}"/>
    <cellStyle name="Normal 10 4 13" xfId="12444" xr:uid="{9AC2E468-90FE-4AEA-8091-0C552D6D5FFB}"/>
    <cellStyle name="Normal 10 4 2" xfId="637" xr:uid="{00000000-0005-0000-0000-000029040000}"/>
    <cellStyle name="Normal 10 4 2 10" xfId="9577" xr:uid="{D4EA277E-FCC7-408B-9F3A-15E2DCB74069}"/>
    <cellStyle name="Normal 10 4 2 10 2" xfId="19957" xr:uid="{D6C62D71-8F1E-42A7-908F-5455BBDA1460}"/>
    <cellStyle name="Normal 10 4 2 11" xfId="25127" xr:uid="{BBCCF5EB-D03B-4D18-8B03-4B5ACA3F8E52}"/>
    <cellStyle name="Normal 10 4 2 12" xfId="12537" xr:uid="{67D8D94B-B82C-4209-95DD-0E71EBF554E7}"/>
    <cellStyle name="Normal 10 4 2 2" xfId="638" xr:uid="{00000000-0005-0000-0000-00002A040000}"/>
    <cellStyle name="Normal 10 4 2 2 2" xfId="3140" xr:uid="{00000000-0005-0000-0000-000036030000}"/>
    <cellStyle name="Normal 10 4 2 2 2 2" xfId="6198" xr:uid="{06F2B0D2-BE3F-4D5B-AE7B-D9F8BAA9692B}"/>
    <cellStyle name="Normal 10 4 2 2 2 2 2" xfId="26131" xr:uid="{EFF958C4-7ABB-4414-90EB-6A9CA6062F73}"/>
    <cellStyle name="Normal 10 4 2 2 2 2 3" xfId="28299" xr:uid="{E8C8467E-3FA8-4BAD-BD59-FD8074EF5103}"/>
    <cellStyle name="Normal 10 4 2 2 2 2 4" xfId="15767" xr:uid="{82792F97-AF95-4AE6-AA11-BB1C251B447A}"/>
    <cellStyle name="Normal 10 4 2 2 2 3" xfId="8220" xr:uid="{E8796C8C-6CB8-435E-9FAA-835CE642407F}"/>
    <cellStyle name="Normal 10 4 2 2 2 3 2" xfId="28866" xr:uid="{5C8AB1BF-315E-4194-950D-C7136336B9A1}"/>
    <cellStyle name="Normal 10 4 2 2 2 3 3" xfId="18600" xr:uid="{151C9F4C-E7BF-4FEC-B6A0-55545E0CB77B}"/>
    <cellStyle name="Normal 10 4 2 2 2 4" xfId="11053" xr:uid="{311656CA-3B45-45CB-A8D1-CA97EE9093C5}"/>
    <cellStyle name="Normal 10 4 2 2 2 4 2" xfId="21433" xr:uid="{9F359290-AB77-40CE-84DD-0746890789C4}"/>
    <cellStyle name="Normal 10 4 2 2 2 5" xfId="24713" xr:uid="{F315BE77-CBE9-40FF-A827-0A56A7F13A4E}"/>
    <cellStyle name="Normal 10 4 2 2 2 6" xfId="13661" xr:uid="{FC7B5103-5216-4ECD-BF0E-B0BF8325ADC0}"/>
    <cellStyle name="Normal 10 4 2 2 3" xfId="4286" xr:uid="{B33BE118-5B4D-42C0-8D8A-297D42D660E7}"/>
    <cellStyle name="Normal 10 4 2 2 3 2" xfId="9058" xr:uid="{011992E4-0B30-44AE-A330-84E6552E89A3}"/>
    <cellStyle name="Normal 10 4 2 2 3 2 2" xfId="29101" xr:uid="{EB6DCA00-11B9-45E4-850C-5A399C944CBC}"/>
    <cellStyle name="Normal 10 4 2 2 3 2 3" xfId="19438" xr:uid="{1E17F9D3-6FD9-4450-99BC-C17CF8C82ACF}"/>
    <cellStyle name="Normal 10 4 2 2 3 3" xfId="11891" xr:uid="{97A9FCD3-A616-4251-8DFA-44C6F1ADE11B}"/>
    <cellStyle name="Normal 10 4 2 2 3 3 2" xfId="22271" xr:uid="{B101FA82-953C-48BB-A152-913C8A344D20}"/>
    <cellStyle name="Normal 10 4 2 2 3 4" xfId="24820" xr:uid="{4F0432A1-A14C-4239-BDE4-C460D67AE82C}"/>
    <cellStyle name="Normal 10 4 2 2 3 5" xfId="16605" xr:uid="{322B70BC-6257-49F5-B228-4413C8E07220}"/>
    <cellStyle name="Normal 10 4 2 2 4" xfId="4997" xr:uid="{DAC04E3E-B1F8-4219-8EEB-0CCC0602482F}"/>
    <cellStyle name="Normal 10 4 2 2 4 2" xfId="27180" xr:uid="{6D7294A7-36FD-411B-8AA4-9FEE1CBCAF8E}"/>
    <cellStyle name="Normal 10 4 2 2 4 3" xfId="14292" xr:uid="{A0DBF87B-3249-475F-9F52-469F0EC7E109}"/>
    <cellStyle name="Normal 10 4 2 2 5" xfId="6745" xr:uid="{A4EB902D-3F9F-482C-86AD-9B66CF3E6B6F}"/>
    <cellStyle name="Normal 10 4 2 2 5 2" xfId="17125" xr:uid="{360D45F0-3803-4399-8218-0E713D188873}"/>
    <cellStyle name="Normal 10 4 2 2 6" xfId="9578" xr:uid="{6837B5A4-4671-4052-B884-5815B8212445}"/>
    <cellStyle name="Normal 10 4 2 2 6 2" xfId="19958" xr:uid="{F386D1A6-ABF7-4A9B-80BB-1D559C002524}"/>
    <cellStyle name="Normal 10 4 2 2 7" xfId="23059" xr:uid="{562739F2-F603-449E-9354-410FD527F77C}"/>
    <cellStyle name="Normal 10 4 2 2 8" xfId="13130" xr:uid="{9088F7F0-E3D0-4740-BC17-78C6ECDB3265}"/>
    <cellStyle name="Normal 10 4 2 3" xfId="3141" xr:uid="{00000000-0005-0000-0000-000037030000}"/>
    <cellStyle name="Normal 10 4 2 3 2" xfId="4445" xr:uid="{993D9A1E-0007-45A2-BDBD-615C6FF77875}"/>
    <cellStyle name="Normal 10 4 2 3 2 2" xfId="9217" xr:uid="{796D87CC-9C72-4436-9930-353404431198}"/>
    <cellStyle name="Normal 10 4 2 3 2 2 2" xfId="29210" xr:uid="{C9ABEA5E-0955-415D-B46F-B2F425FD2BEA}"/>
    <cellStyle name="Normal 10 4 2 3 2 2 3" xfId="19597" xr:uid="{947B9434-2737-4894-9CC1-886C18DE310E}"/>
    <cellStyle name="Normal 10 4 2 3 2 3" xfId="12050" xr:uid="{0017D429-C5F7-490A-95D2-40E3BACD14ED}"/>
    <cellStyle name="Normal 10 4 2 3 2 3 2" xfId="22430" xr:uid="{E15CCBB8-A745-4C41-8B06-D2E218F02349}"/>
    <cellStyle name="Normal 10 4 2 3 2 4" xfId="25645" xr:uid="{8EA90F6A-A0A5-454C-8877-AE245AD0F1CD}"/>
    <cellStyle name="Normal 10 4 2 3 2 5" xfId="16764" xr:uid="{D1707C35-54BC-42A0-B0DB-1F0221CD4D31}"/>
    <cellStyle name="Normal 10 4 2 3 3" xfId="6199" xr:uid="{3DA9AEB0-7430-4CD8-9759-403B2B29CB6E}"/>
    <cellStyle name="Normal 10 4 2 3 3 2" xfId="26247" xr:uid="{3988C583-4C03-4BA0-AD61-B9CD7F2D84B7}"/>
    <cellStyle name="Normal 10 4 2 3 3 3" xfId="15768" xr:uid="{9E97FCAA-40EF-49B6-BAB0-C8A96DEE02DB}"/>
    <cellStyle name="Normal 10 4 2 3 4" xfId="8221" xr:uid="{F9E0C1BB-B07A-45D9-A20E-5C7E023AFF5B}"/>
    <cellStyle name="Normal 10 4 2 3 4 2" xfId="18601" xr:uid="{5A7EDB01-41B1-4940-A948-C970566C72FF}"/>
    <cellStyle name="Normal 10 4 2 3 5" xfId="11054" xr:uid="{EABB47FE-094A-474B-A42F-A7A3FC429DAA}"/>
    <cellStyle name="Normal 10 4 2 3 5 2" xfId="21434" xr:uid="{45C324ED-D85E-4D25-862F-2C30CCA2847A}"/>
    <cellStyle name="Normal 10 4 2 3 6" xfId="22954" xr:uid="{BDD945F4-126B-4310-A9CC-2F9EAEE48A6C}"/>
    <cellStyle name="Normal 10 4 2 3 7" xfId="13662" xr:uid="{3E05150E-F02D-4C9A-AF6B-FB73AF8C6753}"/>
    <cellStyle name="Normal 10 4 2 4" xfId="3139" xr:uid="{00000000-0005-0000-0000-000038030000}"/>
    <cellStyle name="Normal 10 4 2 4 2" xfId="6197" xr:uid="{F68DC60C-0CB8-4A45-BAC8-8424ACFD301F}"/>
    <cellStyle name="Normal 10 4 2 4 2 2" xfId="27848" xr:uid="{BD935948-09BD-4AA5-82A6-309D057C86D6}"/>
    <cellStyle name="Normal 10 4 2 4 2 3" xfId="15766" xr:uid="{A4908460-27B0-484F-92FF-93FF6395B6CD}"/>
    <cellStyle name="Normal 10 4 2 4 3" xfId="8219" xr:uid="{8DA40B03-6080-411D-A100-B17AD3AAEB20}"/>
    <cellStyle name="Normal 10 4 2 4 3 2" xfId="18599" xr:uid="{210C5264-BF80-42B2-94FF-154D54786E94}"/>
    <cellStyle name="Normal 10 4 2 4 4" xfId="11052" xr:uid="{1B409DD8-EB9C-4B23-A0A3-166A63E15783}"/>
    <cellStyle name="Normal 10 4 2 4 4 2" xfId="21432" xr:uid="{83A1F8ED-7D53-4A69-89E7-AE220B6CF328}"/>
    <cellStyle name="Normal 10 4 2 4 5" xfId="24869" xr:uid="{6EC4A12D-7401-478A-88CC-9CEAEB506704}"/>
    <cellStyle name="Normal 10 4 2 4 6" xfId="13660" xr:uid="{88C1FCDE-2E73-41E3-8E0D-E934FA0EA4CD}"/>
    <cellStyle name="Normal 10 4 2 5" xfId="2621" xr:uid="{00000000-0005-0000-0000-000039030000}"/>
    <cellStyle name="Normal 10 4 2 5 2" xfId="5883" xr:uid="{7917804F-2066-4009-AC2B-830867C24119}"/>
    <cellStyle name="Normal 10 4 2 5 2 2" xfId="27755" xr:uid="{D102A650-5E04-4406-B6B7-8060D68E0AB1}"/>
    <cellStyle name="Normal 10 4 2 5 2 3" xfId="15293" xr:uid="{A8C87728-B097-4C76-A74E-DDF95D9FEE7C}"/>
    <cellStyle name="Normal 10 4 2 5 3" xfId="7746" xr:uid="{4B540000-AE30-4A5F-ADEB-495A25D7A052}"/>
    <cellStyle name="Normal 10 4 2 5 3 2" xfId="18126" xr:uid="{45E63A77-7412-4FF8-A4B0-6E92CBB14507}"/>
    <cellStyle name="Normal 10 4 2 5 4" xfId="10579" xr:uid="{C2A5C0CF-02E0-40E3-BA57-074EAA4B0557}"/>
    <cellStyle name="Normal 10 4 2 5 4 2" xfId="20959" xr:uid="{26DADC33-1F0D-4A63-AC2E-045E04BC48F6}"/>
    <cellStyle name="Normal 10 4 2 5 5" xfId="23694" xr:uid="{990F2A7C-A315-40A3-9E57-81A6FF4430F8}"/>
    <cellStyle name="Normal 10 4 2 5 6" xfId="13009" xr:uid="{3484E672-7684-4267-BB0F-3C5E93887B9E}"/>
    <cellStyle name="Normal 10 4 2 6" xfId="2305" xr:uid="{00000000-0005-0000-0000-000034030000}"/>
    <cellStyle name="Normal 10 4 2 6 2" xfId="7432" xr:uid="{BE5C89C6-840C-4D3D-9726-B49AF4747209}"/>
    <cellStyle name="Normal 10 4 2 6 2 2" xfId="17812" xr:uid="{954947CA-450C-4C41-AB3A-EB4432C2DD6E}"/>
    <cellStyle name="Normal 10 4 2 6 3" xfId="10265" xr:uid="{01117BE3-C7B3-4B34-B74A-E7A6E6080D2D}"/>
    <cellStyle name="Normal 10 4 2 6 3 2" xfId="20645" xr:uid="{7D36C5F0-7A94-445A-9AB6-40883BD93440}"/>
    <cellStyle name="Normal 10 4 2 6 4" xfId="25347" xr:uid="{5FF42BE9-003E-4F23-A987-93A9A6D87DA6}"/>
    <cellStyle name="Normal 10 4 2 6 5" xfId="14979" xr:uid="{BBD008D9-0D26-492B-8B56-9A8562448128}"/>
    <cellStyle name="Normal 10 4 2 7" xfId="3836" xr:uid="{7142DFA1-FE94-4334-A0D7-6C68B979514B}"/>
    <cellStyle name="Normal 10 4 2 7 2" xfId="8669" xr:uid="{384817B5-8FD6-4447-BB73-A5B71EE33F12}"/>
    <cellStyle name="Normal 10 4 2 7 2 2" xfId="19049" xr:uid="{46EA25DB-CEB0-45D5-85EE-E6E6C3B22B7B}"/>
    <cellStyle name="Normal 10 4 2 7 3" xfId="11502" xr:uid="{B1C3691F-7152-4061-9FCA-DA33E83D3158}"/>
    <cellStyle name="Normal 10 4 2 7 3 2" xfId="21882" xr:uid="{33FCF75F-0A24-4BC5-923D-974A5A02D885}"/>
    <cellStyle name="Normal 10 4 2 7 4" xfId="16216" xr:uid="{38104868-A40D-4F57-8878-59FCCA185F3D}"/>
    <cellStyle name="Normal 10 4 2 8" xfId="4996" xr:uid="{F5620966-7500-46ED-ADF1-F39A527642D9}"/>
    <cellStyle name="Normal 10 4 2 8 2" xfId="14291" xr:uid="{D9E36E45-AB1F-4C71-B895-C81DBBE23A85}"/>
    <cellStyle name="Normal 10 4 2 9" xfId="6744" xr:uid="{3B20EA16-B0DA-4F52-80D8-4A1A0A0C6CA7}"/>
    <cellStyle name="Normal 10 4 2 9 2" xfId="17124" xr:uid="{D75970FD-2A89-47B8-99E7-A2D9AB51E08D}"/>
    <cellStyle name="Normal 10 4 3" xfId="639" xr:uid="{00000000-0005-0000-0000-00002B040000}"/>
    <cellStyle name="Normal 10 4 3 2" xfId="3142" xr:uid="{00000000-0005-0000-0000-00003B030000}"/>
    <cellStyle name="Normal 10 4 3 2 2" xfId="6200" xr:uid="{8F85BE44-7EF3-4891-845F-2DCD5C213315}"/>
    <cellStyle name="Normal 10 4 3 2 2 2" xfId="24701" xr:uid="{1F5188A0-6D56-4E17-B88D-A7F231F86F17}"/>
    <cellStyle name="Normal 10 4 3 2 2 3" xfId="25958" xr:uid="{081438D6-0364-449B-92F6-660801982FCC}"/>
    <cellStyle name="Normal 10 4 3 2 2 4" xfId="15769" xr:uid="{73B2B1C6-F505-4F47-89A5-6CD78220D768}"/>
    <cellStyle name="Normal 10 4 3 2 3" xfId="8222" xr:uid="{CB49CE44-5EDE-4732-AF65-C4DEDE36D4C3}"/>
    <cellStyle name="Normal 10 4 3 2 3 2" xfId="28867" xr:uid="{2DF24A94-F17A-48E4-9285-3B04406C1BF2}"/>
    <cellStyle name="Normal 10 4 3 2 3 3" xfId="18602" xr:uid="{78738C8F-D1EA-446D-9460-7CA52EF59C6F}"/>
    <cellStyle name="Normal 10 4 3 2 4" xfId="11055" xr:uid="{4029CED2-7EB8-4117-B79B-450103ADD0FA}"/>
    <cellStyle name="Normal 10 4 3 2 4 2" xfId="21435" xr:uid="{89715F7D-B3FC-47EA-A310-712CF50AEFEA}"/>
    <cellStyle name="Normal 10 4 3 2 5" xfId="25532" xr:uid="{6A394A0E-95C8-4E61-97DD-6E9845B52B8B}"/>
    <cellStyle name="Normal 10 4 3 2 6" xfId="13663" xr:uid="{8C4953EC-805E-4453-9DBF-E6316EA73EFA}"/>
    <cellStyle name="Normal 10 4 3 3" xfId="2708" xr:uid="{00000000-0005-0000-0000-00003C030000}"/>
    <cellStyle name="Normal 10 4 3 3 2" xfId="5926" xr:uid="{E87DED74-5821-4857-BC63-6E961DE4D68E}"/>
    <cellStyle name="Normal 10 4 3 3 2 2" xfId="26869" xr:uid="{1AB606FD-7B4A-4E77-9ED0-D6A0BE3B2D8A}"/>
    <cellStyle name="Normal 10 4 3 3 2 3" xfId="15379" xr:uid="{BECC7A84-5C45-406F-B230-8C7832F7B885}"/>
    <cellStyle name="Normal 10 4 3 3 3" xfId="7832" xr:uid="{E69B4CBA-360D-49EB-A290-5485BDB1CBD4}"/>
    <cellStyle name="Normal 10 4 3 3 3 2" xfId="18212" xr:uid="{ADC9A054-D12B-485F-B2B5-93D9AA501CFE}"/>
    <cellStyle name="Normal 10 4 3 3 4" xfId="10665" xr:uid="{599ACBAD-8074-481F-8522-B8A6AA968E3A}"/>
    <cellStyle name="Normal 10 4 3 3 4 2" xfId="21045" xr:uid="{AF954BE9-B8D8-488D-B848-D1C6059FC95C}"/>
    <cellStyle name="Normal 10 4 3 3 5" xfId="24079" xr:uid="{E1FA7AE9-4B99-48AE-A6C0-8B9A1136EE4D}"/>
    <cellStyle name="Normal 10 4 3 3 6" xfId="13129" xr:uid="{348E9538-5BF6-4A8B-B83B-885F374C5708}"/>
    <cellStyle name="Normal 10 4 3 4" xfId="4147" xr:uid="{070D1809-360B-4990-A48A-9E25559891D3}"/>
    <cellStyle name="Normal 10 4 3 4 2" xfId="8919" xr:uid="{C14CCB26-7312-4AD7-833C-AB9D9B8AAB42}"/>
    <cellStyle name="Normal 10 4 3 4 2 2" xfId="29018" xr:uid="{2BCAA687-A7A8-4059-BAD7-6FAFAC315C04}"/>
    <cellStyle name="Normal 10 4 3 4 2 3" xfId="19299" xr:uid="{B0FCB9C4-92EC-4CA7-8EB0-9A23ED324B83}"/>
    <cellStyle name="Normal 10 4 3 4 3" xfId="11752" xr:uid="{CD4AEE46-359D-48CB-9B99-8C7A97D1F520}"/>
    <cellStyle name="Normal 10 4 3 4 3 2" xfId="22132" xr:uid="{8DAD3DEC-E9A7-495A-89B7-F14352CB269B}"/>
    <cellStyle name="Normal 10 4 3 4 4" xfId="25014" xr:uid="{2902129C-7B15-4B58-83AE-8C5C219BCA07}"/>
    <cellStyle name="Normal 10 4 3 4 5" xfId="16466" xr:uid="{A188AB4A-1B58-4C30-8023-79EA61F360E0}"/>
    <cellStyle name="Normal 10 4 3 5" xfId="4998" xr:uid="{D198BE66-4998-4CAE-9F89-01324D1C2DE2}"/>
    <cellStyle name="Normal 10 4 3 5 2" xfId="27211" xr:uid="{E7120924-463D-4C57-B848-00559370920B}"/>
    <cellStyle name="Normal 10 4 3 5 3" xfId="14293" xr:uid="{A453E66D-77BC-4EB6-BE7F-5AAD45936D9F}"/>
    <cellStyle name="Normal 10 4 3 6" xfId="6746" xr:uid="{03C4DB5A-EABD-457E-A697-0F4671C8956C}"/>
    <cellStyle name="Normal 10 4 3 6 2" xfId="17126" xr:uid="{41EE90C5-6814-4D0A-9303-2F921AE41FCC}"/>
    <cellStyle name="Normal 10 4 3 7" xfId="9579" xr:uid="{4F105625-756E-480C-B94F-3F476E725CBC}"/>
    <cellStyle name="Normal 10 4 3 7 2" xfId="19959" xr:uid="{3F4E1114-A756-4379-96E3-1E614F3FC23F}"/>
    <cellStyle name="Normal 10 4 3 8" xfId="23734" xr:uid="{D3699B06-F6E4-4343-BA14-3AFD9E6C5024}"/>
    <cellStyle name="Normal 10 4 3 9" xfId="12695" xr:uid="{B2FFDC8E-DEA9-4E59-9738-598153DBA741}"/>
    <cellStyle name="Normal 10 4 4" xfId="640" xr:uid="{00000000-0005-0000-0000-00002C040000}"/>
    <cellStyle name="Normal 10 4 4 2" xfId="4446" xr:uid="{FED6DE40-C019-4713-873E-099153FC2462}"/>
    <cellStyle name="Normal 10 4 4 2 2" xfId="9218" xr:uid="{ADDE207E-B207-4521-AA01-418E8FD87EAC}"/>
    <cellStyle name="Normal 10 4 4 2 2 2" xfId="29211" xr:uid="{0117A776-8209-429E-B511-2166081CE8C5}"/>
    <cellStyle name="Normal 10 4 4 2 2 3" xfId="19598" xr:uid="{758C5FCF-8A69-40A6-A8FC-9F17C6AFC487}"/>
    <cellStyle name="Normal 10 4 4 2 3" xfId="12051" xr:uid="{0CB694A1-516B-435E-8AD8-D7D9EEE10627}"/>
    <cellStyle name="Normal 10 4 4 2 3 2" xfId="22431" xr:uid="{1F5E7C9E-7277-4887-8E27-6B294F10874B}"/>
    <cellStyle name="Normal 10 4 4 2 4" xfId="24843" xr:uid="{448F5F0F-3DCC-4A78-870C-B32C436A8893}"/>
    <cellStyle name="Normal 10 4 4 2 5" xfId="16765" xr:uid="{214A2348-DC70-4C8D-A503-8F33E34207FB}"/>
    <cellStyle name="Normal 10 4 4 3" xfId="4999" xr:uid="{4EC831B8-43EE-4E74-BE6D-34012E779941}"/>
    <cellStyle name="Normal 10 4 4 3 2" xfId="26611" xr:uid="{F2478B7F-F2C5-4DAB-B8D5-13B59E8F8C2C}"/>
    <cellStyle name="Normal 10 4 4 3 3" xfId="14294" xr:uid="{4BD185A4-710F-4A33-93A6-B29A09C48BC3}"/>
    <cellStyle name="Normal 10 4 4 4" xfId="6747" xr:uid="{ACF83967-AFFD-4259-B641-CDF2E52DB754}"/>
    <cellStyle name="Normal 10 4 4 4 2" xfId="17127" xr:uid="{B3998039-080B-449A-8BB8-E6DFB21D490A}"/>
    <cellStyle name="Normal 10 4 4 5" xfId="9580" xr:uid="{0315C2AD-26DD-44A0-BC81-2138529DB183}"/>
    <cellStyle name="Normal 10 4 4 5 2" xfId="19960" xr:uid="{D93830F2-A53A-48E8-9C81-32A1C026D838}"/>
    <cellStyle name="Normal 10 4 4 6" xfId="22690" xr:uid="{05A5BCF4-7269-4638-ADA4-BCC60A0C206E}"/>
    <cellStyle name="Normal 10 4 4 7" xfId="13664" xr:uid="{CD3F9ABD-7191-4096-9CF6-ECB8A76C26A1}"/>
    <cellStyle name="Normal 10 4 5" xfId="2891" xr:uid="{00000000-0005-0000-0000-00003E030000}"/>
    <cellStyle name="Normal 10 4 5 2" xfId="6077" xr:uid="{EE912FDA-3587-4907-B455-C7712AB88464}"/>
    <cellStyle name="Normal 10 4 5 2 2" xfId="24997" xr:uid="{F76EBA85-BD92-4A09-B34F-0106A2D1DA3C}"/>
    <cellStyle name="Normal 10 4 5 2 3" xfId="26002" xr:uid="{B764BD81-9438-4D8D-92F1-EB1BB9AF4B44}"/>
    <cellStyle name="Normal 10 4 5 2 4" xfId="15555" xr:uid="{D06332D8-C06B-43DF-BF3F-83CBA4628405}"/>
    <cellStyle name="Normal 10 4 5 3" xfId="8008" xr:uid="{CE8C9C37-020C-4A8B-94F1-20CBF2F8BF50}"/>
    <cellStyle name="Normal 10 4 5 3 2" xfId="27916" xr:uid="{840F7BC9-A550-48E0-B7AE-996D58D5931E}"/>
    <cellStyle name="Normal 10 4 5 3 3" xfId="18388" xr:uid="{123E7895-5FD6-4BD2-B883-866B21142F08}"/>
    <cellStyle name="Normal 10 4 5 4" xfId="10841" xr:uid="{6270DEFA-E90F-4669-AEEE-BABC43DA7B6F}"/>
    <cellStyle name="Normal 10 4 5 4 2" xfId="21221" xr:uid="{7F47293F-5670-4749-A092-33C076919B41}"/>
    <cellStyle name="Normal 10 4 5 5" xfId="23792" xr:uid="{358142E0-908E-4AAE-B622-B79C6883EFF6}"/>
    <cellStyle name="Normal 10 4 5 6" xfId="13393" xr:uid="{F7E2404C-B0F7-4039-9E3C-735C7B365134}"/>
    <cellStyle name="Normal 10 4 6" xfId="2458" xr:uid="{00000000-0005-0000-0000-00003F030000}"/>
    <cellStyle name="Normal 10 4 6 2" xfId="5750" xr:uid="{0F23FB93-E217-41B5-ABF7-350F5ACA6F09}"/>
    <cellStyle name="Normal 10 4 6 2 2" xfId="28043" xr:uid="{8F6684C6-94DC-4FB6-B196-01445336A2BA}"/>
    <cellStyle name="Normal 10 4 6 2 3" xfId="15130" xr:uid="{2DF106B1-9B11-4BE2-B006-712D322DCFB7}"/>
    <cellStyle name="Normal 10 4 6 3" xfId="7583" xr:uid="{82E8652B-3E60-4EBE-B46C-ADDBB56DA047}"/>
    <cellStyle name="Normal 10 4 6 3 2" xfId="17963" xr:uid="{436F72D8-A605-401A-908A-B0DBEA597B52}"/>
    <cellStyle name="Normal 10 4 6 4" xfId="10416" xr:uid="{A0533D02-5157-40E1-A203-2FECB84DE265}"/>
    <cellStyle name="Normal 10 4 6 4 2" xfId="20796" xr:uid="{79DB107B-E074-4A46-805C-95DF99F83734}"/>
    <cellStyle name="Normal 10 4 6 5" xfId="24671" xr:uid="{3D96A320-90F3-41AB-B2A1-89FF4A0B9F65}"/>
    <cellStyle name="Normal 10 4 6 6" xfId="12846" xr:uid="{08DCF182-B7AD-4771-9695-0E35C8C1E668}"/>
    <cellStyle name="Normal 10 4 7" xfId="2212" xr:uid="{00000000-0005-0000-0000-000033030000}"/>
    <cellStyle name="Normal 10 4 7 2" xfId="7339" xr:uid="{BE331FC6-BE1F-4BA6-AB16-71F52CB804EC}"/>
    <cellStyle name="Normal 10 4 7 2 2" xfId="17719" xr:uid="{0871289B-5172-4539-A590-E8E25D2E3C85}"/>
    <cellStyle name="Normal 10 4 7 3" xfId="10172" xr:uid="{E60D71B5-629D-4C19-AE8A-9AB81C5D8AD5}"/>
    <cellStyle name="Normal 10 4 7 3 2" xfId="20552" xr:uid="{FDCD28BB-B3A4-4792-9841-DCC21490CF0B}"/>
    <cellStyle name="Normal 10 4 7 4" xfId="23794" xr:uid="{3E0EE174-F350-44F2-9E95-FE2DB17BBCFF}"/>
    <cellStyle name="Normal 10 4 7 5" xfId="14886" xr:uid="{71D0AC05-FEF8-4414-B6D8-72B294B5EF98}"/>
    <cellStyle name="Normal 10 4 8" xfId="3906" xr:uid="{E3CE3152-8EE9-4765-97AE-16B5954DFA2E}"/>
    <cellStyle name="Normal 10 4 8 2" xfId="8738" xr:uid="{FBF29ED0-88FE-4D24-B021-2C77A98FAD44}"/>
    <cellStyle name="Normal 10 4 8 2 2" xfId="19118" xr:uid="{8E9E50EC-59FF-49B7-8FA7-842DC8E7714B}"/>
    <cellStyle name="Normal 10 4 8 3" xfId="11571" xr:uid="{94E00386-5F15-48F7-A089-4B70EBC6EC14}"/>
    <cellStyle name="Normal 10 4 8 3 2" xfId="21951" xr:uid="{22A81BC2-86F5-4CA8-B327-6A8EB93F4376}"/>
    <cellStyle name="Normal 10 4 8 4" xfId="16285" xr:uid="{B590C8A2-F06D-459F-9E43-58AD1DF85E43}"/>
    <cellStyle name="Normal 10 4 9" xfId="4995" xr:uid="{40C4E1E8-B710-44B3-B4BB-CE66911A92FA}"/>
    <cellStyle name="Normal 10 4 9 2" xfId="14290" xr:uid="{149E8972-AEFC-4542-8FFD-BE8B167B9E89}"/>
    <cellStyle name="Normal 10 5" xfId="641" xr:uid="{00000000-0005-0000-0000-00002D040000}"/>
    <cellStyle name="Normal 10 5 10" xfId="9581" xr:uid="{3D2B9324-A82E-4310-BA59-5AAAC4517DA5}"/>
    <cellStyle name="Normal 10 5 10 2" xfId="19961" xr:uid="{2A62569E-31BE-42E9-8263-EB5CA8F29318}"/>
    <cellStyle name="Normal 10 5 11" xfId="22741" xr:uid="{02FDCA8D-FC0E-421D-8178-10DA43CB3C64}"/>
    <cellStyle name="Normal 10 5 12" xfId="12538" xr:uid="{3E9093EA-65F2-4765-9D30-4458D25DA0AC}"/>
    <cellStyle name="Normal 10 5 2" xfId="642" xr:uid="{00000000-0005-0000-0000-00002E040000}"/>
    <cellStyle name="Normal 10 5 2 2" xfId="643" xr:uid="{00000000-0005-0000-0000-00002F040000}"/>
    <cellStyle name="Normal 10 5 2 2 2" xfId="5002" xr:uid="{13D49CC8-AF93-4DCC-BD3F-FEAC19EECBB2}"/>
    <cellStyle name="Normal 10 5 2 2 2 2" xfId="24668" xr:uid="{BB52119C-4708-4E9D-B6D8-6144069A5569}"/>
    <cellStyle name="Normal 10 5 2 2 2 3" xfId="26413" xr:uid="{4B6F5A75-3F2A-4C3B-A9D7-7C32620B3E88}"/>
    <cellStyle name="Normal 10 5 2 2 2 4" xfId="14297" xr:uid="{6A7D45E9-B50D-49D4-9206-BF6526123D9A}"/>
    <cellStyle name="Normal 10 5 2 2 3" xfId="6750" xr:uid="{1E5737D2-CB2F-4760-B114-DEA854BDCBAF}"/>
    <cellStyle name="Normal 10 5 2 2 3 2" xfId="27556" xr:uid="{DAD4E840-AE7B-4604-88DE-1DA4F46BC69D}"/>
    <cellStyle name="Normal 10 5 2 2 3 3" xfId="28230" xr:uid="{3903B8F2-BFE6-4927-92BC-837A5CA78D6C}"/>
    <cellStyle name="Normal 10 5 2 2 3 4" xfId="17130" xr:uid="{F1F2EFC7-890A-42A4-8F8F-1B2CDB6CC3EC}"/>
    <cellStyle name="Normal 10 5 2 2 4" xfId="9583" xr:uid="{CAD3B168-4B51-4F45-A4A6-B0EF52358EEC}"/>
    <cellStyle name="Normal 10 5 2 2 4 2" xfId="29361" xr:uid="{A58EEC2B-C5A6-4934-828C-ACC0AFE19E0D}"/>
    <cellStyle name="Normal 10 5 2 2 4 3" xfId="19963" xr:uid="{F3835EC0-EA80-433B-9448-5E8DA8E2DE32}"/>
    <cellStyle name="Normal 10 5 2 2 5" xfId="24432" xr:uid="{F7137F87-C20B-4970-8EB6-9521C484C005}"/>
    <cellStyle name="Normal 10 5 2 2 6" xfId="13665" xr:uid="{96944166-BF2D-4EC8-AF70-F2B3AC679B41}"/>
    <cellStyle name="Normal 10 5 2 3" xfId="2709" xr:uid="{00000000-0005-0000-0000-000043030000}"/>
    <cellStyle name="Normal 10 5 2 3 2" xfId="5927" xr:uid="{772520A7-40DF-45D0-9E4E-FD7AF4BB6A20}"/>
    <cellStyle name="Normal 10 5 2 3 2 2" xfId="27374" xr:uid="{7A3A82BE-EB4F-476B-B6FD-7DF6A1D7563E}"/>
    <cellStyle name="Normal 10 5 2 3 2 3" xfId="15380" xr:uid="{7C1A99EC-7531-413E-B4BB-B21DCD684756}"/>
    <cellStyle name="Normal 10 5 2 3 3" xfId="7833" xr:uid="{805BA3C6-0E3E-41ED-A52D-7F9F85B1D98D}"/>
    <cellStyle name="Normal 10 5 2 3 3 2" xfId="18213" xr:uid="{917B624F-01F8-4CA3-A25A-91E857DFFD2F}"/>
    <cellStyle name="Normal 10 5 2 3 4" xfId="10666" xr:uid="{9FAF3AC9-C2DE-40F2-9886-9CD6589B79B0}"/>
    <cellStyle name="Normal 10 5 2 3 4 2" xfId="21046" xr:uid="{82B45561-8EBB-40BF-92C0-375D1B890D86}"/>
    <cellStyle name="Normal 10 5 2 3 5" xfId="23284" xr:uid="{6A6ACFC4-79D8-40A9-B65B-0910BE26AEF2}"/>
    <cellStyle name="Normal 10 5 2 3 6" xfId="13131" xr:uid="{681CAA0D-E8B8-49BA-B0B3-28EF143CAD39}"/>
    <cellStyle name="Normal 10 5 2 4" xfId="4148" xr:uid="{4C14400C-E34E-4C01-8887-3A8C6B63E03D}"/>
    <cellStyle name="Normal 10 5 2 4 2" xfId="8920" xr:uid="{4C48EBA9-F59B-44C9-A24D-4C314E207F08}"/>
    <cellStyle name="Normal 10 5 2 4 2 2" xfId="29019" xr:uid="{850F509F-AFB1-43C9-A790-A6106DBEC02C}"/>
    <cellStyle name="Normal 10 5 2 4 2 3" xfId="19300" xr:uid="{DDEA77CE-47E8-4C55-B8CA-A51C47F69F9B}"/>
    <cellStyle name="Normal 10 5 2 4 3" xfId="11753" xr:uid="{8A2BC8F2-81EF-4856-B76C-10D0DB1454DD}"/>
    <cellStyle name="Normal 10 5 2 4 3 2" xfId="22133" xr:uid="{E7DDCA76-C229-4331-8EAB-786FA0788B6F}"/>
    <cellStyle name="Normal 10 5 2 4 4" xfId="24228" xr:uid="{9CBC4316-7037-4C1A-BDDA-46CE9450F7A3}"/>
    <cellStyle name="Normal 10 5 2 4 5" xfId="16467" xr:uid="{506FDB89-9F30-4141-8870-1C8528927F5A}"/>
    <cellStyle name="Normal 10 5 2 5" xfId="5001" xr:uid="{E18094E2-C432-45DE-95D6-D948243380F5}"/>
    <cellStyle name="Normal 10 5 2 5 2" xfId="27227" xr:uid="{6371D496-E745-437C-B631-0188C249A7EB}"/>
    <cellStyle name="Normal 10 5 2 5 3" xfId="14296" xr:uid="{51A22F7E-012E-46DF-8F82-3FEC58DCF068}"/>
    <cellStyle name="Normal 10 5 2 6" xfId="6749" xr:uid="{2A293268-34C3-48B4-9B72-611DF3FD6758}"/>
    <cellStyle name="Normal 10 5 2 6 2" xfId="17129" xr:uid="{F5AF693C-6D25-4EB1-80B9-1AED14FDC168}"/>
    <cellStyle name="Normal 10 5 2 7" xfId="9582" xr:uid="{80B9C11C-C180-499F-94BA-C2393C403DCA}"/>
    <cellStyle name="Normal 10 5 2 7 2" xfId="19962" xr:uid="{50467DCE-313E-4E47-9BF5-3DD2E127CD9A}"/>
    <cellStyle name="Normal 10 5 2 8" xfId="24849" xr:uid="{090F4E05-A381-40D4-83E2-B26A823EB859}"/>
    <cellStyle name="Normal 10 5 2 9" xfId="12696" xr:uid="{1183FED9-4BD0-4E2F-B2A2-2A128B767239}"/>
    <cellStyle name="Normal 10 5 3" xfId="644" xr:uid="{00000000-0005-0000-0000-000030040000}"/>
    <cellStyle name="Normal 10 5 3 2" xfId="4447" xr:uid="{0A89EA51-063E-43AC-A1E7-E9682E1A5497}"/>
    <cellStyle name="Normal 10 5 3 2 2" xfId="9219" xr:uid="{BEC788BE-A140-47A0-B3F9-6E478422E98D}"/>
    <cellStyle name="Normal 10 5 3 2 2 2" xfId="29212" xr:uid="{DABD82A6-5D8A-4CD2-A5BA-EA9936FF7A45}"/>
    <cellStyle name="Normal 10 5 3 2 2 3" xfId="19599" xr:uid="{1516450A-92D9-4C04-A5EF-E0289F31968B}"/>
    <cellStyle name="Normal 10 5 3 2 3" xfId="12052" xr:uid="{450FDA87-BE48-4598-9290-D9138991DE06}"/>
    <cellStyle name="Normal 10 5 3 2 3 2" xfId="22432" xr:uid="{BC9E09BB-F40E-48A8-BF2D-26B7FBEB0079}"/>
    <cellStyle name="Normal 10 5 3 2 4" xfId="23608" xr:uid="{E0D3A3F8-EB89-463E-A537-660C646B716F}"/>
    <cellStyle name="Normal 10 5 3 2 5" xfId="16766" xr:uid="{A73D3805-4815-48AE-91F3-8E8A74EFB2F3}"/>
    <cellStyle name="Normal 10 5 3 3" xfId="5003" xr:uid="{2370935C-0FC5-43A0-B006-381702E8725C}"/>
    <cellStyle name="Normal 10 5 3 3 2" xfId="25809" xr:uid="{D470DAD1-5445-4CFC-8A2E-461D6B61F8AB}"/>
    <cellStyle name="Normal 10 5 3 3 3" xfId="27072" xr:uid="{B3BFE8E5-F51E-4A6E-A205-5A81DABFDB4F}"/>
    <cellStyle name="Normal 10 5 3 3 4" xfId="14298" xr:uid="{F97CC1F0-6D94-4297-99C7-E2005BFF54E9}"/>
    <cellStyle name="Normal 10 5 3 4" xfId="6751" xr:uid="{E7AB4243-2699-44EE-86F7-5E6A13B8BF80}"/>
    <cellStyle name="Normal 10 5 3 4 2" xfId="23554" xr:uid="{AECD84E2-8C9B-4A09-845D-7B4BAC66D262}"/>
    <cellStyle name="Normal 10 5 3 4 3" xfId="25864" xr:uid="{967A894D-8409-42A0-9782-D490A7D8F21F}"/>
    <cellStyle name="Normal 10 5 3 4 4" xfId="17131" xr:uid="{0CD599A4-10FD-4AA5-B6CC-D23A883806A2}"/>
    <cellStyle name="Normal 10 5 3 5" xfId="9584" xr:uid="{C2C14DB3-8908-4AE5-9D05-EE391474FF2A}"/>
    <cellStyle name="Normal 10 5 3 5 2" xfId="29362" xr:uid="{E48737DB-D702-4530-90D0-CED34E2AC31F}"/>
    <cellStyle name="Normal 10 5 3 5 3" xfId="19964" xr:uid="{57DC1D03-C575-4F1F-B700-D45B4650807B}"/>
    <cellStyle name="Normal 10 5 3 6" xfId="22957" xr:uid="{8E3ADA48-1E77-4039-A3ED-B3239EEBB099}"/>
    <cellStyle name="Normal 10 5 3 7" xfId="13666" xr:uid="{F7C40710-1C7D-4DD7-9825-22D0FC919B80}"/>
    <cellStyle name="Normal 10 5 4" xfId="645" xr:uid="{00000000-0005-0000-0000-000031040000}"/>
    <cellStyle name="Normal 10 5 4 2" xfId="5004" xr:uid="{4342FE0B-AA8F-4CEF-8AD1-7F6AF0BAB1FB}"/>
    <cellStyle name="Normal 10 5 4 2 2" xfId="24353" xr:uid="{A6E43774-BD8C-4352-9908-2DD351546716}"/>
    <cellStyle name="Normal 10 5 4 2 3" xfId="28075" xr:uid="{1B7574FF-4C54-4A95-BA18-173F16F58F3C}"/>
    <cellStyle name="Normal 10 5 4 2 4" xfId="14299" xr:uid="{CA8685CF-F32A-49BA-A644-620267EB76E8}"/>
    <cellStyle name="Normal 10 5 4 3" xfId="6752" xr:uid="{8B908391-30BF-46C0-AA2C-C0D141E31238}"/>
    <cellStyle name="Normal 10 5 4 3 2" xfId="27125" xr:uid="{3F3BF598-F57C-483C-99A5-D3D11EB02E14}"/>
    <cellStyle name="Normal 10 5 4 3 3" xfId="17132" xr:uid="{873FA108-CC8F-47ED-A58C-0134C2E980E2}"/>
    <cellStyle name="Normal 10 5 4 4" xfId="9585" xr:uid="{1E2FBCC0-D82F-4FC5-8A20-6B8C1DB5846F}"/>
    <cellStyle name="Normal 10 5 4 4 2" xfId="19965" xr:uid="{3CD86438-3BE1-48B8-8F94-F0338F604759}"/>
    <cellStyle name="Normal 10 5 4 5" xfId="24982" xr:uid="{4E7198E2-82D7-4B8A-9BC2-CBA7836F1157}"/>
    <cellStyle name="Normal 10 5 4 6" xfId="13394" xr:uid="{7D5D3E02-3D43-4193-B040-52D83F08A6FC}"/>
    <cellStyle name="Normal 10 5 5" xfId="2518" xr:uid="{00000000-0005-0000-0000-000046030000}"/>
    <cellStyle name="Normal 10 5 5 2" xfId="5796" xr:uid="{BBA602D0-A568-4ACB-A67E-F91E93CC6FB9}"/>
    <cellStyle name="Normal 10 5 5 2 2" xfId="27273" xr:uid="{0B555C7B-8EB6-444C-87A4-233D442D0B8D}"/>
    <cellStyle name="Normal 10 5 5 2 3" xfId="15190" xr:uid="{AEB8587F-0FDA-4BC6-9D25-F9DCC8287AB3}"/>
    <cellStyle name="Normal 10 5 5 3" xfId="7643" xr:uid="{2258F18E-951D-40CC-939D-CC1294766736}"/>
    <cellStyle name="Normal 10 5 5 3 2" xfId="18023" xr:uid="{06AFD005-437F-4727-BAE7-1B77907A3A1E}"/>
    <cellStyle name="Normal 10 5 5 4" xfId="10476" xr:uid="{A582D02C-1155-4180-AF05-3E13FA4C7CF6}"/>
    <cellStyle name="Normal 10 5 5 4 2" xfId="20856" xr:uid="{876FD3E6-5094-4C04-8674-5EC01CA7F588}"/>
    <cellStyle name="Normal 10 5 5 5" xfId="22699" xr:uid="{C02C73A9-6AA3-4D62-9381-1FD4F2BFB20C}"/>
    <cellStyle name="Normal 10 5 5 6" xfId="12906" xr:uid="{35683F76-71DE-490F-88CF-96BBEFF827C0}"/>
    <cellStyle name="Normal 10 5 6" xfId="2306" xr:uid="{00000000-0005-0000-0000-000040030000}"/>
    <cellStyle name="Normal 10 5 6 2" xfId="7433" xr:uid="{FC3D809D-CE2E-4EF5-857E-C0DCF26C42B7}"/>
    <cellStyle name="Normal 10 5 6 2 2" xfId="28730" xr:uid="{5C524D39-9C2B-4775-B9F3-C1B576EC8853}"/>
    <cellStyle name="Normal 10 5 6 2 3" xfId="17813" xr:uid="{210D17FB-841F-4727-85E3-5FE3FCC4ADD0}"/>
    <cellStyle name="Normal 10 5 6 3" xfId="10266" xr:uid="{D7731DE1-1F39-414E-94E8-F93ADE22AD36}"/>
    <cellStyle name="Normal 10 5 6 3 2" xfId="20646" xr:uid="{6AB2DD84-FC1E-4FCE-9A41-8AEC43B77AAB}"/>
    <cellStyle name="Normal 10 5 6 4" xfId="23215" xr:uid="{76D85C28-61AE-4219-984D-F64C2F08EF9D}"/>
    <cellStyle name="Normal 10 5 6 5" xfId="14980" xr:uid="{C73A3F77-5F9B-499C-99C1-C10AACA792FB}"/>
    <cellStyle name="Normal 10 5 7" xfId="3907" xr:uid="{8F1ECAB9-B2D0-4C66-A8C8-D8DB6AE70677}"/>
    <cellStyle name="Normal 10 5 7 2" xfId="8739" xr:uid="{3B338859-2BB7-4162-AFF2-8CE799F2D2F0}"/>
    <cellStyle name="Normal 10 5 7 2 2" xfId="19119" xr:uid="{1B97DD6F-C6DE-4CAA-9607-CC5F4AB82DA6}"/>
    <cellStyle name="Normal 10 5 7 3" xfId="11572" xr:uid="{3774D303-F796-402A-B72D-4E421037825C}"/>
    <cellStyle name="Normal 10 5 7 3 2" xfId="21952" xr:uid="{74694248-7D61-4DFB-9E54-39B70FA0DFA2}"/>
    <cellStyle name="Normal 10 5 7 4" xfId="27266" xr:uid="{80689584-B09C-4DBC-87BF-32AC6A054E81}"/>
    <cellStyle name="Normal 10 5 7 5" xfId="16286" xr:uid="{6C2AA31C-BC46-426A-BCD1-F32302E9D9C0}"/>
    <cellStyle name="Normal 10 5 8" xfId="5000" xr:uid="{E8BB7741-C876-45CA-BF01-E4DE7743D2A4}"/>
    <cellStyle name="Normal 10 5 8 2" xfId="14295" xr:uid="{BF531C93-9C84-44B1-B904-F3017FB86359}"/>
    <cellStyle name="Normal 10 5 9" xfId="6748" xr:uid="{60DF6826-08A1-4306-AFE5-63AAD1DDEB6D}"/>
    <cellStyle name="Normal 10 5 9 2" xfId="17128" xr:uid="{E47FA28B-42D9-4FDB-980B-CAB964F7C739}"/>
    <cellStyle name="Normal 10 6" xfId="646" xr:uid="{00000000-0005-0000-0000-000032040000}"/>
    <cellStyle name="Normal 10 6 10" xfId="9586" xr:uid="{BF9B7503-A44F-4390-8711-F07ABCCD2540}"/>
    <cellStyle name="Normal 10 6 10 2" xfId="19966" xr:uid="{8D28974B-C0A7-4A9A-9372-EF4CD004BAA0}"/>
    <cellStyle name="Normal 10 6 11" xfId="22726" xr:uid="{5324FDD6-CA57-4197-9D3A-497320850AF3}"/>
    <cellStyle name="Normal 10 6 12" xfId="12539" xr:uid="{920E345F-4955-448A-AE07-68A5F8ACB112}"/>
    <cellStyle name="Normal 10 6 2" xfId="647" xr:uid="{00000000-0005-0000-0000-000033040000}"/>
    <cellStyle name="Normal 10 6 2 2" xfId="648" xr:uid="{00000000-0005-0000-0000-000034040000}"/>
    <cellStyle name="Normal 10 6 2 2 2" xfId="5007" xr:uid="{39B56996-BACF-4C65-A039-1E7FA06B282E}"/>
    <cellStyle name="Normal 10 6 2 2 2 2" xfId="23703" xr:uid="{FA70729C-931C-4F65-90D9-27DCECD14F7E}"/>
    <cellStyle name="Normal 10 6 2 2 2 3" xfId="26249" xr:uid="{5EE40F8D-F9A4-4B99-822E-0104FF14354B}"/>
    <cellStyle name="Normal 10 6 2 2 2 4" xfId="14302" xr:uid="{10A92140-0D30-4480-BE1A-B6DC52AB4AE1}"/>
    <cellStyle name="Normal 10 6 2 2 3" xfId="6755" xr:uid="{A3F6FFA8-BCE9-488B-9DAC-B79C01361B55}"/>
    <cellStyle name="Normal 10 6 2 2 3 2" xfId="27558" xr:uid="{110C6E9B-7D3A-4776-8589-104B17B83A69}"/>
    <cellStyle name="Normal 10 6 2 2 3 3" xfId="26633" xr:uid="{F8DD828C-3596-4401-950D-AEDD6C57E035}"/>
    <cellStyle name="Normal 10 6 2 2 3 4" xfId="17135" xr:uid="{8F5C6642-B6A5-4231-A1E7-37158AF94102}"/>
    <cellStyle name="Normal 10 6 2 2 4" xfId="9588" xr:uid="{305A9460-1FB6-4B41-8A6E-1AAE76A5C45A}"/>
    <cellStyle name="Normal 10 6 2 2 4 2" xfId="29363" xr:uid="{61129D0B-387D-43DF-A959-20681714EEBD}"/>
    <cellStyle name="Normal 10 6 2 2 4 3" xfId="19968" xr:uid="{77C006B7-64F7-4BAE-AB5B-40567A449837}"/>
    <cellStyle name="Normal 10 6 2 2 5" xfId="23511" xr:uid="{1B56C959-4940-425F-953A-BE4766795580}"/>
    <cellStyle name="Normal 10 6 2 2 6" xfId="13667" xr:uid="{19F67F96-623F-4268-81C2-6B6E4B910625}"/>
    <cellStyle name="Normal 10 6 2 3" xfId="2710" xr:uid="{00000000-0005-0000-0000-00004A030000}"/>
    <cellStyle name="Normal 10 6 2 3 2" xfId="5928" xr:uid="{5982D64B-25C3-4AA1-B3A0-5D662BD0F663}"/>
    <cellStyle name="Normal 10 6 2 3 2 2" xfId="27901" xr:uid="{7E953B40-9F92-4B00-85F0-A374002C4C29}"/>
    <cellStyle name="Normal 10 6 2 3 2 3" xfId="15381" xr:uid="{0CE8BE64-1BB4-466E-8F36-32925D194118}"/>
    <cellStyle name="Normal 10 6 2 3 3" xfId="7834" xr:uid="{E59735AA-3C3C-4813-AF49-F60A6B61A21D}"/>
    <cellStyle name="Normal 10 6 2 3 3 2" xfId="18214" xr:uid="{0DC37640-7389-4FC8-8837-844B7798AD45}"/>
    <cellStyle name="Normal 10 6 2 3 4" xfId="10667" xr:uid="{2E3654C4-1C74-4339-9077-F92F9F9760F7}"/>
    <cellStyle name="Normal 10 6 2 3 4 2" xfId="21047" xr:uid="{880B7BB3-86A3-475B-935A-15DA7BC57CF9}"/>
    <cellStyle name="Normal 10 6 2 3 5" xfId="25294" xr:uid="{95709B43-6BF3-48EB-A15D-1920011B77FD}"/>
    <cellStyle name="Normal 10 6 2 3 6" xfId="13132" xr:uid="{F97B7FDC-819B-42EA-A182-A16499E8E5BA}"/>
    <cellStyle name="Normal 10 6 2 4" xfId="4149" xr:uid="{EAC5EE57-A6D6-4D64-8CB4-5F4C05BE2785}"/>
    <cellStyle name="Normal 10 6 2 4 2" xfId="8921" xr:uid="{B5C4E55E-AC21-412A-98AF-BE94B7998617}"/>
    <cellStyle name="Normal 10 6 2 4 2 2" xfId="29020" xr:uid="{880A3DEA-76D8-4573-A4D0-5E4C9480521D}"/>
    <cellStyle name="Normal 10 6 2 4 2 3" xfId="19301" xr:uid="{DBBE1912-80A6-4A42-A3FC-441F30A86E8B}"/>
    <cellStyle name="Normal 10 6 2 4 3" xfId="11754" xr:uid="{8E1B8FA6-9491-4279-BC88-632B6882E82C}"/>
    <cellStyle name="Normal 10 6 2 4 3 2" xfId="22134" xr:uid="{FF12EACC-A967-47BE-BE98-85132AE840E3}"/>
    <cellStyle name="Normal 10 6 2 4 4" xfId="25068" xr:uid="{0E0762A2-528D-416B-9669-382F11E08718}"/>
    <cellStyle name="Normal 10 6 2 4 5" xfId="16468" xr:uid="{DE694583-FED0-46AA-85CF-E78DF760D596}"/>
    <cellStyle name="Normal 10 6 2 5" xfId="5006" xr:uid="{DF1F6823-25E7-4F05-B57E-1EB8AA24D56D}"/>
    <cellStyle name="Normal 10 6 2 5 2" xfId="26551" xr:uid="{A0F6A9B4-5712-4C48-BDE6-DCD858684072}"/>
    <cellStyle name="Normal 10 6 2 5 3" xfId="14301" xr:uid="{84ACA945-8CE1-4B7E-82F0-C166E3A49B8C}"/>
    <cellStyle name="Normal 10 6 2 6" xfId="6754" xr:uid="{9F471B51-AA82-43BA-A861-84BE83FCD1DC}"/>
    <cellStyle name="Normal 10 6 2 6 2" xfId="17134" xr:uid="{A8ED8A8A-D036-48DD-ABBA-ED8B778C2FE3}"/>
    <cellStyle name="Normal 10 6 2 7" xfId="9587" xr:uid="{25BBE8C9-962D-48BE-A0BD-CF2937216FEC}"/>
    <cellStyle name="Normal 10 6 2 7 2" xfId="19967" xr:uid="{BDC739E1-E4E4-4E6B-A607-0B284BF6181C}"/>
    <cellStyle name="Normal 10 6 2 8" xfId="24088" xr:uid="{A2D4E8B2-D1DA-4754-A7F5-B003BAD84636}"/>
    <cellStyle name="Normal 10 6 2 9" xfId="12697" xr:uid="{34815816-84EF-47F5-8A53-5BDEE672354A}"/>
    <cellStyle name="Normal 10 6 3" xfId="649" xr:uid="{00000000-0005-0000-0000-000035040000}"/>
    <cellStyle name="Normal 10 6 3 2" xfId="4448" xr:uid="{F34BD96A-DB02-481B-9106-BFF9E529D8D4}"/>
    <cellStyle name="Normal 10 6 3 2 2" xfId="9220" xr:uid="{B885A5E0-403D-44AF-9BE1-09DAF86C44C0}"/>
    <cellStyle name="Normal 10 6 3 2 2 2" xfId="29213" xr:uid="{C1E3D8E8-BE48-47A5-B322-D45967D645FE}"/>
    <cellStyle name="Normal 10 6 3 2 2 3" xfId="19600" xr:uid="{16BA06DF-F5B4-43E4-AB90-6062B7824A70}"/>
    <cellStyle name="Normal 10 6 3 2 3" xfId="12053" xr:uid="{9CE428CC-3F08-4A0B-AB7D-6EAE5E11E180}"/>
    <cellStyle name="Normal 10 6 3 2 3 2" xfId="22433" xr:uid="{8D085CAC-80A9-49FB-962B-432B8CE290D6}"/>
    <cellStyle name="Normal 10 6 3 2 4" xfId="24863" xr:uid="{B3055D71-81D0-437D-9D41-F2836BE07C9E}"/>
    <cellStyle name="Normal 10 6 3 2 5" xfId="16767" xr:uid="{4A766B7B-E0F0-456B-A7A7-B6061B2E056F}"/>
    <cellStyle name="Normal 10 6 3 3" xfId="5008" xr:uid="{B637C1DD-301C-44F4-B7A7-79AD509BD66D}"/>
    <cellStyle name="Normal 10 6 3 3 2" xfId="26760" xr:uid="{0A587C40-267B-43F6-8529-3D992534D524}"/>
    <cellStyle name="Normal 10 6 3 3 3" xfId="26382" xr:uid="{8A39AC38-4960-4189-A4F2-FEA8F3F1D7E7}"/>
    <cellStyle name="Normal 10 6 3 3 4" xfId="14303" xr:uid="{6636712E-787F-45E7-B7CE-7C4B22CF90BB}"/>
    <cellStyle name="Normal 10 6 3 4" xfId="6756" xr:uid="{521F4715-30F3-450A-8E70-59A4C856F53B}"/>
    <cellStyle name="Normal 10 6 3 4 2" xfId="28493" xr:uid="{68D5B81F-06F9-4F91-8DA7-F99E5FB63E70}"/>
    <cellStyle name="Normal 10 6 3 4 3" xfId="27729" xr:uid="{A66326AE-615D-4899-9097-F01331D0DC14}"/>
    <cellStyle name="Normal 10 6 3 4 4" xfId="17136" xr:uid="{DFE05748-833C-49B5-8FC2-581C2F669F45}"/>
    <cellStyle name="Normal 10 6 3 5" xfId="9589" xr:uid="{9BEA53C0-A74E-473E-95EB-6E1EFC8E46DA}"/>
    <cellStyle name="Normal 10 6 3 5 2" xfId="29364" xr:uid="{1B00EA1A-C873-4984-AD72-859ACAA6BCF7}"/>
    <cellStyle name="Normal 10 6 3 5 3" xfId="19969" xr:uid="{C54DFF6E-8683-4C6A-AE25-D82FB9F4C314}"/>
    <cellStyle name="Normal 10 6 3 6" xfId="23752" xr:uid="{C3E94CB5-A5A2-47A9-A8D2-C9F20271064B}"/>
    <cellStyle name="Normal 10 6 3 7" xfId="13668" xr:uid="{431234E6-A6AB-4CDD-9650-3B70FE740AD1}"/>
    <cellStyle name="Normal 10 6 4" xfId="650" xr:uid="{00000000-0005-0000-0000-000036040000}"/>
    <cellStyle name="Normal 10 6 4 2" xfId="5009" xr:uid="{CDC7742B-7B1D-44B1-A6C7-1F7BF825D790}"/>
    <cellStyle name="Normal 10 6 4 2 2" xfId="25618" xr:uid="{90403AD1-87A2-4A06-B8D4-461532C87A2B}"/>
    <cellStyle name="Normal 10 6 4 2 3" xfId="26948" xr:uid="{8F25B05A-6692-41D6-AC10-02DF8228ABF7}"/>
    <cellStyle name="Normal 10 6 4 2 4" xfId="14304" xr:uid="{DE45C426-2429-44FA-BF31-64B37C6D2B76}"/>
    <cellStyle name="Normal 10 6 4 3" xfId="6757" xr:uid="{8DD2C49C-88CC-4D1E-9FC3-B3DB4EDF03DE}"/>
    <cellStyle name="Normal 10 6 4 3 2" xfId="27044" xr:uid="{29447C94-2B87-406A-A6EC-A96BA26D6005}"/>
    <cellStyle name="Normal 10 6 4 3 3" xfId="17137" xr:uid="{DA62D91E-8730-4317-BBDC-371015900A8A}"/>
    <cellStyle name="Normal 10 6 4 4" xfId="9590" xr:uid="{8D5F5DC9-0F6D-4E91-BB28-C2224301C004}"/>
    <cellStyle name="Normal 10 6 4 4 2" xfId="19970" xr:uid="{BDE4E12D-F3FD-40EB-ADC3-760BA283CA50}"/>
    <cellStyle name="Normal 10 6 4 5" xfId="23635" xr:uid="{EA37B6BC-5E00-4185-891A-4FC7F30E6DE9}"/>
    <cellStyle name="Normal 10 6 4 6" xfId="13395" xr:uid="{AE8005BD-9DD0-4DFB-9025-EA49D1ED0B05}"/>
    <cellStyle name="Normal 10 6 5" xfId="2581" xr:uid="{00000000-0005-0000-0000-00004D030000}"/>
    <cellStyle name="Normal 10 6 5 2" xfId="5846" xr:uid="{FE6DE163-301C-4795-9D06-4A5573B6961C}"/>
    <cellStyle name="Normal 10 6 5 2 2" xfId="26620" xr:uid="{3B123A76-95AA-4AF0-B4E8-68558BE41F55}"/>
    <cellStyle name="Normal 10 6 5 2 3" xfId="15253" xr:uid="{508EC014-028B-40B4-A293-3AE342E1137C}"/>
    <cellStyle name="Normal 10 6 5 3" xfId="7706" xr:uid="{03F66AF6-0F94-47D4-BCE0-E4F38834EC61}"/>
    <cellStyle name="Normal 10 6 5 3 2" xfId="18086" xr:uid="{09400E10-ADC3-428B-86CB-4AF8165E69E4}"/>
    <cellStyle name="Normal 10 6 5 4" xfId="10539" xr:uid="{86986A51-A91C-4172-AC43-10C674BD080F}"/>
    <cellStyle name="Normal 10 6 5 4 2" xfId="20919" xr:uid="{22F9676A-0A99-40C1-8725-F5A266751B24}"/>
    <cellStyle name="Normal 10 6 5 5" xfId="23403" xr:uid="{E89352E2-534E-475D-8CD3-48D0129E04DA}"/>
    <cellStyle name="Normal 10 6 5 6" xfId="12969" xr:uid="{D3105435-CF6A-4D95-9759-F0B25EEDE91F}"/>
    <cellStyle name="Normal 10 6 6" xfId="2307" xr:uid="{00000000-0005-0000-0000-000047030000}"/>
    <cellStyle name="Normal 10 6 6 2" xfId="7434" xr:uid="{F1276FE4-3F1A-44B8-B22D-1BCFFE76D63A}"/>
    <cellStyle name="Normal 10 6 6 2 2" xfId="26778" xr:uid="{B0BBD40A-C10E-4E20-8B65-20FF403BF4C4}"/>
    <cellStyle name="Normal 10 6 6 2 3" xfId="17814" xr:uid="{C074B1F8-18E2-4DEE-A23E-D7FDFD521CA2}"/>
    <cellStyle name="Normal 10 6 6 3" xfId="10267" xr:uid="{285AAFDB-F04D-43BE-9987-4E22A93AECB8}"/>
    <cellStyle name="Normal 10 6 6 3 2" xfId="20647" xr:uid="{B193B365-E63E-4F24-A47E-36330FBA0B4B}"/>
    <cellStyle name="Normal 10 6 6 4" xfId="24797" xr:uid="{9786D1C4-93E6-461A-BB9A-2F390036C635}"/>
    <cellStyle name="Normal 10 6 6 5" xfId="14981" xr:uid="{958DBBFA-20D9-4A0B-BE07-59CAABDC4B74}"/>
    <cellStyle name="Normal 10 6 7" xfId="3908" xr:uid="{A60CFB81-47FF-43EC-B87D-7B2942726973}"/>
    <cellStyle name="Normal 10 6 7 2" xfId="8740" xr:uid="{117CF4B0-DC20-439A-9C13-DE813CBE2479}"/>
    <cellStyle name="Normal 10 6 7 2 2" xfId="19120" xr:uid="{6D224E80-2EC9-4682-B730-A7D49657996C}"/>
    <cellStyle name="Normal 10 6 7 3" xfId="11573" xr:uid="{6E3979E6-29FC-4AD6-A1C8-A556A0047BFD}"/>
    <cellStyle name="Normal 10 6 7 3 2" xfId="21953" xr:uid="{0D3647C2-022A-4930-85A8-0685315DF9D0}"/>
    <cellStyle name="Normal 10 6 7 4" xfId="26978" xr:uid="{1AFC1FBA-F9D5-46EC-A43F-0046A8D48EC0}"/>
    <cellStyle name="Normal 10 6 7 5" xfId="16287" xr:uid="{946ACEF6-C366-4EA0-B9A2-DD5644EA8DD7}"/>
    <cellStyle name="Normal 10 6 8" xfId="5005" xr:uid="{CFAADE8E-03E3-433D-842C-3097079E60E5}"/>
    <cellStyle name="Normal 10 6 8 2" xfId="14300" xr:uid="{BD482CB5-9EAB-4853-B0E2-071175A9790D}"/>
    <cellStyle name="Normal 10 6 9" xfId="6753" xr:uid="{2058E728-6CCA-4E62-8143-E5BCB0205D8E}"/>
    <cellStyle name="Normal 10 6 9 2" xfId="17133" xr:uid="{FAA1640A-AFD2-4287-AD13-70DFDB6442C3}"/>
    <cellStyle name="Normal 10 7" xfId="651" xr:uid="{00000000-0005-0000-0000-000037040000}"/>
    <cellStyle name="Normal 10 7 10" xfId="12540" xr:uid="{F821FDA3-12BC-4518-8F28-E452748F667F}"/>
    <cellStyle name="Normal 10 7 2" xfId="652" xr:uid="{00000000-0005-0000-0000-000038040000}"/>
    <cellStyle name="Normal 10 7 2 2" xfId="2892" xr:uid="{00000000-0005-0000-0000-000050030000}"/>
    <cellStyle name="Normal 10 7 2 2 2" xfId="6078" xr:uid="{CC2ECD8F-407B-4927-ABEA-D40D40D24F66}"/>
    <cellStyle name="Normal 10 7 2 2 2 2" xfId="27281" xr:uid="{882C2F25-DCBF-4694-AA17-02BB48F7B57E}"/>
    <cellStyle name="Normal 10 7 2 2 2 3" xfId="26432" xr:uid="{DF87DB64-E865-49CB-9FDC-157286E0647D}"/>
    <cellStyle name="Normal 10 7 2 2 2 4" xfId="15556" xr:uid="{7EA5F5C9-C78D-415C-9D6F-9362545C0D7C}"/>
    <cellStyle name="Normal 10 7 2 2 3" xfId="8009" xr:uid="{94FA797D-4915-4A54-A568-7FEF5F6F8D40}"/>
    <cellStyle name="Normal 10 7 2 2 3 2" xfId="28450" xr:uid="{AEE86EF5-1F81-4D7C-8A04-C59592590F03}"/>
    <cellStyle name="Normal 10 7 2 2 3 3" xfId="18389" xr:uid="{228C6A02-AE5C-4173-A679-937E957CD907}"/>
    <cellStyle name="Normal 10 7 2 2 4" xfId="10842" xr:uid="{CF1B72B4-4A3F-4F90-A469-E1241D344A7F}"/>
    <cellStyle name="Normal 10 7 2 2 4 2" xfId="21222" xr:uid="{45CCC362-57C6-49C0-993A-DE7C70B0BADB}"/>
    <cellStyle name="Normal 10 7 2 2 5" xfId="24893" xr:uid="{57C54EAD-27D1-4A4D-9B91-6F36FCFB2DFE}"/>
    <cellStyle name="Normal 10 7 2 2 6" xfId="13396" xr:uid="{5FF3E50C-48B5-4A13-A404-BC06F6BFCA6D}"/>
    <cellStyle name="Normal 10 7 2 3" xfId="5011" xr:uid="{FBDBE7E8-6F8E-4593-9927-D38559C06384}"/>
    <cellStyle name="Normal 10 7 2 3 2" xfId="25201" xr:uid="{992B24E4-E892-44B1-90A3-931ACC9D3048}"/>
    <cellStyle name="Normal 10 7 2 3 3" xfId="28699" xr:uid="{90F417C6-03DE-4C3A-92A9-AC7D5FE1C73C}"/>
    <cellStyle name="Normal 10 7 2 3 4" xfId="14306" xr:uid="{0CF190E2-42DC-4B88-88DA-17A866438CF3}"/>
    <cellStyle name="Normal 10 7 2 4" xfId="6759" xr:uid="{A0459E73-A983-4DDF-9714-8E97BD05D5D6}"/>
    <cellStyle name="Normal 10 7 2 4 2" xfId="28297" xr:uid="{A292C127-3B59-4345-8BF7-9EC1B8D0DC4A}"/>
    <cellStyle name="Normal 10 7 2 4 3" xfId="27531" xr:uid="{EAD04638-6469-4367-8D06-21510AA38F8E}"/>
    <cellStyle name="Normal 10 7 2 4 4" xfId="17139" xr:uid="{558ABC0A-95E8-4546-9D32-71B526151466}"/>
    <cellStyle name="Normal 10 7 2 5" xfId="9592" xr:uid="{1784AC74-1DFC-4771-AE3E-D68ED207F8EE}"/>
    <cellStyle name="Normal 10 7 2 5 2" xfId="29365" xr:uid="{CF24331F-8507-4C5D-BFCC-1D3F38373ABE}"/>
    <cellStyle name="Normal 10 7 2 5 3" xfId="19972" xr:uid="{C3ECC58A-68DB-4012-A294-0326A38AC199}"/>
    <cellStyle name="Normal 10 7 2 6" xfId="22777" xr:uid="{B22A62FB-71E1-4CEA-8DA1-514420CD1381}"/>
    <cellStyle name="Normal 10 7 2 7" xfId="12698" xr:uid="{E4679F30-9D82-48AD-8C5B-CE3E86709B40}"/>
    <cellStyle name="Normal 10 7 3" xfId="653" xr:uid="{00000000-0005-0000-0000-000039040000}"/>
    <cellStyle name="Normal 10 7 3 2" xfId="5012" xr:uid="{C88D703C-81D9-4E77-A9D3-E3A21517C11B}"/>
    <cellStyle name="Normal 10 7 3 2 2" xfId="26637" xr:uid="{D73DE642-9C95-4957-8D2E-3DF02C734610}"/>
    <cellStyle name="Normal 10 7 3 2 3" xfId="26235" xr:uid="{638ADA3B-9727-4610-9F27-6A8251079301}"/>
    <cellStyle name="Normal 10 7 3 2 4" xfId="14307" xr:uid="{97DB6D93-0FB0-40C0-8035-803DA0B0EED5}"/>
    <cellStyle name="Normal 10 7 3 3" xfId="6760" xr:uid="{4E8E6403-062F-4D33-B367-EFB72E124076}"/>
    <cellStyle name="Normal 10 7 3 3 2" xfId="26746" xr:uid="{50992C7C-F8DB-4CD2-A1D6-F4DB4AA7DF31}"/>
    <cellStyle name="Normal 10 7 3 3 3" xfId="26567" xr:uid="{5EE0FC62-3A65-427E-BAF7-A25739160E17}"/>
    <cellStyle name="Normal 10 7 3 3 4" xfId="17140" xr:uid="{A8AA640D-8C7D-4575-AAFC-4DAADC06BCDA}"/>
    <cellStyle name="Normal 10 7 3 4" xfId="9593" xr:uid="{EE2FC9AD-A65D-4B9A-8732-6B708047D937}"/>
    <cellStyle name="Normal 10 7 3 4 2" xfId="29366" xr:uid="{32611AD5-F7BB-4BC4-BCB9-A2E09C46AC95}"/>
    <cellStyle name="Normal 10 7 3 4 3" xfId="19973" xr:uid="{2B1A8C81-742B-46B5-84AD-00923842F051}"/>
    <cellStyle name="Normal 10 7 3 5" xfId="22870" xr:uid="{4DDD050D-7732-43E9-90C4-007065CD737D}"/>
    <cellStyle name="Normal 10 7 3 6" xfId="13133" xr:uid="{5F5A99A5-EF3A-4D04-B501-071509441D16}"/>
    <cellStyle name="Normal 10 7 4" xfId="2308" xr:uid="{00000000-0005-0000-0000-00004E030000}"/>
    <cellStyle name="Normal 10 7 4 2" xfId="7435" xr:uid="{BAF217EA-ABDC-42D9-9E6F-41A7B7DE8930}"/>
    <cellStyle name="Normal 10 7 4 2 2" xfId="28146" xr:uid="{A559740B-61C2-4534-A1F4-8F727F634966}"/>
    <cellStyle name="Normal 10 7 4 2 3" xfId="17815" xr:uid="{AB56073A-238B-40AC-BFBA-98C82DDD024F}"/>
    <cellStyle name="Normal 10 7 4 3" xfId="10268" xr:uid="{DDDC7BD6-B3FE-46EE-9E13-DD6DB8618B71}"/>
    <cellStyle name="Normal 10 7 4 3 2" xfId="20648" xr:uid="{C96C7EF9-3262-4674-BF86-7BD8EC2521DD}"/>
    <cellStyle name="Normal 10 7 4 4" xfId="23389" xr:uid="{458D4371-4EFE-4C1D-832F-9A8A629CD593}"/>
    <cellStyle name="Normal 10 7 4 5" xfId="14982" xr:uid="{B299F396-D6F3-4F44-804C-772EFBD69A4E}"/>
    <cellStyle name="Normal 10 7 5" xfId="3909" xr:uid="{61C603DD-50F2-47B0-BCA8-B5EB6B4B49E1}"/>
    <cellStyle name="Normal 10 7 5 2" xfId="8741" xr:uid="{B49ABC57-6C3A-4AA0-B697-397F7ABD4B90}"/>
    <cellStyle name="Normal 10 7 5 2 2" xfId="28969" xr:uid="{ECD4C1E9-2E16-4E43-BC25-666E2AB156C1}"/>
    <cellStyle name="Normal 10 7 5 2 3" xfId="19121" xr:uid="{17C24AE6-B0A5-4521-86AC-96BAD9EAE656}"/>
    <cellStyle name="Normal 10 7 5 3" xfId="11574" xr:uid="{C81BDC82-E733-4F9D-938D-25440A8EEDD4}"/>
    <cellStyle name="Normal 10 7 5 3 2" xfId="21954" xr:uid="{DE0AD418-101F-4343-93B5-357FED240FAF}"/>
    <cellStyle name="Normal 10 7 5 4" xfId="25689" xr:uid="{DA66FF33-3ED4-4FF5-884F-8E76CA287F4D}"/>
    <cellStyle name="Normal 10 7 5 5" xfId="16288" xr:uid="{3A0456F9-E35C-4571-BD66-61535D499AF1}"/>
    <cellStyle name="Normal 10 7 6" xfId="5010" xr:uid="{85677112-D774-4197-804C-C7161A506172}"/>
    <cellStyle name="Normal 10 7 6 2" xfId="26308" xr:uid="{7EF06433-0338-44F1-A066-86EA325F5537}"/>
    <cellStyle name="Normal 10 7 6 3" xfId="27161" xr:uid="{EAE7A6D8-C933-46E4-B21C-514D984637C4}"/>
    <cellStyle name="Normal 10 7 6 4" xfId="14305" xr:uid="{2B4195E4-819A-4BBE-99A5-78CA492C5487}"/>
    <cellStyle name="Normal 10 7 7" xfId="6758" xr:uid="{6CB15D54-D6BE-4B60-8229-8F91DBFF0962}"/>
    <cellStyle name="Normal 10 7 7 2" xfId="27449" xr:uid="{4345BBE0-7708-4EFA-B388-A2920912B8B0}"/>
    <cellStyle name="Normal 10 7 7 3" xfId="17138" xr:uid="{3FA8B168-32A7-44B9-A805-AC0D19DB1902}"/>
    <cellStyle name="Normal 10 7 8" xfId="9591" xr:uid="{A30B71C2-1253-4D9E-8E5A-96397D10B1A0}"/>
    <cellStyle name="Normal 10 7 8 2" xfId="19971" xr:uid="{68E2C79B-3351-427E-90A4-9F8EE4F19241}"/>
    <cellStyle name="Normal 10 7 9" xfId="22894" xr:uid="{EE917F65-BFB8-4AFD-A29D-EA140501DFF2}"/>
    <cellStyle name="Normal 10 8" xfId="654" xr:uid="{00000000-0005-0000-0000-00003A040000}"/>
    <cellStyle name="Normal 10 8 10" xfId="12541" xr:uid="{EE31A128-3B45-438F-9726-B19FCB184595}"/>
    <cellStyle name="Normal 10 8 2" xfId="655" xr:uid="{00000000-0005-0000-0000-00003B040000}"/>
    <cellStyle name="Normal 10 8 2 2" xfId="2893" xr:uid="{00000000-0005-0000-0000-000054030000}"/>
    <cellStyle name="Normal 10 8 2 2 2" xfId="6079" xr:uid="{A0CFB994-EA60-4B02-AA68-B03074C76735}"/>
    <cellStyle name="Normal 10 8 2 2 2 2" xfId="28398" xr:uid="{D5975A2B-9295-469A-A133-0EBC572336E0}"/>
    <cellStyle name="Normal 10 8 2 2 2 3" xfId="27063" xr:uid="{70555EC4-546F-41C0-B750-52D6A322269C}"/>
    <cellStyle name="Normal 10 8 2 2 2 4" xfId="15557" xr:uid="{794DBC6E-14A2-4734-99F7-70D117FBBAD0}"/>
    <cellStyle name="Normal 10 8 2 2 3" xfId="8010" xr:uid="{FBAF8402-64FF-45F9-A42F-592C594DC771}"/>
    <cellStyle name="Normal 10 8 2 2 3 2" xfId="25986" xr:uid="{9097DAC1-B209-4E21-AE4E-BCAE804BAEFE}"/>
    <cellStyle name="Normal 10 8 2 2 3 3" xfId="18390" xr:uid="{CAE71BF5-3F3D-4465-B553-BCFC6E73AF9D}"/>
    <cellStyle name="Normal 10 8 2 2 4" xfId="10843" xr:uid="{6FC633C3-D4A3-42B9-AFCB-1ECA9A33E754}"/>
    <cellStyle name="Normal 10 8 2 2 4 2" xfId="21223" xr:uid="{1D1CE3C8-1DB9-4DB7-A522-1FDDFAADDA5E}"/>
    <cellStyle name="Normal 10 8 2 2 5" xfId="24857" xr:uid="{EB632C0D-AD4B-4FCC-8228-E986BEAEE4B1}"/>
    <cellStyle name="Normal 10 8 2 2 6" xfId="13397" xr:uid="{4FED0E67-E53E-4A17-AAA0-0A54730B296C}"/>
    <cellStyle name="Normal 10 8 2 3" xfId="5014" xr:uid="{409B2478-6962-4107-A19E-0FB21C35F15C}"/>
    <cellStyle name="Normal 10 8 2 3 2" xfId="24766" xr:uid="{CFA91C3D-2253-4631-B07D-0522ADC66C9B}"/>
    <cellStyle name="Normal 10 8 2 3 3" xfId="28165" xr:uid="{972AC645-2F54-44C0-987C-BB9102FC5DE8}"/>
    <cellStyle name="Normal 10 8 2 3 4" xfId="14309" xr:uid="{2D2E11D5-34E7-4B68-A643-72F678070917}"/>
    <cellStyle name="Normal 10 8 2 4" xfId="6762" xr:uid="{1584479C-892A-4314-962F-4E68ADB6D5E5}"/>
    <cellStyle name="Normal 10 8 2 4 2" xfId="28374" xr:uid="{CA89F0A2-B79D-43E4-9223-BD20D06DFA40}"/>
    <cellStyle name="Normal 10 8 2 4 3" xfId="26653" xr:uid="{F72933AC-3920-49BC-A29A-2ADF779F0C81}"/>
    <cellStyle name="Normal 10 8 2 4 4" xfId="17142" xr:uid="{21D46F1C-F270-4F2E-B443-4BE2392A6BB7}"/>
    <cellStyle name="Normal 10 8 2 5" xfId="9595" xr:uid="{317A581C-C5FB-445B-93C4-0A1BE1730DE7}"/>
    <cellStyle name="Normal 10 8 2 5 2" xfId="29367" xr:uid="{D0F43B31-E562-48A9-9176-AA5F40F37B3C}"/>
    <cellStyle name="Normal 10 8 2 5 3" xfId="19975" xr:uid="{92C0130D-6161-4069-ACD0-5D1D49843D38}"/>
    <cellStyle name="Normal 10 8 2 6" xfId="24666" xr:uid="{8DE1D7DF-FF9D-4516-A4A3-9FF161B67641}"/>
    <cellStyle name="Normal 10 8 2 7" xfId="12699" xr:uid="{F3D7643F-E5BE-412E-90FF-8EDF06986B0A}"/>
    <cellStyle name="Normal 10 8 3" xfId="656" xr:uid="{00000000-0005-0000-0000-00003C040000}"/>
    <cellStyle name="Normal 10 8 3 2" xfId="5015" xr:uid="{CAE5D93E-5D45-48CC-B987-3875BFAADF96}"/>
    <cellStyle name="Normal 10 8 3 2 2" xfId="26529" xr:uid="{47C137B0-9F61-45C8-BF19-4E2E1C05E6FE}"/>
    <cellStyle name="Normal 10 8 3 2 3" xfId="27571" xr:uid="{E8F109B9-33A9-41CC-91A6-5AB2C9B69C61}"/>
    <cellStyle name="Normal 10 8 3 2 4" xfId="14310" xr:uid="{AB4E8A9C-01B8-438D-9B99-62BE1966F05F}"/>
    <cellStyle name="Normal 10 8 3 3" xfId="6763" xr:uid="{A22C5863-B2D3-4AEC-A96F-85228836E625}"/>
    <cellStyle name="Normal 10 8 3 3 2" xfId="26856" xr:uid="{6ABAE12B-5A3C-48EC-A6EA-795259A43F37}"/>
    <cellStyle name="Normal 10 8 3 3 3" xfId="26173" xr:uid="{64A3C3EE-5345-4EA9-A7ED-8F7696168E86}"/>
    <cellStyle name="Normal 10 8 3 3 4" xfId="17143" xr:uid="{734FADE0-5EE3-4874-8BF2-008752407627}"/>
    <cellStyle name="Normal 10 8 3 4" xfId="9596" xr:uid="{EB7E1E39-BF3C-4703-8287-CB441AAE210D}"/>
    <cellStyle name="Normal 10 8 3 4 2" xfId="29368" xr:uid="{B25A99E3-6995-487D-A1B1-71C4FF5FF6CF}"/>
    <cellStyle name="Normal 10 8 3 4 3" xfId="19976" xr:uid="{F471CF1F-0349-4DBC-9773-0612DF90A625}"/>
    <cellStyle name="Normal 10 8 3 5" xfId="23461" xr:uid="{D0EFAB01-FE0D-4A03-A9A3-CA9F0E3D1FE0}"/>
    <cellStyle name="Normal 10 8 3 6" xfId="13134" xr:uid="{35FEE4B3-836F-4F9E-9143-C316473FB6F6}"/>
    <cellStyle name="Normal 10 8 4" xfId="2309" xr:uid="{00000000-0005-0000-0000-000052030000}"/>
    <cellStyle name="Normal 10 8 4 2" xfId="7436" xr:uid="{8FF68166-9F49-494D-8462-25DE2B08EE2E}"/>
    <cellStyle name="Normal 10 8 4 2 2" xfId="26885" xr:uid="{4669CDC5-AE32-433E-B6A4-3AE4679915BE}"/>
    <cellStyle name="Normal 10 8 4 2 3" xfId="17816" xr:uid="{70364681-6142-4D63-B7DE-0F5B7101ADAD}"/>
    <cellStyle name="Normal 10 8 4 3" xfId="10269" xr:uid="{488C0532-C5F5-45E2-B7BD-5CA7C011EA91}"/>
    <cellStyle name="Normal 10 8 4 3 2" xfId="20649" xr:uid="{30FDD3FA-02F4-47DB-8A7A-CAC4633D2432}"/>
    <cellStyle name="Normal 10 8 4 4" xfId="24216" xr:uid="{5EFFEEF8-FFC8-4640-85FA-258239ACB54A}"/>
    <cellStyle name="Normal 10 8 4 5" xfId="14983" xr:uid="{C9A74A77-D189-4A5F-BE8B-C46B08914AE5}"/>
    <cellStyle name="Normal 10 8 5" xfId="3910" xr:uid="{C8F123DD-E0F6-4353-820B-E926F9972A75}"/>
    <cellStyle name="Normal 10 8 5 2" xfId="8742" xr:uid="{8F970CBC-8B8E-4BE5-91D5-B32D299E0C52}"/>
    <cellStyle name="Normal 10 8 5 2 2" xfId="28970" xr:uid="{1B312749-DA4D-4BFD-8951-FB227F931A60}"/>
    <cellStyle name="Normal 10 8 5 2 3" xfId="19122" xr:uid="{F076B2C6-4BA3-4F4A-9744-89DC8E5F2DA0}"/>
    <cellStyle name="Normal 10 8 5 3" xfId="11575" xr:uid="{DAE36C14-F7EF-42EC-9DDD-DA03FD75FAFE}"/>
    <cellStyle name="Normal 10 8 5 3 2" xfId="21955" xr:uid="{D7DADB29-3C49-4D5F-B11D-4483FA22B25D}"/>
    <cellStyle name="Normal 10 8 5 4" xfId="23050" xr:uid="{6A8155D8-4B40-41BD-8C49-098456DFD963}"/>
    <cellStyle name="Normal 10 8 5 5" xfId="16289" xr:uid="{02F3164E-78E2-46D4-9BA6-C9EC3EA0CA17}"/>
    <cellStyle name="Normal 10 8 6" xfId="5013" xr:uid="{73290ACF-874E-4463-BF29-35BF3C392A42}"/>
    <cellStyle name="Normal 10 8 6 2" xfId="27012" xr:uid="{05E55131-60F5-414F-90BD-5809515F18DE}"/>
    <cellStyle name="Normal 10 8 6 3" xfId="28622" xr:uid="{FA43042F-556E-47EF-BE99-43541F3F04F3}"/>
    <cellStyle name="Normal 10 8 6 4" xfId="14308" xr:uid="{7A1DFDA4-BFFE-4316-976D-5C0000D69D46}"/>
    <cellStyle name="Normal 10 8 7" xfId="6761" xr:uid="{833A8830-F59C-4B79-94D7-4628C3C62663}"/>
    <cellStyle name="Normal 10 8 7 2" xfId="27919" xr:uid="{545609B8-E434-4CC6-8A8F-8B96C19D7E3D}"/>
    <cellStyle name="Normal 10 8 7 3" xfId="17141" xr:uid="{DB5D6570-175C-4332-8757-3BF2DA3031F1}"/>
    <cellStyle name="Normal 10 8 8" xfId="9594" xr:uid="{D3C09DE8-C693-446C-B052-83ABF954DF2A}"/>
    <cellStyle name="Normal 10 8 8 2" xfId="19974" xr:uid="{1C13563C-18B1-4DF8-ABE6-F35F41AFD964}"/>
    <cellStyle name="Normal 10 8 9" xfId="24296" xr:uid="{B603D7A7-04B1-4ED7-88ED-BFC0E0C71988}"/>
    <cellStyle name="Normal 10 9" xfId="657" xr:uid="{00000000-0005-0000-0000-00003D040000}"/>
    <cellStyle name="Normal 10 9 10" xfId="12534" xr:uid="{6A35C548-C03B-41DB-89F5-E67E3EC2B6B8}"/>
    <cellStyle name="Normal 10 9 2" xfId="658" xr:uid="{00000000-0005-0000-0000-00003E040000}"/>
    <cellStyle name="Normal 10 9 2 2" xfId="5017" xr:uid="{44EA2E7B-0E28-4354-ADFF-C1824D0A66F5}"/>
    <cellStyle name="Normal 10 9 2 2 2" xfId="25679" xr:uid="{49F5C2C5-B8A4-4A2F-B8EF-288E2B6DD99D}"/>
    <cellStyle name="Normal 10 9 2 2 3" xfId="28069" xr:uid="{C5C0F6E1-80A2-467C-8197-E34ABA307372}"/>
    <cellStyle name="Normal 10 9 2 2 4" xfId="14312" xr:uid="{BC7474D3-290D-4433-9889-54AF8D03D824}"/>
    <cellStyle name="Normal 10 9 2 3" xfId="6765" xr:uid="{35CE7DCA-172E-41D1-AEDF-D6BDD15EF4BE}"/>
    <cellStyle name="Normal 10 9 2 3 2" xfId="26055" xr:uid="{037D4F64-AFC1-4B88-8F04-59F028158B0E}"/>
    <cellStyle name="Normal 10 9 2 3 3" xfId="26706" xr:uid="{727E0F45-F15A-4771-A83B-58D00358145B}"/>
    <cellStyle name="Normal 10 9 2 3 4" xfId="17145" xr:uid="{BEBCC9DC-6C69-4362-8885-4504A4A3058D}"/>
    <cellStyle name="Normal 10 9 2 4" xfId="9598" xr:uid="{3012AD1B-DAF3-4034-8022-9E938CE83436}"/>
    <cellStyle name="Normal 10 9 2 4 2" xfId="29369" xr:uid="{332065EF-1C3C-48D9-8992-87DE9C467AFE}"/>
    <cellStyle name="Normal 10 9 2 4 3" xfId="19978" xr:uid="{42CEACA7-1BC8-4363-853A-DF1FCF5E462A}"/>
    <cellStyle name="Normal 10 9 2 5" xfId="24585" xr:uid="{9CAE7B6A-39D2-4C48-9EE7-84D4FD6E1A64}"/>
    <cellStyle name="Normal 10 9 2 6" xfId="13669" xr:uid="{9DEB3DFF-343C-40F6-A724-425256BF1796}"/>
    <cellStyle name="Normal 10 9 3" xfId="659" xr:uid="{00000000-0005-0000-0000-00003F040000}"/>
    <cellStyle name="Normal 10 9 3 2" xfId="2703" xr:uid="{00000000-0005-0000-0000-000058030000}"/>
    <cellStyle name="Normal 10 9 3 2 2" xfId="7827" xr:uid="{2BC96A01-13A6-43CF-9A41-B31CCAED71FF}"/>
    <cellStyle name="Normal 10 9 3 2 2 2" xfId="18207" xr:uid="{D0E5DF64-B356-420C-A17C-FC4B250E48FB}"/>
    <cellStyle name="Normal 10 9 3 2 3" xfId="10660" xr:uid="{109CB8A7-E0E7-403C-BF11-6492C60BA467}"/>
    <cellStyle name="Normal 10 9 3 2 3 2" xfId="21040" xr:uid="{CB50AAB3-2FDA-4AE0-BAAD-EE57FEBDB697}"/>
    <cellStyle name="Normal 10 9 3 2 4" xfId="27811" xr:uid="{7DB748C1-9AD9-4060-ABE2-5B42446CC4E2}"/>
    <cellStyle name="Normal 10 9 3 2 5" xfId="15374" xr:uid="{8A1082E3-E28F-4BA8-BE5A-701F36954EB8}"/>
    <cellStyle name="Normal 10 9 3 3" xfId="3626" xr:uid="{00000000-0005-0000-0000-00003F040000}"/>
    <cellStyle name="Normal 10 9 3 4" xfId="5018" xr:uid="{0C061EC0-651E-4DB0-B891-F07E2F1BDD54}"/>
    <cellStyle name="Normal 10 9 3 4 2" xfId="29762" xr:uid="{7DD32FFB-9842-4328-84E5-E9D8D2B0F68E}"/>
    <cellStyle name="Normal 10 9 3 5" xfId="25107" xr:uid="{A45BE94C-D0DC-47D2-B563-6A624B103F55}"/>
    <cellStyle name="Normal 10 9 3 6" xfId="13121" xr:uid="{C69776D5-8F20-4F3F-A364-1CB5A543619C}"/>
    <cellStyle name="Normal 10 9 4" xfId="2302" xr:uid="{00000000-0005-0000-0000-000056030000}"/>
    <cellStyle name="Normal 10 9 4 2" xfId="7429" xr:uid="{9EF342DE-D374-45F9-84AF-CFDBD2020EC2}"/>
    <cellStyle name="Normal 10 9 4 2 2" xfId="26515" xr:uid="{47B76C65-A14F-45B4-86BE-32651113DE28}"/>
    <cellStyle name="Normal 10 9 4 2 3" xfId="17809" xr:uid="{6A00B2B1-1E41-43BF-844E-E441F7A086EB}"/>
    <cellStyle name="Normal 10 9 4 3" xfId="10262" xr:uid="{682143A9-6192-47B4-93BA-0CB37927D3EE}"/>
    <cellStyle name="Normal 10 9 4 3 2" xfId="20642" xr:uid="{53B223BB-7E51-48BD-B152-655A411727BD}"/>
    <cellStyle name="Normal 10 9 4 4" xfId="24826" xr:uid="{4B75FB7A-6443-4AD5-A663-73E034A91ED2}"/>
    <cellStyle name="Normal 10 9 4 5" xfId="14976" xr:uid="{B9FD1D9C-4B85-4425-9107-F3FAA7C3292F}"/>
    <cellStyle name="Normal 10 9 5" xfId="3833" xr:uid="{38BEE9A2-138A-41C8-B897-26528965E9DC}"/>
    <cellStyle name="Normal 10 9 5 2" xfId="8666" xr:uid="{B1742B3F-F04A-46A7-9828-8E973F14E9E6}"/>
    <cellStyle name="Normal 10 9 5 2 2" xfId="19046" xr:uid="{12F12C3C-1009-41E4-BBFA-73E7EDC440C5}"/>
    <cellStyle name="Normal 10 9 5 3" xfId="11499" xr:uid="{A752D179-299D-4CED-84AC-43D333648C84}"/>
    <cellStyle name="Normal 10 9 5 3 2" xfId="21879" xr:uid="{CE83D025-6021-4861-A652-A8E895DDA20B}"/>
    <cellStyle name="Normal 10 9 5 4" xfId="24303" xr:uid="{7E973DDE-E521-4FF7-8B24-244FD6CEED26}"/>
    <cellStyle name="Normal 10 9 5 5" xfId="16213" xr:uid="{4CE5572E-57F1-406B-B8C2-60A4D9CDF3DA}"/>
    <cellStyle name="Normal 10 9 6" xfId="5016" xr:uid="{AEAAFD5F-4136-4B13-B97E-E1E6C09730CD}"/>
    <cellStyle name="Normal 10 9 6 2" xfId="14311" xr:uid="{4C8CA4C8-5764-4A18-B6E2-6CF1E28FDB22}"/>
    <cellStyle name="Normal 10 9 7" xfId="6764" xr:uid="{8784D988-4DCD-4478-948C-0E41BDC10F40}"/>
    <cellStyle name="Normal 10 9 7 2" xfId="17144" xr:uid="{25522DA6-EE50-4885-8B3B-D83433D1611A}"/>
    <cellStyle name="Normal 10 9 8" xfId="9597" xr:uid="{27AEA380-710C-4BDB-900B-A2D1A307B94E}"/>
    <cellStyle name="Normal 10 9 8 2" xfId="19977" xr:uid="{30E46A4B-4D08-4DB9-B09C-757CA4C06A5D}"/>
    <cellStyle name="Normal 10 9 9" xfId="23672" xr:uid="{85013132-E928-4914-B06F-88A658A30795}"/>
    <cellStyle name="Normal 11" xfId="660" xr:uid="{00000000-0005-0000-0000-000040040000}"/>
    <cellStyle name="Normal 11 10" xfId="3911" xr:uid="{B5FFDD0D-8E0B-4ED0-8A0D-4B8007D11A86}"/>
    <cellStyle name="Normal 11 10 2" xfId="8743" xr:uid="{AAB818BF-5CBB-4811-A7E4-A58D68CC5CE6}"/>
    <cellStyle name="Normal 11 10 2 2" xfId="19123" xr:uid="{C4FDB22F-4B32-4AFE-B1AC-B26D9CF0FEB6}"/>
    <cellStyle name="Normal 11 10 3" xfId="11576" xr:uid="{D8EDAFB7-A8BA-4FFF-91B2-6F2F30E36C13}"/>
    <cellStyle name="Normal 11 10 3 2" xfId="21956" xr:uid="{482897BE-7CE2-40D9-842C-3D6ACA578724}"/>
    <cellStyle name="Normal 11 10 4" xfId="27742" xr:uid="{34AA4C46-2A82-4BEC-A34F-A934DFD40F05}"/>
    <cellStyle name="Normal 11 10 5" xfId="16290" xr:uid="{D3184AC5-B09E-4D07-9B20-2FC93E3C3148}"/>
    <cellStyle name="Normal 11 11" xfId="5019" xr:uid="{4441E4E4-3C73-4FAC-9B9C-BDA790075A13}"/>
    <cellStyle name="Normal 11 11 2" xfId="14313" xr:uid="{646FA8FC-F484-45CF-B8FB-D6C592D859AF}"/>
    <cellStyle name="Normal 11 12" xfId="6766" xr:uid="{A351784F-7502-4117-838D-712C558F09FF}"/>
    <cellStyle name="Normal 11 12 2" xfId="17146" xr:uid="{2569FF26-C820-41A3-B9C6-C00588A74406}"/>
    <cellStyle name="Normal 11 13" xfId="9599" xr:uid="{A86FF662-0F53-4B38-8D1E-BE7AAF8E4A33}"/>
    <cellStyle name="Normal 11 13 2" xfId="19979" xr:uid="{0FC1EA5E-0F5F-486C-9AF6-605A65B49914}"/>
    <cellStyle name="Normal 11 14" xfId="22815" xr:uid="{5833387D-E9A9-4441-B9FE-4D9EAFAC98D4}"/>
    <cellStyle name="Normal 11 15" xfId="12488" xr:uid="{7EFC5989-DA7E-48B8-880F-CC6997E49A5D}"/>
    <cellStyle name="Normal 11 2" xfId="661" xr:uid="{00000000-0005-0000-0000-000041040000}"/>
    <cellStyle name="Normal 11 2 10" xfId="12543" xr:uid="{7E869A50-9584-4C5E-9D24-F234CDB98485}"/>
    <cellStyle name="Normal 11 2 2" xfId="662" xr:uid="{00000000-0005-0000-0000-000042040000}"/>
    <cellStyle name="Normal 11 2 2 2" xfId="663" xr:uid="{00000000-0005-0000-0000-000043040000}"/>
    <cellStyle name="Normal 11 2 2 2 2" xfId="5022" xr:uid="{BA8DA40D-765F-4216-82AB-BCD7EFE51A86}"/>
    <cellStyle name="Normal 11 2 2 2 2 2" xfId="26767" xr:uid="{D7BC8985-AC76-484A-83F1-F401BDDEC26E}"/>
    <cellStyle name="Normal 11 2 2 2 2 3" xfId="26093" xr:uid="{395AE3D6-859A-4CE7-A280-6E488F1674D3}"/>
    <cellStyle name="Normal 11 2 2 2 2 4" xfId="14316" xr:uid="{B2FC0D89-6FFE-420A-BBC4-6244EB26879D}"/>
    <cellStyle name="Normal 11 2 2 2 3" xfId="6769" xr:uid="{6ED8C70E-7C6C-4CA0-891E-0EEECA17AA0B}"/>
    <cellStyle name="Normal 11 2 2 2 3 2" xfId="27561" xr:uid="{094EEDDA-A4DD-4F1C-ABB6-2BE7049EC4E0}"/>
    <cellStyle name="Normal 11 2 2 2 3 3" xfId="17149" xr:uid="{6439F4BB-E5F4-4187-B455-B2E1C3FE540A}"/>
    <cellStyle name="Normal 11 2 2 2 4" xfId="9602" xr:uid="{18713007-5CA2-4DE3-A579-91CDBA2B003D}"/>
    <cellStyle name="Normal 11 2 2 2 4 2" xfId="19982" xr:uid="{B954F003-7930-465D-BCF0-331C99E7F348}"/>
    <cellStyle name="Normal 11 2 2 2 5" xfId="22838" xr:uid="{71469C86-025B-4C88-9D43-019C15117EF9}"/>
    <cellStyle name="Normal 11 2 2 2 6" xfId="13399" xr:uid="{86A143AF-F29F-4F80-B659-86F5E63994C2}"/>
    <cellStyle name="Normal 11 2 2 3" xfId="5021" xr:uid="{3666E523-EAB3-4F61-8F2A-1ED85699C265}"/>
    <cellStyle name="Normal 11 2 2 3 2" xfId="25103" xr:uid="{A78CBC4B-639F-4CB4-8708-3B4C0F09661D}"/>
    <cellStyle name="Normal 11 2 2 3 3" xfId="28020" xr:uid="{429137E1-1FD7-4D02-BE96-8AE50CA8DCE0}"/>
    <cellStyle name="Normal 11 2 2 3 4" xfId="14315" xr:uid="{92DA86C5-C158-4A16-B7A1-8B534FB7D785}"/>
    <cellStyle name="Normal 11 2 2 4" xfId="6768" xr:uid="{E0CD5663-441D-498F-A2EB-60988238896E}"/>
    <cellStyle name="Normal 11 2 2 4 2" xfId="23148" xr:uid="{B44FB618-BE3C-4955-9D18-97BD37EE7801}"/>
    <cellStyle name="Normal 11 2 2 4 3" xfId="26285" xr:uid="{32FF9B93-DE82-4AF8-A8A0-FB357E510D26}"/>
    <cellStyle name="Normal 11 2 2 4 4" xfId="17148" xr:uid="{A617F348-0250-40A7-9E68-6603C4F1233F}"/>
    <cellStyle name="Normal 11 2 2 5" xfId="9601" xr:uid="{669B17C0-DD9D-485B-8A13-678C00CFD102}"/>
    <cellStyle name="Normal 11 2 2 5 2" xfId="29370" xr:uid="{5BED36D4-72D3-43BB-A326-B56F2A7DB586}"/>
    <cellStyle name="Normal 11 2 2 5 3" xfId="19981" xr:uid="{04AF60EA-E3B2-4C0D-888A-5643CF5F053A}"/>
    <cellStyle name="Normal 11 2 2 6" xfId="24036" xr:uid="{2A976BB5-7227-426B-BAF5-710F9FB7AD66}"/>
    <cellStyle name="Normal 11 2 2 7" xfId="12701" xr:uid="{B9B44B2F-09F4-4F5A-81A4-A363C3B08CD8}"/>
    <cellStyle name="Normal 11 2 3" xfId="664" xr:uid="{00000000-0005-0000-0000-000044040000}"/>
    <cellStyle name="Normal 11 2 3 2" xfId="5023" xr:uid="{8D7B7765-0EE9-4AB0-9533-6D02F1D32CA6}"/>
    <cellStyle name="Normal 11 2 3 2 2" xfId="24060" xr:uid="{13EE7752-BAC5-4761-8D52-865BD1687F8B}"/>
    <cellStyle name="Normal 11 2 3 2 3" xfId="26422" xr:uid="{3F65E947-7EC7-4CA6-9FA9-31FBAAC4DB31}"/>
    <cellStyle name="Normal 11 2 3 2 4" xfId="14317" xr:uid="{36110C57-00AC-439B-9109-7B28C2CE2368}"/>
    <cellStyle name="Normal 11 2 3 3" xfId="6770" xr:uid="{D2360609-4E98-41CE-9402-047DAEBF7659}"/>
    <cellStyle name="Normal 11 2 3 3 2" xfId="25744" xr:uid="{9BF657A4-76E3-4294-96AC-9699E9AD370A}"/>
    <cellStyle name="Normal 11 2 3 3 3" xfId="28560" xr:uid="{5B8552F4-CAA9-45AB-A23A-F3B977DEA90C}"/>
    <cellStyle name="Normal 11 2 3 3 4" xfId="17150" xr:uid="{1EE0F6BE-5908-4A06-8918-BCBC0962A927}"/>
    <cellStyle name="Normal 11 2 3 4" xfId="9603" xr:uid="{E227C0A7-82F8-433F-AAF0-F42C79778371}"/>
    <cellStyle name="Normal 11 2 3 4 2" xfId="29371" xr:uid="{47494459-9E4E-4E1E-9967-DF12DF0B497D}"/>
    <cellStyle name="Normal 11 2 3 4 3" xfId="19983" xr:uid="{FC34B077-EBC7-4E7B-B96A-5617E40A1C2B}"/>
    <cellStyle name="Normal 11 2 3 5" xfId="25353" xr:uid="{2C1C60BF-0ED5-4A71-A86B-258F3212A8ED}"/>
    <cellStyle name="Normal 11 2 3 6" xfId="13136" xr:uid="{CE0F4D07-EED5-46F9-80EE-7ECBB432934E}"/>
    <cellStyle name="Normal 11 2 4" xfId="665" xr:uid="{00000000-0005-0000-0000-000045040000}"/>
    <cellStyle name="Normal 11 2 4 2" xfId="6771" xr:uid="{6FC13055-6C37-4A68-84C0-0EF1382DF28E}"/>
    <cellStyle name="Normal 11 2 4 2 2" xfId="27254" xr:uid="{41EC3C82-FA1C-4CB9-A3E7-F65B4905A12C}"/>
    <cellStyle name="Normal 11 2 4 2 3" xfId="17151" xr:uid="{2AEBD2DB-F0C3-47CB-BEF5-8D3B2C03CCC4}"/>
    <cellStyle name="Normal 11 2 4 3" xfId="9604" xr:uid="{149F13F6-B3CB-4D97-A0CE-2FFA9F125BEF}"/>
    <cellStyle name="Normal 11 2 4 3 2" xfId="19984" xr:uid="{05C9874B-CE67-4883-ABF1-BF3E014ED98B}"/>
    <cellStyle name="Normal 11 2 4 4" xfId="24290" xr:uid="{7EA0A519-3A89-48B0-9F76-76FA7FC64127}"/>
    <cellStyle name="Normal 11 2 4 5" xfId="14318" xr:uid="{3B4D1103-8FD6-4B6F-A67D-2616A7686505}"/>
    <cellStyle name="Normal 11 2 5" xfId="3912" xr:uid="{6D6FC8A0-19C3-4AFB-B0F3-1A70299C8861}"/>
    <cellStyle name="Normal 11 2 5 2" xfId="8744" xr:uid="{F42E2E87-920C-451F-A729-A8A289DF4DA6}"/>
    <cellStyle name="Normal 11 2 5 2 2" xfId="28971" xr:uid="{54456655-4F9A-48B2-BDC1-89B46144FB14}"/>
    <cellStyle name="Normal 11 2 5 2 3" xfId="19124" xr:uid="{65BFA062-C9FB-4635-A3E3-75513F96D177}"/>
    <cellStyle name="Normal 11 2 5 3" xfId="11577" xr:uid="{1B5C27D1-9672-4C2A-AFF7-0103D9DCCFF8}"/>
    <cellStyle name="Normal 11 2 5 3 2" xfId="21957" xr:uid="{D4500874-26D1-47F2-BA91-E45F7B7C840F}"/>
    <cellStyle name="Normal 11 2 5 4" xfId="25610" xr:uid="{FF225065-C54F-40C4-9707-1FAC0F1087E9}"/>
    <cellStyle name="Normal 11 2 5 5" xfId="16291" xr:uid="{93EDE843-9A22-4B3F-A14C-23A596433670}"/>
    <cellStyle name="Normal 11 2 6" xfId="5020" xr:uid="{3D522979-40D5-4A0D-812B-B82FFA87AAE4}"/>
    <cellStyle name="Normal 11 2 6 2" xfId="25733" xr:uid="{A09E37DF-F035-4BCA-A2E3-7A1295B00C72}"/>
    <cellStyle name="Normal 11 2 6 3" xfId="26553" xr:uid="{2C88A89D-BE01-464B-ACA7-6C72CCE9D11C}"/>
    <cellStyle name="Normal 11 2 6 4" xfId="14314" xr:uid="{7644D493-7267-4E52-AE60-1BA38E58EDDC}"/>
    <cellStyle name="Normal 11 2 7" xfId="6767" xr:uid="{41A70720-8E2A-42FE-9FBA-A60213032968}"/>
    <cellStyle name="Normal 11 2 7 2" xfId="27773" xr:uid="{ECB8DF8A-84B3-4F5D-B320-3B309D58FA40}"/>
    <cellStyle name="Normal 11 2 7 3" xfId="17147" xr:uid="{D41CF98A-C869-4219-9D61-63C9438080EF}"/>
    <cellStyle name="Normal 11 2 8" xfId="9600" xr:uid="{03680630-C21E-427F-A1D7-05E958DC8ADA}"/>
    <cellStyle name="Normal 11 2 8 2" xfId="19980" xr:uid="{8E89BE1B-ADF8-4A58-B216-FE5A5BCD1E3C}"/>
    <cellStyle name="Normal 11 2 9" xfId="23176" xr:uid="{81460E23-6EB1-49D8-A645-1A3E44E65310}"/>
    <cellStyle name="Normal 11 3" xfId="666" xr:uid="{00000000-0005-0000-0000-000046040000}"/>
    <cellStyle name="Normal 11 3 10" xfId="12544" xr:uid="{DE5CB4EC-3856-4404-8BD5-694F19EB3F2D}"/>
    <cellStyle name="Normal 11 3 2" xfId="667" xr:uid="{00000000-0005-0000-0000-000047040000}"/>
    <cellStyle name="Normal 11 3 2 2" xfId="668" xr:uid="{00000000-0005-0000-0000-000048040000}"/>
    <cellStyle name="Normal 11 3 2 2 2" xfId="5026" xr:uid="{C586F6EF-9902-4006-9902-EFBD3D1B3642}"/>
    <cellStyle name="Normal 11 3 2 2 2 2" xfId="26768" xr:uid="{0E88BB26-8DE8-4727-8EE1-C4104993574F}"/>
    <cellStyle name="Normal 11 3 2 2 2 3" xfId="26174" xr:uid="{9B686E4D-46C1-400F-BDB0-7E4DF50065AF}"/>
    <cellStyle name="Normal 11 3 2 2 2 4" xfId="14321" xr:uid="{4C7A75A4-55C7-4E8D-9CC7-EAF58D0D639A}"/>
    <cellStyle name="Normal 11 3 2 2 3" xfId="6774" xr:uid="{61E2EB25-B676-4750-8EF4-67A1701A3DF1}"/>
    <cellStyle name="Normal 11 3 2 2 3 2" xfId="27562" xr:uid="{9975980D-517F-4D31-8D2C-7D36363CCB32}"/>
    <cellStyle name="Normal 11 3 2 2 3 3" xfId="17154" xr:uid="{FB084660-5EC1-4824-888F-AAD9D6A5A50B}"/>
    <cellStyle name="Normal 11 3 2 2 4" xfId="9607" xr:uid="{B93F1DC8-F2EB-4222-9E05-D11416E9425E}"/>
    <cellStyle name="Normal 11 3 2 2 4 2" xfId="19987" xr:uid="{FA781ABD-CA61-4631-8DAF-3991ED4F265C}"/>
    <cellStyle name="Normal 11 3 2 2 5" xfId="24448" xr:uid="{DAC33619-D368-4550-A016-8622F25A9985}"/>
    <cellStyle name="Normal 11 3 2 2 6" xfId="13400" xr:uid="{D18452EE-469E-4F40-A03A-DF8D1F87B9CF}"/>
    <cellStyle name="Normal 11 3 2 3" xfId="5025" xr:uid="{DBAD4C82-4BF6-469F-81BD-0D549C5FFEAE}"/>
    <cellStyle name="Normal 11 3 2 3 2" xfId="23760" xr:uid="{EC0EF743-3D30-43D1-B983-4201625E7AD6}"/>
    <cellStyle name="Normal 11 3 2 3 3" xfId="28496" xr:uid="{8E1709E5-F404-41D5-B7E0-7AEA04AEB1FD}"/>
    <cellStyle name="Normal 11 3 2 3 4" xfId="14320" xr:uid="{5A480C38-8B8B-4B06-8B69-93FA2FF2396C}"/>
    <cellStyle name="Normal 11 3 2 4" xfId="6773" xr:uid="{05A750AD-AE05-48AD-B276-D9CA212BFE29}"/>
    <cellStyle name="Normal 11 3 2 4 2" xfId="24828" xr:uid="{0BBCF30A-9949-44A1-B8C4-E0C4D4D5D345}"/>
    <cellStyle name="Normal 11 3 2 4 3" xfId="28613" xr:uid="{C01ED12D-4FAB-49DF-A5F2-D3A87905D3BD}"/>
    <cellStyle name="Normal 11 3 2 4 4" xfId="17153" xr:uid="{3B0486EB-1E20-4ED3-A24E-DD6F37DF8F78}"/>
    <cellStyle name="Normal 11 3 2 5" xfId="9606" xr:uid="{549D58CD-3A88-48EC-9E8F-308ACBA6E02D}"/>
    <cellStyle name="Normal 11 3 2 5 2" xfId="29372" xr:uid="{EA46AE19-808A-4B5C-B068-F29641C577CC}"/>
    <cellStyle name="Normal 11 3 2 5 3" xfId="19986" xr:uid="{6B09AE4B-A9F8-4E59-AF75-B41B85C3F703}"/>
    <cellStyle name="Normal 11 3 2 6" xfId="23837" xr:uid="{27B6450B-2151-40CE-BF23-437819165869}"/>
    <cellStyle name="Normal 11 3 2 7" xfId="12702" xr:uid="{AEE0F9C2-DBED-4C83-9B30-1BFF1EF0E86D}"/>
    <cellStyle name="Normal 11 3 3" xfId="669" xr:uid="{00000000-0005-0000-0000-000049040000}"/>
    <cellStyle name="Normal 11 3 3 2" xfId="5027" xr:uid="{8C06DBC2-DDA8-4EF3-BD25-C5AA42C4564D}"/>
    <cellStyle name="Normal 11 3 3 2 2" xfId="26769" xr:uid="{A25B506B-BAF3-4505-8C8B-22FF2B6837ED}"/>
    <cellStyle name="Normal 11 3 3 2 3" xfId="28291" xr:uid="{CB6A426F-82A5-4260-A673-F81C3686242E}"/>
    <cellStyle name="Normal 11 3 3 2 4" xfId="14322" xr:uid="{0935CDD8-A7DB-4461-A014-80E9BEF715E7}"/>
    <cellStyle name="Normal 11 3 3 3" xfId="6775" xr:uid="{A41BC5D5-5123-4ED0-95F1-D9D160AC9C9D}"/>
    <cellStyle name="Normal 11 3 3 3 2" xfId="27563" xr:uid="{1A5F9BCC-B8AF-4809-8026-C15ADB9475A0}"/>
    <cellStyle name="Normal 11 3 3 3 3" xfId="26755" xr:uid="{477DA55A-367C-46B8-AC6D-106F743997AE}"/>
    <cellStyle name="Normal 11 3 3 3 4" xfId="17155" xr:uid="{93677684-FB0B-435D-A229-1C0AA2DA0D95}"/>
    <cellStyle name="Normal 11 3 3 4" xfId="9608" xr:uid="{6F0DFD3F-9895-4D8B-A8F5-981B36E0833D}"/>
    <cellStyle name="Normal 11 3 3 4 2" xfId="29373" xr:uid="{37D965CF-A197-4014-AFCA-5E70F1CD73C5}"/>
    <cellStyle name="Normal 11 3 3 4 3" xfId="19988" xr:uid="{296E0623-3297-40EC-93A6-E57B3F4A63A3}"/>
    <cellStyle name="Normal 11 3 3 5" xfId="24234" xr:uid="{0D851AD1-5272-4B55-9B36-BC31461895C4}"/>
    <cellStyle name="Normal 11 3 3 6" xfId="13137" xr:uid="{72F81136-ACE5-4FE5-A423-15E999396A2B}"/>
    <cellStyle name="Normal 11 3 4" xfId="670" xr:uid="{00000000-0005-0000-0000-00004A040000}"/>
    <cellStyle name="Normal 11 3 4 2" xfId="6776" xr:uid="{525E3984-2309-474D-8E61-2FBEDEDD798E}"/>
    <cellStyle name="Normal 11 3 4 2 2" xfId="27239" xr:uid="{18DF850A-9BB7-49F7-87DC-E6724D416728}"/>
    <cellStyle name="Normal 11 3 4 2 3" xfId="17156" xr:uid="{D4BEB83E-59B7-466C-B2C6-BE7ED1AC57D3}"/>
    <cellStyle name="Normal 11 3 4 3" xfId="9609" xr:uid="{7B93175C-3CC7-4031-B187-09D083BC8DD3}"/>
    <cellStyle name="Normal 11 3 4 3 2" xfId="19989" xr:uid="{EA99FA9B-4552-4798-981D-D2D03430BACB}"/>
    <cellStyle name="Normal 11 3 4 4" xfId="22881" xr:uid="{BA692C8E-869D-49A4-9FBB-086A65872992}"/>
    <cellStyle name="Normal 11 3 4 5" xfId="14323" xr:uid="{429B78E7-79ED-4010-8247-8AE18B06BFDD}"/>
    <cellStyle name="Normal 11 3 5" xfId="3913" xr:uid="{5F8D0651-3182-4A9E-AA1E-9C3AA1F77872}"/>
    <cellStyle name="Normal 11 3 5 2" xfId="8745" xr:uid="{1E1AD780-6E4E-4309-A722-2ECEAD03D09D}"/>
    <cellStyle name="Normal 11 3 5 2 2" xfId="28972" xr:uid="{30B45775-90E9-42E7-8B5C-46CCA9BAF7D7}"/>
    <cellStyle name="Normal 11 3 5 2 3" xfId="19125" xr:uid="{B67135CF-3284-4839-AAB7-7A6E3C0EBE03}"/>
    <cellStyle name="Normal 11 3 5 3" xfId="11578" xr:uid="{BD6BA976-0F9A-4F2C-90BB-CC1A607DED1A}"/>
    <cellStyle name="Normal 11 3 5 3 2" xfId="21958" xr:uid="{DE7A4E47-0D13-4BFE-8D85-77E6EBB294CC}"/>
    <cellStyle name="Normal 11 3 5 4" xfId="23999" xr:uid="{FC38D255-9A66-4C5C-B6F8-2FA9BE087CEF}"/>
    <cellStyle name="Normal 11 3 5 5" xfId="16292" xr:uid="{7DBADBA1-71E0-4C63-BF7C-8B98471971B0}"/>
    <cellStyle name="Normal 11 3 6" xfId="5024" xr:uid="{D4B640ED-396F-451B-B450-FED05EC40CCF}"/>
    <cellStyle name="Normal 11 3 6 2" xfId="23498" xr:uid="{45C3B587-B34B-4C0C-88D8-F99AF9F39D21}"/>
    <cellStyle name="Normal 11 3 6 3" xfId="27393" xr:uid="{D818418A-E729-4CFB-82CD-736FF1664127}"/>
    <cellStyle name="Normal 11 3 6 4" xfId="14319" xr:uid="{6A686EA7-3EC9-44F1-A330-0BA34D3C04DE}"/>
    <cellStyle name="Normal 11 3 7" xfId="6772" xr:uid="{AFE4D348-22E3-4EB0-8EB2-3C3195851085}"/>
    <cellStyle name="Normal 11 3 7 2" xfId="27384" xr:uid="{35B54A7C-0AE2-4961-8813-85FFE7E9F321}"/>
    <cellStyle name="Normal 11 3 7 3" xfId="17152" xr:uid="{E8A39245-1E46-4E1B-BEC6-4CE9E1F208E1}"/>
    <cellStyle name="Normal 11 3 8" xfId="9605" xr:uid="{E413EBD7-91A4-4C65-A0EC-EBF30833767A}"/>
    <cellStyle name="Normal 11 3 8 2" xfId="19985" xr:uid="{1B735CB8-671D-4E0E-B092-914FB5F16E02}"/>
    <cellStyle name="Normal 11 3 9" xfId="24660" xr:uid="{2AE20C54-B79E-4CDD-8E85-0E151CBDC13D}"/>
    <cellStyle name="Normal 11 4" xfId="671" xr:uid="{00000000-0005-0000-0000-00004B040000}"/>
    <cellStyle name="Normal 11 4 10" xfId="12545" xr:uid="{32DA3DB1-B217-4604-9AFD-0F53DC3D9D79}"/>
    <cellStyle name="Normal 11 4 2" xfId="672" xr:uid="{00000000-0005-0000-0000-00004C040000}"/>
    <cellStyle name="Normal 11 4 2 2" xfId="2894" xr:uid="{00000000-0005-0000-0000-000064030000}"/>
    <cellStyle name="Normal 11 4 2 2 2" xfId="6080" xr:uid="{638AB7AD-2EFD-4587-8170-B6C9ABC8A860}"/>
    <cellStyle name="Normal 11 4 2 2 2 2" xfId="27504" xr:uid="{44BCF25B-3303-491B-9398-AC74199A8FB7}"/>
    <cellStyle name="Normal 11 4 2 2 2 3" xfId="27958" xr:uid="{421CA5BC-66DE-4C11-8560-8085836A964F}"/>
    <cellStyle name="Normal 11 4 2 2 2 4" xfId="15558" xr:uid="{77D678A6-FB04-499A-8D50-6CC3EF7377B6}"/>
    <cellStyle name="Normal 11 4 2 2 3" xfId="8011" xr:uid="{92A64233-E5FA-4DF0-9033-18F2C8D20752}"/>
    <cellStyle name="Normal 11 4 2 2 3 2" xfId="27482" xr:uid="{A24A71F0-CF05-4172-B496-E2FD313B6CA9}"/>
    <cellStyle name="Normal 11 4 2 2 3 3" xfId="18391" xr:uid="{8535BAF6-E18C-4E47-A456-D14F8A6AAF7D}"/>
    <cellStyle name="Normal 11 4 2 2 4" xfId="10844" xr:uid="{0E33385C-032E-4B16-86D0-C2EC2609EB17}"/>
    <cellStyle name="Normal 11 4 2 2 4 2" xfId="21224" xr:uid="{0A965AF9-165C-4F2E-A797-A6545CDDAC86}"/>
    <cellStyle name="Normal 11 4 2 2 5" xfId="24841" xr:uid="{6C4EF4A7-F04B-40EB-B0CB-D2FB244C5B1D}"/>
    <cellStyle name="Normal 11 4 2 2 6" xfId="13401" xr:uid="{FF490721-9360-45FF-B598-4A6DEAEF1BD9}"/>
    <cellStyle name="Normal 11 4 2 3" xfId="5029" xr:uid="{09D41346-65F9-4754-8981-A6AE4D6D2B71}"/>
    <cellStyle name="Normal 11 4 2 3 2" xfId="23138" xr:uid="{A5B4D553-00F5-4278-A192-BCA5460DB1D2}"/>
    <cellStyle name="Normal 11 4 2 3 3" xfId="27655" xr:uid="{DA2178ED-C0B4-47E7-9A18-D04930947376}"/>
    <cellStyle name="Normal 11 4 2 3 4" xfId="14325" xr:uid="{8C3C65EE-A230-4AE1-A48F-8F19DD39C15D}"/>
    <cellStyle name="Normal 11 4 2 4" xfId="6778" xr:uid="{3FC43918-8A16-43A7-86EC-EF093A22A354}"/>
    <cellStyle name="Normal 11 4 2 4 2" xfId="26985" xr:uid="{F9C89338-8822-49FE-A0F9-344C1828451B}"/>
    <cellStyle name="Normal 11 4 2 4 3" xfId="28196" xr:uid="{CAFE39BD-9339-49FD-BE1D-24FC802D2383}"/>
    <cellStyle name="Normal 11 4 2 4 4" xfId="17158" xr:uid="{BE195126-BF42-46F0-80F9-B7BDBD2D837F}"/>
    <cellStyle name="Normal 11 4 2 5" xfId="9611" xr:uid="{FA3BF229-151C-4960-B5B6-9BD084993B34}"/>
    <cellStyle name="Normal 11 4 2 5 2" xfId="29374" xr:uid="{C66D6D37-59E4-46D1-9486-9A0AA0B9946A}"/>
    <cellStyle name="Normal 11 4 2 5 3" xfId="19991" xr:uid="{15262610-0F77-49C1-8B94-420F88791E14}"/>
    <cellStyle name="Normal 11 4 2 6" xfId="23280" xr:uid="{9B5595E7-9D85-47DE-A5FF-B00EA32836C6}"/>
    <cellStyle name="Normal 11 4 2 7" xfId="12703" xr:uid="{CE0D822D-5F48-4257-89C6-FAE62D7003F1}"/>
    <cellStyle name="Normal 11 4 3" xfId="673" xr:uid="{00000000-0005-0000-0000-00004D040000}"/>
    <cellStyle name="Normal 11 4 3 2" xfId="5030" xr:uid="{0C5810A7-7868-4A70-B763-EFD90EACFF69}"/>
    <cellStyle name="Normal 11 4 3 2 2" xfId="27263" xr:uid="{95ED38D0-6E85-4036-B35C-1751487878B3}"/>
    <cellStyle name="Normal 11 4 3 2 3" xfId="28067" xr:uid="{04B9A4C7-6478-42D6-90BF-88A3E2705691}"/>
    <cellStyle name="Normal 11 4 3 2 4" xfId="14326" xr:uid="{5C58E733-5A2F-4AD8-8A2A-8E8AFD15AB66}"/>
    <cellStyle name="Normal 11 4 3 3" xfId="6779" xr:uid="{D2ABF370-7D95-4DC2-9860-4CF5DB0775BE}"/>
    <cellStyle name="Normal 11 4 3 3 2" xfId="27795" xr:uid="{8DB23A2A-405D-4EF1-BDCA-91298B2F4FDA}"/>
    <cellStyle name="Normal 11 4 3 3 3" xfId="28404" xr:uid="{542C35E4-DE9B-4FD1-AC17-9798A51217D5}"/>
    <cellStyle name="Normal 11 4 3 3 4" xfId="17159" xr:uid="{69FE33AE-1816-4A43-89F9-3170E4FBBB41}"/>
    <cellStyle name="Normal 11 4 3 4" xfId="9612" xr:uid="{DC1B4FCE-FA02-4419-A0F4-7832434EF505}"/>
    <cellStyle name="Normal 11 4 3 4 2" xfId="29375" xr:uid="{1B44CD20-4F94-4165-8758-24170B523D18}"/>
    <cellStyle name="Normal 11 4 3 4 3" xfId="19992" xr:uid="{6EEE6ED3-74BF-4802-9021-5CF73EF5E5E3}"/>
    <cellStyle name="Normal 11 4 3 5" xfId="23337" xr:uid="{913A5553-8E2D-491A-9ECD-001DA73C9D57}"/>
    <cellStyle name="Normal 11 4 3 6" xfId="13138" xr:uid="{D9C8ABD3-EB57-455D-B81C-45325FB4E9B5}"/>
    <cellStyle name="Normal 11 4 4" xfId="2311" xr:uid="{00000000-0005-0000-0000-000062030000}"/>
    <cellStyle name="Normal 11 4 4 2" xfId="7438" xr:uid="{394811E4-217E-4816-8676-94FAE0589D3B}"/>
    <cellStyle name="Normal 11 4 4 2 2" xfId="26726" xr:uid="{1AF97864-D37D-4037-84D1-6CCD2AE37F6A}"/>
    <cellStyle name="Normal 11 4 4 2 3" xfId="17818" xr:uid="{22C4DDA3-0E64-4F06-8798-CE2CF1C14E38}"/>
    <cellStyle name="Normal 11 4 4 3" xfId="10271" xr:uid="{9A3D01F3-3A79-4FC6-B0B3-6124229E4D93}"/>
    <cellStyle name="Normal 11 4 4 3 2" xfId="20651" xr:uid="{C29B0363-002B-411E-895A-035368462CED}"/>
    <cellStyle name="Normal 11 4 4 4" xfId="25164" xr:uid="{D83C62A1-72F3-433C-BBC3-3EA1C796A097}"/>
    <cellStyle name="Normal 11 4 4 5" xfId="14985" xr:uid="{E5B598D3-FBC0-4B13-8358-920035AFF140}"/>
    <cellStyle name="Normal 11 4 5" xfId="3914" xr:uid="{9902BB13-0532-49D2-AEAD-792FC1809C68}"/>
    <cellStyle name="Normal 11 4 5 2" xfId="8746" xr:uid="{15F0FC37-5EC8-4DBB-AB36-1807EBF63018}"/>
    <cellStyle name="Normal 11 4 5 2 2" xfId="28973" xr:uid="{8CB43262-9F07-43E1-A748-EC554C77FA7B}"/>
    <cellStyle name="Normal 11 4 5 2 3" xfId="19126" xr:uid="{75928AAB-E63A-4E0D-B91B-1CB56A039DA7}"/>
    <cellStyle name="Normal 11 4 5 3" xfId="11579" xr:uid="{0405A663-ADD8-4A00-B9EC-955BAA456DF8}"/>
    <cellStyle name="Normal 11 4 5 3 2" xfId="21959" xr:uid="{23CC4FBC-7AC6-4FC7-BB7E-4EC14EF4FD8B}"/>
    <cellStyle name="Normal 11 4 5 4" xfId="23501" xr:uid="{CFD8BA40-1C3D-4CC8-8CB4-2F43131FAC8C}"/>
    <cellStyle name="Normal 11 4 5 5" xfId="16293" xr:uid="{608C74BC-40EF-43E7-8644-7C6CDFA9BA1E}"/>
    <cellStyle name="Normal 11 4 6" xfId="5028" xr:uid="{530B1860-0E38-4AB1-82D5-34D2D503466A}"/>
    <cellStyle name="Normal 11 4 6 2" xfId="26625" xr:uid="{6E4FFAB8-89DA-48A3-860E-AECD758CC5DF}"/>
    <cellStyle name="Normal 11 4 6 3" xfId="28681" xr:uid="{3FB66B60-3A9D-4335-8BCD-F245C49E3A54}"/>
    <cellStyle name="Normal 11 4 6 4" xfId="14324" xr:uid="{D3CE1157-80D7-4098-A91E-25BC0F82AE7C}"/>
    <cellStyle name="Normal 11 4 7" xfId="6777" xr:uid="{FA6FE495-F3FF-4302-943D-6B551539A985}"/>
    <cellStyle name="Normal 11 4 7 2" xfId="26817" xr:uid="{C8C05CDF-F846-41C0-A7BD-E6BF2BBE40CA}"/>
    <cellStyle name="Normal 11 4 7 3" xfId="17157" xr:uid="{C919DAC2-5ED6-4CA6-9C63-167B91DD9B7C}"/>
    <cellStyle name="Normal 11 4 8" xfId="9610" xr:uid="{E9EBDB79-4531-45D4-BD3C-274B2FF4B4C8}"/>
    <cellStyle name="Normal 11 4 8 2" xfId="19990" xr:uid="{FFA46CB1-C19C-4FD7-86AB-486C0515D668}"/>
    <cellStyle name="Normal 11 4 9" xfId="24256" xr:uid="{E8D0F19D-FDF9-43A5-91F0-731DE19A0A38}"/>
    <cellStyle name="Normal 11 5" xfId="674" xr:uid="{00000000-0005-0000-0000-00004E040000}"/>
    <cellStyle name="Normal 11 5 10" xfId="12542" xr:uid="{51AC1F11-C3FE-4EE9-8A11-26E03486E04E}"/>
    <cellStyle name="Normal 11 5 2" xfId="675" xr:uid="{00000000-0005-0000-0000-00004F040000}"/>
    <cellStyle name="Normal 11 5 2 2" xfId="5032" xr:uid="{2ECDA429-4EC8-4F67-98C9-7D876071CA03}"/>
    <cellStyle name="Normal 11 5 2 2 2" xfId="23179" xr:uid="{D6939B94-C692-4BBC-915C-45AE47A84439}"/>
    <cellStyle name="Normal 11 5 2 2 3" xfId="28360" xr:uid="{D36EC450-F19F-4975-AFB9-0B6FBC0C572B}"/>
    <cellStyle name="Normal 11 5 2 2 4" xfId="14328" xr:uid="{5D1E616E-3750-4D32-8DF1-D7426BDEB46B}"/>
    <cellStyle name="Normal 11 5 2 3" xfId="6781" xr:uid="{D1E164DC-1B11-469A-A7D5-A802A85B6DB3}"/>
    <cellStyle name="Normal 11 5 2 3 2" xfId="27565" xr:uid="{88109015-6CD9-4DC7-AE64-38E719ED4739}"/>
    <cellStyle name="Normal 11 5 2 3 3" xfId="28263" xr:uid="{0F2F7947-5A46-4A3D-8922-F710568EAD34}"/>
    <cellStyle name="Normal 11 5 2 3 4" xfId="17161" xr:uid="{D65AD02B-E74C-4006-B96B-120B8260D3AF}"/>
    <cellStyle name="Normal 11 5 2 4" xfId="9614" xr:uid="{E3B27907-6F21-42C4-BE25-292AEB6116F5}"/>
    <cellStyle name="Normal 11 5 2 4 2" xfId="29376" xr:uid="{88499F2D-8EDE-4595-B670-5C59F4C4079E}"/>
    <cellStyle name="Normal 11 5 2 4 3" xfId="19994" xr:uid="{A0AC8923-E63F-4815-87E4-1F847DC99337}"/>
    <cellStyle name="Normal 11 5 2 5" xfId="22897" xr:uid="{10AC2A4C-25B8-407B-86EB-D23AC8AE782F}"/>
    <cellStyle name="Normal 11 5 2 6" xfId="13670" xr:uid="{76BB1F48-F840-4163-B2ED-D67E928F6313}"/>
    <cellStyle name="Normal 11 5 3" xfId="2711" xr:uid="{00000000-0005-0000-0000-000068030000}"/>
    <cellStyle name="Normal 11 5 3 2" xfId="5929" xr:uid="{6F92EF33-8D36-4526-A477-9E3E38C0EF3D}"/>
    <cellStyle name="Normal 11 5 3 2 2" xfId="28482" xr:uid="{3D87EF29-19C2-41BB-8C2A-1F71A97B2050}"/>
    <cellStyle name="Normal 11 5 3 2 3" xfId="15382" xr:uid="{61F7D16C-D0BE-4935-AD5F-5C37E576F00C}"/>
    <cellStyle name="Normal 11 5 3 3" xfId="7835" xr:uid="{DC9D65AA-0A05-4438-B41F-99F031A1D619}"/>
    <cellStyle name="Normal 11 5 3 3 2" xfId="18215" xr:uid="{39276640-D55F-4F75-835D-12F838513141}"/>
    <cellStyle name="Normal 11 5 3 4" xfId="10668" xr:uid="{37F29275-441E-4E18-BABE-CF5B89C41A13}"/>
    <cellStyle name="Normal 11 5 3 4 2" xfId="21048" xr:uid="{5843CE77-DEA0-46CE-BA6D-3AA8FC5A9BC7}"/>
    <cellStyle name="Normal 11 5 3 5" xfId="24015" xr:uid="{4F462E06-2789-43B4-9538-4BFEF5954722}"/>
    <cellStyle name="Normal 11 5 3 6" xfId="13135" xr:uid="{99B4E794-325F-4CD6-91D4-ACCEC952CE5D}"/>
    <cellStyle name="Normal 11 5 4" xfId="2310" xr:uid="{00000000-0005-0000-0000-000066030000}"/>
    <cellStyle name="Normal 11 5 4 2" xfId="7437" xr:uid="{35B10574-9D4D-4578-AC4E-A61C69771504}"/>
    <cellStyle name="Normal 11 5 4 2 2" xfId="27376" xr:uid="{C8368EE2-DA1F-43DE-8F75-E476DF764D55}"/>
    <cellStyle name="Normal 11 5 4 2 3" xfId="17817" xr:uid="{419A3659-2A11-44E1-A28C-26C85944F939}"/>
    <cellStyle name="Normal 11 5 4 3" xfId="10270" xr:uid="{C8B48D61-49CA-4B57-9C8B-DBD170D7F774}"/>
    <cellStyle name="Normal 11 5 4 3 2" xfId="20650" xr:uid="{DCC9D1B5-17C8-42D9-BC5F-22A86B416D42}"/>
    <cellStyle name="Normal 11 5 4 4" xfId="25359" xr:uid="{5C49BD4A-9C02-47AF-9DA1-A08A087E6962}"/>
    <cellStyle name="Normal 11 5 4 5" xfId="14984" xr:uid="{A07DE548-936A-4CB8-94E7-52FA4E3A9589}"/>
    <cellStyle name="Normal 11 5 5" xfId="3837" xr:uid="{D19BC1C9-2E10-4B47-B0C8-B6F0346CE62D}"/>
    <cellStyle name="Normal 11 5 5 2" xfId="8670" xr:uid="{98449998-45F3-41E3-BEFC-C7A5CD274203}"/>
    <cellStyle name="Normal 11 5 5 2 2" xfId="19050" xr:uid="{D9DFE239-6AE4-49FD-91BC-4D8FE9CC916D}"/>
    <cellStyle name="Normal 11 5 5 3" xfId="11503" xr:uid="{ECB60C65-AE28-4FD2-A77A-C8F5F5E542F8}"/>
    <cellStyle name="Normal 11 5 5 3 2" xfId="21883" xr:uid="{D537F629-95BF-4A91-AE3A-8202DF7F1EAD}"/>
    <cellStyle name="Normal 11 5 5 4" xfId="26818" xr:uid="{1132127F-3DB5-46A5-BB43-6BCF4B34D10F}"/>
    <cellStyle name="Normal 11 5 5 5" xfId="16217" xr:uid="{7BA8269A-E710-4EEF-BE55-A3B6C7D256FA}"/>
    <cellStyle name="Normal 11 5 6" xfId="5031" xr:uid="{ACC57913-C41D-415C-AB56-B836E90863CC}"/>
    <cellStyle name="Normal 11 5 6 2" xfId="14327" xr:uid="{3918465B-9A15-4C3E-9B12-CCF9B5CA9EF1}"/>
    <cellStyle name="Normal 11 5 7" xfId="6780" xr:uid="{BA1E19AF-9C0A-4A8D-8781-6A9D8108365F}"/>
    <cellStyle name="Normal 11 5 7 2" xfId="17160" xr:uid="{8BE4348E-2A2B-4371-99E8-1FAAFC57962E}"/>
    <cellStyle name="Normal 11 5 8" xfId="9613" xr:uid="{1EF09A24-7522-4965-91FA-F627EED0F86E}"/>
    <cellStyle name="Normal 11 5 8 2" xfId="19993" xr:uid="{36C7FCF1-DF08-49D1-B277-C0EA1EF462A2}"/>
    <cellStyle name="Normal 11 5 9" xfId="23309" xr:uid="{0BB148A3-0364-4042-9D78-23888DA62354}"/>
    <cellStyle name="Normal 11 6" xfId="676" xr:uid="{00000000-0005-0000-0000-000050040000}"/>
    <cellStyle name="Normal 11 6 2" xfId="3143" xr:uid="{00000000-0005-0000-0000-00006A030000}"/>
    <cellStyle name="Normal 11 6 2 2" xfId="6201" xr:uid="{BD2FB26E-5A54-4702-8AD8-BF4594B190BE}"/>
    <cellStyle name="Normal 11 6 2 2 2" xfId="27433" xr:uid="{8411C2E7-6F5C-4B86-9ABF-BFF24311035C}"/>
    <cellStyle name="Normal 11 6 2 2 3" xfId="27278" xr:uid="{99477210-CFF4-4DA4-9107-C7EDD774EF58}"/>
    <cellStyle name="Normal 11 6 2 2 4" xfId="15770" xr:uid="{2A1554A1-6644-46C6-AD6B-A491CE4466C2}"/>
    <cellStyle name="Normal 11 6 2 3" xfId="8223" xr:uid="{1977EEAB-C78B-4F89-A0A2-57B4FE295A7A}"/>
    <cellStyle name="Normal 11 6 2 3 2" xfId="28868" xr:uid="{9AEE0E77-4E08-48C3-9C2F-5E9C4C8DCA98}"/>
    <cellStyle name="Normal 11 6 2 3 3" xfId="18603" xr:uid="{4FB95FB6-A6BC-4810-A27B-07F758FEBEF0}"/>
    <cellStyle name="Normal 11 6 2 4" xfId="11056" xr:uid="{5DC9A81C-8400-4BF9-B424-33BD0E155F50}"/>
    <cellStyle name="Normal 11 6 2 4 2" xfId="21436" xr:uid="{3245FFD4-9E08-459A-805A-681AC8FDAD7D}"/>
    <cellStyle name="Normal 11 6 2 5" xfId="24378" xr:uid="{9788469F-2D8A-4D77-A45D-F5DD89018255}"/>
    <cellStyle name="Normal 11 6 2 6" xfId="13671" xr:uid="{6D5378A5-9F6A-4DD9-88B5-A35EDAE7891B}"/>
    <cellStyle name="Normal 11 6 3" xfId="2859" xr:uid="{00000000-0005-0000-0000-00006B030000}"/>
    <cellStyle name="Normal 11 6 3 2" xfId="6072" xr:uid="{15DD6167-203B-433F-A9E3-2A16E6DED355}"/>
    <cellStyle name="Normal 11 6 3 2 2" xfId="26194" xr:uid="{4BEDC51B-725A-4593-9E6F-94F99D7F80AA}"/>
    <cellStyle name="Normal 11 6 3 2 3" xfId="15528" xr:uid="{49E981A8-79E2-4F5A-B95F-10B2AB8193C5}"/>
    <cellStyle name="Normal 11 6 3 3" xfId="7981" xr:uid="{08214E28-A72D-40B5-A0FF-BBC0FE4C1529}"/>
    <cellStyle name="Normal 11 6 3 3 2" xfId="18361" xr:uid="{43EB3EFD-E78F-4679-BBDC-835B346BDB3B}"/>
    <cellStyle name="Normal 11 6 3 4" xfId="10814" xr:uid="{A1CE415C-D7A7-430E-B35E-FA2D26E8C63C}"/>
    <cellStyle name="Normal 11 6 3 4 2" xfId="21194" xr:uid="{3E53748C-901F-4ABE-B0FB-05984115E6B7}"/>
    <cellStyle name="Normal 11 6 3 5" xfId="24150" xr:uid="{D95C5E7B-8D7F-4AFD-9FFC-363BC5D9368F}"/>
    <cellStyle name="Normal 11 6 3 6" xfId="13348" xr:uid="{A7160CAA-E05C-42CC-9C4E-7CF2940DD71A}"/>
    <cellStyle name="Normal 11 6 4" xfId="4150" xr:uid="{8897D64D-3888-4BB8-9522-58EB076CD29F}"/>
    <cellStyle name="Normal 11 6 4 2" xfId="8922" xr:uid="{34FD39BE-6E6B-4AD5-BEC0-389BB156B5B3}"/>
    <cellStyle name="Normal 11 6 4 2 2" xfId="29021" xr:uid="{96374AE3-3679-4035-B9B3-F79B3DA14166}"/>
    <cellStyle name="Normal 11 6 4 2 3" xfId="19302" xr:uid="{217AB037-360E-43AE-B0B0-259481AA9338}"/>
    <cellStyle name="Normal 11 6 4 3" xfId="11755" xr:uid="{A9DA5D51-E46E-4BCB-8481-C81DCA54B20A}"/>
    <cellStyle name="Normal 11 6 4 3 2" xfId="22135" xr:uid="{2FF41ADB-2ECD-4F50-AC3B-147B5FE36219}"/>
    <cellStyle name="Normal 11 6 4 4" xfId="28484" xr:uid="{75AA98EB-F151-4117-9127-C1275A9C0006}"/>
    <cellStyle name="Normal 11 6 4 5" xfId="16469" xr:uid="{078E3D01-56AA-4595-9FB7-B04864440EC3}"/>
    <cellStyle name="Normal 11 6 5" xfId="5033" xr:uid="{CC1A95E0-B1E7-46CF-AFFF-52BB857E64C8}"/>
    <cellStyle name="Normal 11 6 5 2" xfId="27489" xr:uid="{64B45BFB-1BBC-4084-97A0-74B6A5E9A3EA}"/>
    <cellStyle name="Normal 11 6 5 3" xfId="14329" xr:uid="{FA70D1E4-E891-43DE-A664-7C2EE46E6787}"/>
    <cellStyle name="Normal 11 6 6" xfId="6782" xr:uid="{7D48E33C-69FE-439E-942C-4531C77FC840}"/>
    <cellStyle name="Normal 11 6 6 2" xfId="17162" xr:uid="{C9D6E1D2-24A2-448A-B67A-2510BAAC2BC4}"/>
    <cellStyle name="Normal 11 6 7" xfId="9615" xr:uid="{D7C41B80-F05F-49AC-9D45-D2A58C8503A3}"/>
    <cellStyle name="Normal 11 6 7 2" xfId="19995" xr:uid="{B05B765F-6156-4216-9857-FFAFC4C46E29}"/>
    <cellStyle name="Normal 11 6 8" xfId="25569" xr:uid="{F67A65D7-3B24-4110-8BA4-D4600D14EC47}"/>
    <cellStyle name="Normal 11 6 9" xfId="12700" xr:uid="{7B8BA89E-E580-44A4-B170-94A6475269B6}"/>
    <cellStyle name="Normal 11 7" xfId="677" xr:uid="{00000000-0005-0000-0000-000051040000}"/>
    <cellStyle name="Normal 11 7 2" xfId="5034" xr:uid="{E2F2A623-6DC7-4ADF-87D8-C8404433EF29}"/>
    <cellStyle name="Normal 11 7 2 2" xfId="24299" xr:uid="{6658F537-39AE-4CEA-A705-BFA760AE7921}"/>
    <cellStyle name="Normal 11 7 2 3" xfId="28287" xr:uid="{4AF7F0B1-F341-4D19-B61E-35484FCA54DA}"/>
    <cellStyle name="Normal 11 7 2 4" xfId="14330" xr:uid="{172FED5F-EF95-4CE1-895E-131F5BFE53E3}"/>
    <cellStyle name="Normal 11 7 3" xfId="6783" xr:uid="{C70B7F4A-CFDA-408D-8E8C-60D74F6957C8}"/>
    <cellStyle name="Normal 11 7 3 2" xfId="26915" xr:uid="{45EE320C-490B-472A-84F1-B3CD9D7A21FE}"/>
    <cellStyle name="Normal 11 7 3 3" xfId="17163" xr:uid="{DA37AFFF-3F63-4AF7-BA68-6F52E5231E45}"/>
    <cellStyle name="Normal 11 7 4" xfId="9616" xr:uid="{207D58B0-82A5-4E81-BBD0-2A00B8F9B192}"/>
    <cellStyle name="Normal 11 7 4 2" xfId="19996" xr:uid="{217F3421-304B-4632-AAD6-496D87CB8017}"/>
    <cellStyle name="Normal 11 7 5" xfId="24073" xr:uid="{17114C85-D6E0-4CA6-8C08-BE54408EB7E6}"/>
    <cellStyle name="Normal 11 7 6" xfId="13398" xr:uid="{FA874369-E5D4-4170-94AB-236BD918FFB8}"/>
    <cellStyle name="Normal 11 8" xfId="2651" xr:uid="{00000000-0005-0000-0000-00006D030000}"/>
    <cellStyle name="Normal 11 8 2" xfId="5913" xr:uid="{3C16B3C4-9BA2-4BA5-B56C-569FDC9C4593}"/>
    <cellStyle name="Normal 11 8 2 2" xfId="26111" xr:uid="{54BF3F3F-E486-4A98-8F86-41E336AFA9FE}"/>
    <cellStyle name="Normal 11 8 2 3" xfId="15323" xr:uid="{C9968FD0-A6FD-4FFC-8DD2-8D5D8F8B13DB}"/>
    <cellStyle name="Normal 11 8 3" xfId="7776" xr:uid="{1CBB693E-D222-4711-9277-F48DC820F811}"/>
    <cellStyle name="Normal 11 8 3 2" xfId="18156" xr:uid="{695EB2FB-8162-4F8F-AB9B-77C49AC9BC6D}"/>
    <cellStyle name="Normal 11 8 4" xfId="10609" xr:uid="{9DDBDCA2-A42D-46D7-A65A-9B5B5F7571DF}"/>
    <cellStyle name="Normal 11 8 4 2" xfId="20989" xr:uid="{E64107D0-E411-4EED-ABAC-042DFC620510}"/>
    <cellStyle name="Normal 11 8 5" xfId="24148" xr:uid="{DE3B9CCD-AB2F-43CC-8B21-43E9D3C24ECA}"/>
    <cellStyle name="Normal 11 8 6" xfId="13053" xr:uid="{683EF287-66DA-4C6E-89BD-CBED583B0E34}"/>
    <cellStyle name="Normal 11 9" xfId="2256" xr:uid="{00000000-0005-0000-0000-000059030000}"/>
    <cellStyle name="Normal 11 9 2" xfId="7383" xr:uid="{CC45CD05-6C38-4C8F-969D-40CD46DD4EC2}"/>
    <cellStyle name="Normal 11 9 2 2" xfId="27280" xr:uid="{72E147AB-D952-44EA-AF13-327D60A7B6A6}"/>
    <cellStyle name="Normal 11 9 2 3" xfId="17763" xr:uid="{8A41127B-A9DB-421D-8BAB-419AD756C79D}"/>
    <cellStyle name="Normal 11 9 3" xfId="10216" xr:uid="{1EAA9FB2-92CE-410F-B029-E2AE91B18BE7}"/>
    <cellStyle name="Normal 11 9 3 2" xfId="20596" xr:uid="{4321BE4B-2DA1-492D-8447-49E3C6028460}"/>
    <cellStyle name="Normal 11 9 4" xfId="23172" xr:uid="{9FB7D291-3478-42A8-8F80-95239D39C086}"/>
    <cellStyle name="Normal 11 9 5" xfId="14930" xr:uid="{9FD45EBF-AC69-4791-830E-35A1B66B4468}"/>
    <cellStyle name="Normal 12" xfId="678" xr:uid="{00000000-0005-0000-0000-000052040000}"/>
    <cellStyle name="Normal 12 10" xfId="22965" xr:uid="{033343EA-8A5A-4D18-A061-28041EF0DCC6}"/>
    <cellStyle name="Normal 12 11" xfId="12496" xr:uid="{C76A44B9-FF9F-49AA-868F-89A514942165}"/>
    <cellStyle name="Normal 12 2" xfId="679" xr:uid="{00000000-0005-0000-0000-000053040000}"/>
    <cellStyle name="Normal 12 2 2" xfId="5036" xr:uid="{AD475A3E-73E0-4B12-B0FE-634B3B93A6DB}"/>
    <cellStyle name="Normal 12 2 2 2" xfId="25710" xr:uid="{7DEF7E45-F8D2-4063-B834-3C42CF35FB5A}"/>
    <cellStyle name="Normal 12 2 2 3" xfId="28324" xr:uid="{47B5D16A-CAC2-48DD-97F0-0C9E4E57B817}"/>
    <cellStyle name="Normal 12 2 2 4" xfId="14332" xr:uid="{073FA9A3-B4A4-40BF-82B1-D44419344B16}"/>
    <cellStyle name="Normal 12 2 3" xfId="6785" xr:uid="{7E55DEA3-BC79-4550-9BF7-EE947CFB9519}"/>
    <cellStyle name="Normal 12 2 3 2" xfId="26153" xr:uid="{81BE5766-15C6-4192-B29B-386BCB362BB7}"/>
    <cellStyle name="Normal 12 2 3 3" xfId="28618" xr:uid="{41EE9D90-22B5-4D91-B56D-7AEBE4D80B29}"/>
    <cellStyle name="Normal 12 2 3 4" xfId="17165" xr:uid="{EB77552A-3E39-4B3A-B257-4C2ECD7599FC}"/>
    <cellStyle name="Normal 12 2 4" xfId="9618" xr:uid="{F376DB83-EF64-4A8A-8A23-F57AF8F0224E}"/>
    <cellStyle name="Normal 12 2 4 2" xfId="29377" xr:uid="{16BF253E-C692-4009-9718-45A3A081B9C4}"/>
    <cellStyle name="Normal 12 2 4 3" xfId="19998" xr:uid="{C7955B86-9016-4C69-83B8-7A3A2A612F4F}"/>
    <cellStyle name="Normal 12 2 5" xfId="23084" xr:uid="{01633C0A-A72D-4EE4-9F1A-3DF12E369B3B}"/>
    <cellStyle name="Normal 12 2 6" xfId="13349" xr:uid="{04ADC0D9-B86A-46C2-99CE-0C892D77FB6D}"/>
    <cellStyle name="Normal 12 3" xfId="3144" xr:uid="{00000000-0005-0000-0000-000070030000}"/>
    <cellStyle name="Normal 12 3 2" xfId="6202" xr:uid="{7D022FC5-7870-45D9-8D59-60C6C14ADAA5}"/>
    <cellStyle name="Normal 12 3 2 2" xfId="22821" xr:uid="{A94978FC-D56E-43B3-9DC5-0274A2631273}"/>
    <cellStyle name="Normal 12 3 2 3" xfId="28691" xr:uid="{B751A062-B9D7-469D-A5F7-D39FB081053B}"/>
    <cellStyle name="Normal 12 3 2 4" xfId="15771" xr:uid="{12715E97-5114-4E2C-8FB6-DE55CB85D0A7}"/>
    <cellStyle name="Normal 12 3 3" xfId="8224" xr:uid="{280E29AF-96C5-490F-A35E-4FE1D8B8925E}"/>
    <cellStyle name="Normal 12 3 3 2" xfId="28869" xr:uid="{DB1364C7-AF5D-4030-A5A3-4EC5C448E437}"/>
    <cellStyle name="Normal 12 3 3 3" xfId="18604" xr:uid="{4A4433A0-54AB-4011-AC64-8F7A09961B7A}"/>
    <cellStyle name="Normal 12 3 4" xfId="11057" xr:uid="{967ED9CC-BE3E-49B9-B845-28C03999D68A}"/>
    <cellStyle name="Normal 12 3 4 2" xfId="21437" xr:uid="{709F180A-4DE2-4C8B-8544-6FE558FA0956}"/>
    <cellStyle name="Normal 12 3 5" xfId="23530" xr:uid="{D5234BF6-12FD-419A-8C41-7A9641DE3930}"/>
    <cellStyle name="Normal 12 3 6" xfId="13672" xr:uid="{0E151977-D1A2-40E0-AF8A-9538AD77A839}"/>
    <cellStyle name="Normal 12 4" xfId="2659" xr:uid="{00000000-0005-0000-0000-000071030000}"/>
    <cellStyle name="Normal 12 4 2" xfId="5919" xr:uid="{770C451C-813B-4FF8-B587-13F9DBD1EDDF}"/>
    <cellStyle name="Normal 12 4 2 2" xfId="26365" xr:uid="{A71634E2-0DF5-493D-84C0-FC73DA14EE97}"/>
    <cellStyle name="Normal 12 4 2 3" xfId="15331" xr:uid="{CC0B48EF-C0F2-4E06-A1BC-09A8A75F57FE}"/>
    <cellStyle name="Normal 12 4 3" xfId="7784" xr:uid="{BE42800C-35A8-4D46-A402-C7092A9B236B}"/>
    <cellStyle name="Normal 12 4 3 2" xfId="18164" xr:uid="{7B232A74-B0B6-4F4E-96AB-6D93C640B5A0}"/>
    <cellStyle name="Normal 12 4 4" xfId="10617" xr:uid="{FA08CA2A-FAAF-443C-9DDE-1D77E1DEA92C}"/>
    <cellStyle name="Normal 12 4 4 2" xfId="20997" xr:uid="{92F78D94-E3D1-471E-BEDA-A74745FCF85D}"/>
    <cellStyle name="Normal 12 4 5" xfId="23750" xr:uid="{DD1E9B09-6FEC-4C59-9677-7A102651FFEB}"/>
    <cellStyle name="Normal 12 4 6" xfId="13061" xr:uid="{A5C88BF8-7A2F-4C5B-A0D7-BBF24B97022B}"/>
    <cellStyle name="Normal 12 5" xfId="2264" xr:uid="{00000000-0005-0000-0000-00006E030000}"/>
    <cellStyle name="Normal 12 5 2" xfId="7391" xr:uid="{7E50454D-933B-4840-8B3F-BB52394ED944}"/>
    <cellStyle name="Normal 12 5 2 2" xfId="17771" xr:uid="{4048479F-63F7-41DF-BC82-7A11D85C922E}"/>
    <cellStyle name="Normal 12 5 3" xfId="10224" xr:uid="{F12FA1EC-A2E7-45E9-BE43-2774C2E1BC84}"/>
    <cellStyle name="Normal 12 5 3 2" xfId="20604" xr:uid="{B9D70D8E-2672-4BF9-9869-6734F15C2519}"/>
    <cellStyle name="Normal 12 5 4" xfId="24477" xr:uid="{DFAA973F-326E-446E-A2AD-301ABEE1A675}"/>
    <cellStyle name="Normal 12 5 5" xfId="14938" xr:uid="{10721356-729C-4D58-94C5-73C19FEC5DA1}"/>
    <cellStyle name="Normal 12 6" xfId="3787" xr:uid="{FC5D471A-BA1A-4CEB-A00A-3C532FA45458}"/>
    <cellStyle name="Normal 12 6 2" xfId="8626" xr:uid="{4A058FC5-A2EB-4011-AFB4-00F15F2B6912}"/>
    <cellStyle name="Normal 12 6 2 2" xfId="19006" xr:uid="{317FE9FD-0925-4241-B2DD-16B933DBA824}"/>
    <cellStyle name="Normal 12 6 3" xfId="11459" xr:uid="{F70DC20A-4CB9-48B4-9B61-85C555A8C8E9}"/>
    <cellStyle name="Normal 12 6 3 2" xfId="21839" xr:uid="{0810842A-5B40-4B7C-9C40-6719AEEE95F9}"/>
    <cellStyle name="Normal 12 6 4" xfId="16173" xr:uid="{5BB47EA7-B128-4837-9360-E10735DAAB63}"/>
    <cellStyle name="Normal 12 7" xfId="5035" xr:uid="{D8E44DB6-B01F-4F4D-BD68-0CD5A36983BA}"/>
    <cellStyle name="Normal 12 7 2" xfId="14331" xr:uid="{8BB7854B-15D0-42A0-B9E8-58D48B1E44D2}"/>
    <cellStyle name="Normal 12 8" xfId="6784" xr:uid="{A16B3C71-8F9F-450E-843E-AC7EFF0240D8}"/>
    <cellStyle name="Normal 12 8 2" xfId="17164" xr:uid="{B73FF3CB-5A5C-4E83-9F3D-74B341F1AA0B}"/>
    <cellStyle name="Normal 12 9" xfId="9617" xr:uid="{1F8F4189-B832-4E1E-A1D8-D39FD28B04F1}"/>
    <cellStyle name="Normal 12 9 2" xfId="19997" xr:uid="{8DD72BD7-34D7-44AA-991F-BA6B4ED22B16}"/>
    <cellStyle name="Normal 13" xfId="680" xr:uid="{00000000-0005-0000-0000-000054040000}"/>
    <cellStyle name="Normal 13 2" xfId="2857" xr:uid="{00000000-0005-0000-0000-000073030000}"/>
    <cellStyle name="Normal 13 2 2" xfId="6070" xr:uid="{AA45E48B-09ED-4685-8AB6-AA6F639FBB2D}"/>
    <cellStyle name="Normal 13 2 2 2" xfId="27453" xr:uid="{0ECDDCD3-2C26-43D1-B28A-9066ED64A0C3}"/>
    <cellStyle name="Normal 13 2 2 3" xfId="15526" xr:uid="{5315A895-933C-4175-B1C5-5A178C13C8AC}"/>
    <cellStyle name="Normal 13 2 3" xfId="7979" xr:uid="{D6ED7299-EB16-4696-9CA3-92A77439F31C}"/>
    <cellStyle name="Normal 13 2 3 2" xfId="18359" xr:uid="{D5E1AFA7-D19D-42A0-9BA6-AB9511E67ADC}"/>
    <cellStyle name="Normal 13 2 4" xfId="10812" xr:uid="{A6E33D61-2B9E-43E3-8C2E-E87F8B37CAB6}"/>
    <cellStyle name="Normal 13 2 4 2" xfId="21192" xr:uid="{0F36D579-9F20-4F18-916E-96830EF010CE}"/>
    <cellStyle name="Normal 13 2 5" xfId="25076" xr:uid="{4FF1AE43-EA66-47B5-B73F-454B5E6A16AC}"/>
    <cellStyle name="Normal 13 2 6" xfId="13346" xr:uid="{D4F3D36C-A7FC-4FDC-AAE9-E1EEBC23B8B9}"/>
    <cellStyle name="Normal 13 3" xfId="5037" xr:uid="{5EF0DBC1-19E6-4D57-AA65-7566483BF4E3}"/>
    <cellStyle name="Normal 13 3 2" xfId="23887" xr:uid="{BAF24BDA-9EA4-4E49-9C2F-0A1B24FBA196}"/>
    <cellStyle name="Normal 13 3 3" xfId="14333" xr:uid="{9DE4D361-8895-4AF1-9B4A-485DAAF66D82}"/>
    <cellStyle name="Normal 13 3 4" xfId="30031" xr:uid="{A3EAF4AB-5115-481D-A447-9586BF9ECF1A}"/>
    <cellStyle name="Normal 13 4" xfId="6786" xr:uid="{E5B61214-23AE-4E08-9C32-6624FB8807D7}"/>
    <cellStyle name="Normal 13 4 2" xfId="24750" xr:uid="{30EAA314-B589-4A22-96C7-402013D2E5F1}"/>
    <cellStyle name="Normal 13 4 3" xfId="17166" xr:uid="{CD1AFCFF-8A29-40F4-BCB3-13A9938CCB65}"/>
    <cellStyle name="Normal 13 5" xfId="9619" xr:uid="{A64C81F3-8753-4787-8678-DA3C0B4E0D5D}"/>
    <cellStyle name="Normal 13 5 2" xfId="19999" xr:uid="{6AD10095-07EB-44EC-BF77-DAA26E917E4A}"/>
    <cellStyle name="Normal 13 6" xfId="24643" xr:uid="{C31D4092-6773-469F-B36E-534BE4E414D1}"/>
    <cellStyle name="Normal 13 7" xfId="12654" xr:uid="{8816A397-40EB-4D81-AB75-F4B738433536}"/>
    <cellStyle name="Normal 14" xfId="681" xr:uid="{00000000-0005-0000-0000-000055040000}"/>
    <cellStyle name="Normal 14 2" xfId="5038" xr:uid="{0D3D8E5F-1EDF-435C-B1B0-BD478797D276}"/>
    <cellStyle name="Normal 14 2 2" xfId="24478" xr:uid="{C034AB12-76B5-486A-9894-6A048BC7366A}"/>
    <cellStyle name="Normal 14 2 3" xfId="27542" xr:uid="{2A7A1040-187C-4B84-82AB-F3A4C14E60F4}"/>
    <cellStyle name="Normal 14 2 4" xfId="14334" xr:uid="{1F912A46-1F27-4E86-990F-1ED3312AE108}"/>
    <cellStyle name="Normal 14 3" xfId="6787" xr:uid="{F3711F9B-2A3C-4CD8-BBD7-40DE750693A8}"/>
    <cellStyle name="Normal 14 3 2" xfId="26276" xr:uid="{2E219A78-E01D-45C7-835F-4A082BBDE51C}"/>
    <cellStyle name="Normal 14 3 3" xfId="17167" xr:uid="{98E27F91-1457-4546-AA50-24A60B093E5D}"/>
    <cellStyle name="Normal 14 4" xfId="9620" xr:uid="{24ACE589-6F58-480C-A0A9-E0CCB13410CC}"/>
    <cellStyle name="Normal 14 4 2" xfId="20000" xr:uid="{34A16C81-10AF-4836-996D-F492EE7E1506}"/>
    <cellStyle name="Normal 14 5" xfId="24460" xr:uid="{B2C5D97A-D174-4AE7-8B7D-B2C708EFC8E7}"/>
    <cellStyle name="Normal 14 6" xfId="13352" xr:uid="{A6F71BD5-6E29-429D-86A0-A3FE750FA4A2}"/>
    <cellStyle name="Normal 15" xfId="2426" xr:uid="{00000000-0005-0000-0000-000075030000}"/>
    <cellStyle name="Normal 15 2" xfId="23095" xr:uid="{2C9AB8CE-D120-4791-BB69-A1D95A2CF072}"/>
    <cellStyle name="Normal 15 3" xfId="25234" xr:uid="{43C97933-000E-4EB9-ADD0-F68EC944A8A0}"/>
    <cellStyle name="Normal 15 4" xfId="29985" xr:uid="{4C44E769-B72D-47F8-BFD8-967FDABB778E}"/>
    <cellStyle name="Normal 16" xfId="2425" xr:uid="{00000000-0005-0000-0000-000076030000}"/>
    <cellStyle name="Normal 16 2" xfId="5725" xr:uid="{B477EC25-0A93-45EF-93C3-5F54D32200CD}"/>
    <cellStyle name="Normal 16 2 2" xfId="28319" xr:uid="{D5DCF4FC-BC09-4702-B3D6-AB3F7724FBFD}"/>
    <cellStyle name="Normal 16 2 3" xfId="15099" xr:uid="{29037CB6-2C9A-47AC-9730-FFD64DBF95FD}"/>
    <cellStyle name="Normal 16 3" xfId="7552" xr:uid="{63D701BD-ABDA-4964-8C51-6402DDBE271A}"/>
    <cellStyle name="Normal 16 3 2" xfId="17932" xr:uid="{9D219CFE-1969-42B2-A553-D5847A6DA9DD}"/>
    <cellStyle name="Normal 16 4" xfId="10385" xr:uid="{D2522661-93A0-4956-9697-D1730F5CFA20}"/>
    <cellStyle name="Normal 16 4 2" xfId="20765" xr:uid="{5137FD37-CDFD-4897-8D9B-C3DCFC154183}"/>
    <cellStyle name="Normal 16 5" xfId="25181" xr:uid="{7A977A69-078F-4B3B-A863-D178A5FF7356}"/>
    <cellStyle name="Normal 16 6" xfId="12812" xr:uid="{29E9BBF2-7804-4601-B0CA-D6862E03B065}"/>
    <cellStyle name="Normal 17" xfId="4845" xr:uid="{4EC3EDA1-0B49-4397-ACE6-F65BB86475E3}"/>
    <cellStyle name="Normal 17 2" xfId="26264" xr:uid="{F9058EFE-70AF-4C20-8F8B-416CE835CA40}"/>
    <cellStyle name="Normal 17 3" xfId="14133" xr:uid="{19AEF679-6457-4A98-AD6A-ED8181B653C8}"/>
    <cellStyle name="Normal 17 4" xfId="29613" xr:uid="{1408406F-0F3E-4B32-8FAF-E9953EA12EC1}"/>
    <cellStyle name="Normal 17 5" xfId="29588" xr:uid="{4ED93E39-21EF-4DCF-B005-6E3097EA06BD}"/>
    <cellStyle name="Normal 17 5 2" xfId="29640" xr:uid="{45B16796-CAAF-4DF6-B906-098BDC71E282}"/>
    <cellStyle name="Normal 17 5 2 2" xfId="30107" xr:uid="{F7E39ECD-4D10-4D07-8F21-75FAF9DEBFA7}"/>
    <cellStyle name="Normal 17 5 3" xfId="30382" xr:uid="{B45CE350-A162-4B94-B9BF-8DDA18EE9D32}"/>
    <cellStyle name="Normal 17 5 4" xfId="30369" xr:uid="{8603D28E-B236-4EC6-AE4B-CCA2E34ECDF2}"/>
    <cellStyle name="Normal 17 5 4 2" xfId="31708" xr:uid="{8378316B-0AEB-4628-8314-F5A160EE652A}"/>
    <cellStyle name="Normal 17 6" xfId="29638" xr:uid="{2615603F-F587-465C-9DB1-DFE5AAD13470}"/>
    <cellStyle name="Normal 17 6 2" xfId="30106" xr:uid="{1CE297B0-511C-45BD-82B6-9F5EFC6F4E9E}"/>
    <cellStyle name="Normal 17 7" xfId="30352" xr:uid="{B6AE06BD-E46D-4EF1-88E1-B52B46EEF606}"/>
    <cellStyle name="Normal 17 7 2" xfId="31692" xr:uid="{715E5696-15DC-46D7-B1F6-6B19405350CB}"/>
    <cellStyle name="Normal 18" xfId="6586" xr:uid="{41350291-B8D4-4B0F-BB97-B6A2FEFF55C8}"/>
    <cellStyle name="Normal 18 2" xfId="16966" xr:uid="{A08ADA9E-880A-423A-BC21-A77F0F152E4B}"/>
    <cellStyle name="Normal 19" xfId="9419" xr:uid="{EEFE1ADD-8068-4691-A806-69EFDD9F49C8}"/>
    <cellStyle name="Normal 19 2" xfId="19799" xr:uid="{B56B06F7-E066-401E-BD37-8901D45D37C2}"/>
    <cellStyle name="Normal 2" xfId="682" xr:uid="{00000000-0005-0000-0000-000056040000}"/>
    <cellStyle name="Normal 2 10" xfId="683" xr:uid="{00000000-0005-0000-0000-000057040000}"/>
    <cellStyle name="Normal 2 10 10" xfId="9621" xr:uid="{6A978DBD-1903-4566-A76F-D9BD2824005F}"/>
    <cellStyle name="Normal 2 10 10 2" xfId="20001" xr:uid="{FCAF2797-04A4-45F3-AAB4-4974094B7C05}"/>
    <cellStyle name="Normal 2 10 11" xfId="24309" xr:uid="{7CE40F8D-2C6C-40A0-827F-401595517E6B}"/>
    <cellStyle name="Normal 2 10 12" xfId="12546" xr:uid="{D8F2B4BC-75C0-46DD-AA3E-912AAFB27616}"/>
    <cellStyle name="Normal 2 10 2" xfId="684" xr:uid="{00000000-0005-0000-0000-000058040000}"/>
    <cellStyle name="Normal 2 10 2 10" xfId="12704" xr:uid="{03590174-D100-4823-9470-1F863032040F}"/>
    <cellStyle name="Normal 2 10 2 2" xfId="685" xr:uid="{00000000-0005-0000-0000-000059040000}"/>
    <cellStyle name="Normal 2 10 2 2 2" xfId="5041" xr:uid="{4B1D97E6-96DB-48FB-BE29-9C4A808EEAF1}"/>
    <cellStyle name="Normal 2 10 2 2 2 2" xfId="25027" xr:uid="{85EF3525-AC41-4E56-B053-2013675EAF5F}"/>
    <cellStyle name="Normal 2 10 2 2 2 3" xfId="27770" xr:uid="{E3908DE8-2AA8-4280-BAA0-A0384637A422}"/>
    <cellStyle name="Normal 2 10 2 2 2 4" xfId="14337" xr:uid="{715D0DB7-0BAC-4BB5-8734-41CF55C22CDC}"/>
    <cellStyle name="Normal 2 10 2 2 3" xfId="6790" xr:uid="{0E5A8F5D-0961-4D45-9D50-F9720832934F}"/>
    <cellStyle name="Normal 2 10 2 2 3 2" xfId="27569" xr:uid="{FC2BD4B1-3FF0-4C9B-B62C-30EB7E056146}"/>
    <cellStyle name="Normal 2 10 2 2 3 3" xfId="28314" xr:uid="{2E712B32-BDE8-415B-A965-6709DFF53A01}"/>
    <cellStyle name="Normal 2 10 2 2 3 4" xfId="17170" xr:uid="{7732C903-252A-4177-B4EE-01EA203637C3}"/>
    <cellStyle name="Normal 2 10 2 2 4" xfId="9623" xr:uid="{90E5D0CC-8E0F-4145-AD1C-7A6B585F163D}"/>
    <cellStyle name="Normal 2 10 2 2 4 2" xfId="29378" xr:uid="{48816090-0EC0-4318-9EF0-31208B402F94}"/>
    <cellStyle name="Normal 2 10 2 2 4 3" xfId="20003" xr:uid="{BAC9179B-5B3E-4B5E-946C-494A9C64BE30}"/>
    <cellStyle name="Normal 2 10 2 2 5" xfId="24022" xr:uid="{69D296D9-4E64-4349-A6C1-12380EBC0D27}"/>
    <cellStyle name="Normal 2 10 2 2 6" xfId="13673" xr:uid="{21AB60BC-1520-40B2-80EB-15E14175247D}"/>
    <cellStyle name="Normal 2 10 2 3" xfId="2712" xr:uid="{00000000-0005-0000-0000-00007B030000}"/>
    <cellStyle name="Normal 2 10 2 3 2" xfId="5930" xr:uid="{6F9B445A-F519-4F2B-841F-0828963C8272}"/>
    <cellStyle name="Normal 2 10 2 3 2 2" xfId="27657" xr:uid="{84CDA419-4F55-43FC-ADC1-410564068752}"/>
    <cellStyle name="Normal 2 10 2 3 2 3" xfId="15383" xr:uid="{4BF48A87-A58E-48C5-B237-DBBC0B37BCFF}"/>
    <cellStyle name="Normal 2 10 2 3 3" xfId="7836" xr:uid="{756D2142-0636-4E39-AA65-B82595E47ED9}"/>
    <cellStyle name="Normal 2 10 2 3 3 2" xfId="18216" xr:uid="{8974FC1F-3940-4551-8566-90BF8E1DBE46}"/>
    <cellStyle name="Normal 2 10 2 3 4" xfId="10669" xr:uid="{981C3D8B-0BC7-4C56-8B70-DF9DCC096F32}"/>
    <cellStyle name="Normal 2 10 2 3 4 2" xfId="21049" xr:uid="{04A75ED6-0273-48B9-957F-A9EF01D42227}"/>
    <cellStyle name="Normal 2 10 2 3 5" xfId="23045" xr:uid="{A8EBECA3-327C-48A7-853D-6A48EDFE396E}"/>
    <cellStyle name="Normal 2 10 2 3 6" xfId="13139" xr:uid="{C2DFDE86-C1D5-41D4-BE4E-0A9C42D6D918}"/>
    <cellStyle name="Normal 2 10 2 4" xfId="2420" xr:uid="{00000000-0005-0000-0000-000079030000}"/>
    <cellStyle name="Normal 2 10 2 4 2" xfId="7547" xr:uid="{3B36CAC2-FF81-448A-95FB-1AA5EF72530D}"/>
    <cellStyle name="Normal 2 10 2 4 2 2" xfId="27933" xr:uid="{D2FE575E-6C08-4270-98DA-54828BC91846}"/>
    <cellStyle name="Normal 2 10 2 4 2 3" xfId="17927" xr:uid="{F6D443BF-C32A-492D-865E-6B60716A332A}"/>
    <cellStyle name="Normal 2 10 2 4 3" xfId="10380" xr:uid="{78384D6C-1B9B-4ED5-A6E0-75FBD89CE93B}"/>
    <cellStyle name="Normal 2 10 2 4 3 2" xfId="20760" xr:uid="{B112BDC5-E73D-4943-A297-053DD2012967}"/>
    <cellStyle name="Normal 2 10 2 4 4" xfId="24924" xr:uid="{54163CFA-A981-416D-A52A-8376976FC0C9}"/>
    <cellStyle name="Normal 2 10 2 4 5" xfId="15094" xr:uid="{5725EBF2-79D5-45F0-9961-B3DD42B887C3}"/>
    <cellStyle name="Normal 2 10 2 5" xfId="3916" xr:uid="{BD5E7341-68BF-4756-8305-A435157C6732}"/>
    <cellStyle name="Normal 2 10 2 5 2" xfId="8748" xr:uid="{7215D1F5-0354-459D-8EC2-14DB0923EF4F}"/>
    <cellStyle name="Normal 2 10 2 5 2 2" xfId="19128" xr:uid="{1B946FF3-D8FF-49C9-8E18-EDA76F7B3291}"/>
    <cellStyle name="Normal 2 10 2 5 3" xfId="11581" xr:uid="{A2149190-495C-499F-817F-63A921074BCE}"/>
    <cellStyle name="Normal 2 10 2 5 3 2" xfId="21961" xr:uid="{CCB3DD2F-6369-4CCF-A0BB-9B6FD6A06564}"/>
    <cellStyle name="Normal 2 10 2 5 4" xfId="26099" xr:uid="{12B3E98C-809D-4A86-BBB9-BCD3ED4B0349}"/>
    <cellStyle name="Normal 2 10 2 5 5" xfId="16295" xr:uid="{12D5A544-ABFE-4F3E-BCE3-3E0259E3DDDD}"/>
    <cellStyle name="Normal 2 10 2 6" xfId="5040" xr:uid="{D5B2E7E1-955B-4DE0-AE72-078AEA147FA3}"/>
    <cellStyle name="Normal 2 10 2 6 2" xfId="14336" xr:uid="{B1481CA9-47DB-478D-B9E6-EDCB74F5F9FE}"/>
    <cellStyle name="Normal 2 10 2 7" xfId="6789" xr:uid="{836EDE06-7085-4C14-AD6D-C9F5F92FC2A3}"/>
    <cellStyle name="Normal 2 10 2 7 2" xfId="17169" xr:uid="{38C9EFBA-9DB9-48BD-96E0-0CB7D0C9787F}"/>
    <cellStyle name="Normal 2 10 2 8" xfId="9622" xr:uid="{B9D44309-A423-4CC3-8623-A597779FE67A}"/>
    <cellStyle name="Normal 2 10 2 8 2" xfId="20002" xr:uid="{D7D18A0B-24F2-45BA-8A57-C998D2A2B2F1}"/>
    <cellStyle name="Normal 2 10 2 9" xfId="23586" xr:uid="{8CE583E1-4E59-4591-9A6A-677E69EF0669}"/>
    <cellStyle name="Normal 2 10 3" xfId="686" xr:uid="{00000000-0005-0000-0000-00005A040000}"/>
    <cellStyle name="Normal 2 10 3 2" xfId="4449" xr:uid="{056BFCF5-1274-4918-A4DB-F87B2191CBDF}"/>
    <cellStyle name="Normal 2 10 3 2 2" xfId="9221" xr:uid="{050CFBA6-16B7-4853-A509-E414C781678D}"/>
    <cellStyle name="Normal 2 10 3 2 2 2" xfId="29214" xr:uid="{2BA3FFC7-FF5D-4274-8170-8C001DC032FF}"/>
    <cellStyle name="Normal 2 10 3 2 2 3" xfId="19601" xr:uid="{3F2C4159-088E-40FF-8CC1-40E4F01F2175}"/>
    <cellStyle name="Normal 2 10 3 2 3" xfId="12054" xr:uid="{1737CD57-5D2B-42D0-AF93-FA54A6266609}"/>
    <cellStyle name="Normal 2 10 3 2 3 2" xfId="22434" xr:uid="{92A273E8-584A-4750-B49B-6A439EE7CDCF}"/>
    <cellStyle name="Normal 2 10 3 2 4" xfId="25658" xr:uid="{939EA17D-5404-42BF-9BCE-F96FB7F08C8C}"/>
    <cellStyle name="Normal 2 10 3 2 5" xfId="16768" xr:uid="{5BD07587-E792-4E60-81B5-E88AF2F62CBA}"/>
    <cellStyle name="Normal 2 10 3 3" xfId="5042" xr:uid="{A07D5222-E95C-4645-B95C-D413E152A2E0}"/>
    <cellStyle name="Normal 2 10 3 3 2" xfId="24507" xr:uid="{E4FB581A-5B57-460F-9BFE-9BBB58D36D54}"/>
    <cellStyle name="Normal 2 10 3 3 3" xfId="26533" xr:uid="{EB907162-DEC4-4F5E-9493-D102550CE772}"/>
    <cellStyle name="Normal 2 10 3 3 4" xfId="14338" xr:uid="{42913208-0214-447A-AAC1-150923146ADA}"/>
    <cellStyle name="Normal 2 10 3 4" xfId="6791" xr:uid="{C7792434-52BD-4AF3-90AC-0E6F0DB2DE3B}"/>
    <cellStyle name="Normal 2 10 3 4 2" xfId="24387" xr:uid="{ACBB8426-ADCF-4399-A188-1C03473A4B6F}"/>
    <cellStyle name="Normal 2 10 3 4 3" xfId="25865" xr:uid="{C99A89DD-C295-4A1A-AEFA-162926ACA3B9}"/>
    <cellStyle name="Normal 2 10 3 4 4" xfId="17171" xr:uid="{0F2D2FA9-4751-42CD-9D77-7FED9BC3B7DD}"/>
    <cellStyle name="Normal 2 10 3 5" xfId="9624" xr:uid="{D3E6235E-5788-4E8F-827B-7F0456FA5E08}"/>
    <cellStyle name="Normal 2 10 3 5 2" xfId="29379" xr:uid="{23296332-AF0F-4B31-8C10-BDC4A4C91A07}"/>
    <cellStyle name="Normal 2 10 3 5 3" xfId="20004" xr:uid="{0A543DC3-5871-41AF-A95F-CCCD8399027A}"/>
    <cellStyle name="Normal 2 10 3 6" xfId="23881" xr:uid="{88A6EF82-244A-4931-A304-409A70362C02}"/>
    <cellStyle name="Normal 2 10 3 7" xfId="13674" xr:uid="{35D9751C-52C4-44B3-AE92-A0BE2C32FF41}"/>
    <cellStyle name="Normal 2 10 4" xfId="687" xr:uid="{00000000-0005-0000-0000-00005B040000}"/>
    <cellStyle name="Normal 2 10 4 2" xfId="5043" xr:uid="{F0F1627E-1D02-477B-9062-80DFA671F4A1}"/>
    <cellStyle name="Normal 2 10 4 2 2" xfId="25678" xr:uid="{EFD2D526-1985-4BBF-B4E7-627FD67D47DC}"/>
    <cellStyle name="Normal 2 10 4 2 3" xfId="27923" xr:uid="{C17E5783-7881-49DD-859E-5D6DC5FCDACD}"/>
    <cellStyle name="Normal 2 10 4 2 4" xfId="14339" xr:uid="{0D9E0302-872C-41EE-AAD3-1D698F8F637D}"/>
    <cellStyle name="Normal 2 10 4 3" xfId="6792" xr:uid="{2E122C95-0419-48D1-B781-FE19679BDA09}"/>
    <cellStyle name="Normal 2 10 4 3 2" xfId="26672" xr:uid="{756C9BF8-7F4E-4D5D-BFEA-0DC97959D1C8}"/>
    <cellStyle name="Normal 2 10 4 3 3" xfId="17172" xr:uid="{6C9C85BD-F9DC-424A-8FA1-5460624278FD}"/>
    <cellStyle name="Normal 2 10 4 4" xfId="9625" xr:uid="{326FC538-9A19-44D5-B746-510789696F5A}"/>
    <cellStyle name="Normal 2 10 4 4 2" xfId="20005" xr:uid="{C629BCCB-DEA1-46F1-8FCC-A0F4FCAC0B9B}"/>
    <cellStyle name="Normal 2 10 4 5" xfId="24325" xr:uid="{D3B42B4B-9B2D-4347-967B-69A50EED4634}"/>
    <cellStyle name="Normal 2 10 4 6" xfId="13402" xr:uid="{0F9FA0E0-BEE7-41CF-AF3D-4AB2C0132119}"/>
    <cellStyle name="Normal 2 10 5" xfId="2503" xr:uid="{00000000-0005-0000-0000-00007E030000}"/>
    <cellStyle name="Normal 2 10 5 2" xfId="5783" xr:uid="{35CEC759-4A6C-40CC-BF8A-236861E32D53}"/>
    <cellStyle name="Normal 2 10 5 2 2" xfId="28491" xr:uid="{45F6E169-BB30-4E7B-9E02-EE4370FD78A0}"/>
    <cellStyle name="Normal 2 10 5 2 3" xfId="15175" xr:uid="{1C2128C8-39D5-467D-B67D-C52C1ACE183E}"/>
    <cellStyle name="Normal 2 10 5 3" xfId="7628" xr:uid="{58E3CCDA-41AC-456B-8B87-365313B280B1}"/>
    <cellStyle name="Normal 2 10 5 3 2" xfId="18008" xr:uid="{3B8B6460-2202-4356-BD8D-D6C673D66CAF}"/>
    <cellStyle name="Normal 2 10 5 4" xfId="10461" xr:uid="{7BD48EB6-81F0-4168-9D24-324DCFC2998C}"/>
    <cellStyle name="Normal 2 10 5 4 2" xfId="20841" xr:uid="{E05399EA-7298-4A1B-8A5D-E719A730BCFD}"/>
    <cellStyle name="Normal 2 10 5 5" xfId="23021" xr:uid="{A4F06588-7611-44B0-941D-2B3DAE839F8A}"/>
    <cellStyle name="Normal 2 10 5 6" xfId="12891" xr:uid="{77731914-FBAD-4C62-8728-7EB91800362C}"/>
    <cellStyle name="Normal 2 10 6" xfId="2312" xr:uid="{00000000-0005-0000-0000-000078030000}"/>
    <cellStyle name="Normal 2 10 6 2" xfId="7439" xr:uid="{823EDB6F-E493-41CE-A857-F74FF97C3104}"/>
    <cellStyle name="Normal 2 10 6 2 2" xfId="28348" xr:uid="{F9D97EDC-77FD-4C92-8C2F-CB40999DFDDD}"/>
    <cellStyle name="Normal 2 10 6 2 3" xfId="17819" xr:uid="{F5C772A3-31A2-4AF6-92E9-FDFC9BB82E61}"/>
    <cellStyle name="Normal 2 10 6 3" xfId="10272" xr:uid="{97712D6C-5236-40BF-BEE6-725451375070}"/>
    <cellStyle name="Normal 2 10 6 3 2" xfId="20652" xr:uid="{68EC7E14-846C-47E4-A899-7D9526CC3A2A}"/>
    <cellStyle name="Normal 2 10 6 4" xfId="24082" xr:uid="{4D8E30FC-2E63-43FE-A0C3-711DD8F4D046}"/>
    <cellStyle name="Normal 2 10 6 5" xfId="14986" xr:uid="{1181DD5C-0855-4543-8E8D-3FA0D1405AC4}"/>
    <cellStyle name="Normal 2 10 7" xfId="3786" xr:uid="{518FA295-D8E6-4FED-B958-7995796B86E0}"/>
    <cellStyle name="Normal 2 10 7 2" xfId="8625" xr:uid="{DF8E0C14-C08B-4D4E-8B85-5D64FADE70B5}"/>
    <cellStyle name="Normal 2 10 7 2 2" xfId="19005" xr:uid="{ACBA6765-E82B-40E4-8880-08D673526B82}"/>
    <cellStyle name="Normal 2 10 7 3" xfId="11458" xr:uid="{B3B5DF78-D8AF-4EDA-998E-39990D31FCD8}"/>
    <cellStyle name="Normal 2 10 7 3 2" xfId="21838" xr:uid="{92F6B062-43CF-4C49-BC32-F58100DAAC0E}"/>
    <cellStyle name="Normal 2 10 7 4" xfId="26543" xr:uid="{740D2E73-59CD-42D3-B046-5A1CFF56CCE5}"/>
    <cellStyle name="Normal 2 10 7 5" xfId="16172" xr:uid="{E850A9D8-B814-422E-8901-B9B7BCB32F8B}"/>
    <cellStyle name="Normal 2 10 8" xfId="5039" xr:uid="{8B8E9146-C08B-4340-A020-2D969D66A976}"/>
    <cellStyle name="Normal 2 10 8 2" xfId="14335" xr:uid="{E740B02E-4A03-4B04-9557-5007D61D822E}"/>
    <cellStyle name="Normal 2 10 9" xfId="6788" xr:uid="{93F39D5F-0B91-48F9-A606-E5256C9A4BF8}"/>
    <cellStyle name="Normal 2 10 9 2" xfId="17168" xr:uid="{02CFE5B8-BBCE-4940-BE7B-08B07D6A68F7}"/>
    <cellStyle name="Normal 2 11" xfId="688" xr:uid="{00000000-0005-0000-0000-00005C040000}"/>
    <cellStyle name="Normal 2 11 10" xfId="9626" xr:uid="{7548FCAA-9289-4A47-BA79-68BAFF6D3460}"/>
    <cellStyle name="Normal 2 11 10 2" xfId="20006" xr:uid="{A173D02A-D76A-45AF-9D7E-CF93B835499F}"/>
    <cellStyle name="Normal 2 11 11" xfId="23296" xr:uid="{17368848-A1E5-4BD5-A1FE-E3698DB59D92}"/>
    <cellStyle name="Normal 2 11 12" xfId="12547" xr:uid="{CDFC12FC-8415-4608-AA79-491AC8CBA97C}"/>
    <cellStyle name="Normal 2 11 2" xfId="689" xr:uid="{00000000-0005-0000-0000-00005D040000}"/>
    <cellStyle name="Normal 2 11 2 2" xfId="690" xr:uid="{00000000-0005-0000-0000-00005E040000}"/>
    <cellStyle name="Normal 2 11 2 2 2" xfId="5046" xr:uid="{A121F22B-E9DC-42F4-B6C5-AB0316A4170F}"/>
    <cellStyle name="Normal 2 11 2 2 2 2" xfId="24720" xr:uid="{FB5F1BBE-6AB3-41AF-8185-463AD36EB213}"/>
    <cellStyle name="Normal 2 11 2 2 2 3" xfId="26689" xr:uid="{FF9964BB-61F7-4489-80BE-4BF8BFA0CAFD}"/>
    <cellStyle name="Normal 2 11 2 2 2 4" xfId="14342" xr:uid="{85C26CF3-9A61-41B4-9EFA-809A6A39FA16}"/>
    <cellStyle name="Normal 2 11 2 2 3" xfId="6795" xr:uid="{463C792A-969D-45EA-890B-D4320993EA6A}"/>
    <cellStyle name="Normal 2 11 2 2 3 2" xfId="27572" xr:uid="{2450452C-7EDC-4CDD-8592-E8D48DD6E376}"/>
    <cellStyle name="Normal 2 11 2 2 3 3" xfId="26774" xr:uid="{441DF291-444B-43E1-A2AC-6EDBE1179BC5}"/>
    <cellStyle name="Normal 2 11 2 2 3 4" xfId="17175" xr:uid="{E6E690B2-CFF4-4E20-8FE2-C1CE4943C2CE}"/>
    <cellStyle name="Normal 2 11 2 2 4" xfId="9628" xr:uid="{DB6D3923-1ED3-4A63-89AA-B99AC5FED05C}"/>
    <cellStyle name="Normal 2 11 2 2 4 2" xfId="29380" xr:uid="{70BD47A4-93BD-4240-828D-C84766DEECF7}"/>
    <cellStyle name="Normal 2 11 2 2 4 3" xfId="20008" xr:uid="{0E3F1D15-7B3C-4D4B-8FE1-584FDBF7F8E3}"/>
    <cellStyle name="Normal 2 11 2 2 5" xfId="24824" xr:uid="{EBA2E477-AD16-452A-88E4-24DD740FE92F}"/>
    <cellStyle name="Normal 2 11 2 2 6" xfId="13675" xr:uid="{0C357037-5A12-4E9F-A359-B6EE41BB8FAC}"/>
    <cellStyle name="Normal 2 11 2 3" xfId="2713" xr:uid="{00000000-0005-0000-0000-000082030000}"/>
    <cellStyle name="Normal 2 11 2 3 2" xfId="5931" xr:uid="{9A09F166-FA77-4869-954E-ADAB91502713}"/>
    <cellStyle name="Normal 2 11 2 3 2 2" xfId="27083" xr:uid="{D2CD80BB-9D3A-4852-8F45-D9B4481616CB}"/>
    <cellStyle name="Normal 2 11 2 3 2 3" xfId="15384" xr:uid="{F33F2DAC-F98D-48AB-8924-842E8DBA5A51}"/>
    <cellStyle name="Normal 2 11 2 3 3" xfId="7837" xr:uid="{B4A9C05E-4CE1-4774-BB3D-6872279E97A9}"/>
    <cellStyle name="Normal 2 11 2 3 3 2" xfId="18217" xr:uid="{B64314EC-7446-45FD-9DDF-84AD8E4E2989}"/>
    <cellStyle name="Normal 2 11 2 3 4" xfId="10670" xr:uid="{57A0FED7-EE91-4F36-B209-B14BD447FFDB}"/>
    <cellStyle name="Normal 2 11 2 3 4 2" xfId="21050" xr:uid="{4C7B949E-1FB9-4AAC-8BF3-235375D74781}"/>
    <cellStyle name="Normal 2 11 2 3 5" xfId="25371" xr:uid="{0DCA70EE-9F8E-474B-9424-83BEB2617289}"/>
    <cellStyle name="Normal 2 11 2 3 6" xfId="13140" xr:uid="{31C34A61-71BC-4FA9-A305-6233FF33ADB2}"/>
    <cellStyle name="Normal 2 11 2 4" xfId="4151" xr:uid="{6318FECA-3F45-4155-812A-21138AD32A2F}"/>
    <cellStyle name="Normal 2 11 2 4 2" xfId="8923" xr:uid="{B9EC27BE-90BB-40FA-83FF-1CD425CCCAAF}"/>
    <cellStyle name="Normal 2 11 2 4 2 2" xfId="29022" xr:uid="{3A3C317C-E6AC-433D-BEFA-7B1878C467AC}"/>
    <cellStyle name="Normal 2 11 2 4 2 3" xfId="19303" xr:uid="{0A00667E-00DE-44A3-AE8F-86910B1AEDDC}"/>
    <cellStyle name="Normal 2 11 2 4 3" xfId="11756" xr:uid="{D08207BA-352E-413A-819E-FA704D7726FA}"/>
    <cellStyle name="Normal 2 11 2 4 3 2" xfId="22136" xr:uid="{F91428F8-9EF9-4878-98DE-CE6DE92C1F16}"/>
    <cellStyle name="Normal 2 11 2 4 4" xfId="24821" xr:uid="{B6F9C03E-37D1-4BF4-A756-E837032DF0A1}"/>
    <cellStyle name="Normal 2 11 2 4 5" xfId="16470" xr:uid="{BEF11B16-C78A-4FD0-AFBE-C19E85D82267}"/>
    <cellStyle name="Normal 2 11 2 5" xfId="5045" xr:uid="{2109241C-B5BC-4E24-B38E-4BB82FE72988}"/>
    <cellStyle name="Normal 2 11 2 5 2" xfId="27693" xr:uid="{5798BFE2-BADB-43AD-945A-44D3BCAF67DE}"/>
    <cellStyle name="Normal 2 11 2 5 3" xfId="14341" xr:uid="{B3AFDC84-0E9C-4CF5-A8AB-E3F38705A0A1}"/>
    <cellStyle name="Normal 2 11 2 6" xfId="6794" xr:uid="{40B32340-8D5B-460B-8831-8EF4ACC8C41B}"/>
    <cellStyle name="Normal 2 11 2 6 2" xfId="17174" xr:uid="{996A3F2C-39EB-4707-A2F2-F78D870EB6E8}"/>
    <cellStyle name="Normal 2 11 2 7" xfId="9627" xr:uid="{52B71E2C-50C5-44A7-90E1-88009A44BF23}"/>
    <cellStyle name="Normal 2 11 2 7 2" xfId="20007" xr:uid="{A438D991-6F78-4109-A30C-894D3D31F343}"/>
    <cellStyle name="Normal 2 11 2 8" xfId="24104" xr:uid="{AF03A40D-7B56-4DA0-ADCC-41B065F1C27F}"/>
    <cellStyle name="Normal 2 11 2 9" xfId="12705" xr:uid="{5B829EA5-7AAB-4415-9D70-13C1EC52E975}"/>
    <cellStyle name="Normal 2 11 3" xfId="691" xr:uid="{00000000-0005-0000-0000-00005F040000}"/>
    <cellStyle name="Normal 2 11 3 2" xfId="4450" xr:uid="{E4AA06BD-7FE9-48CD-90B1-A362FCBD00C8}"/>
    <cellStyle name="Normal 2 11 3 2 2" xfId="9222" xr:uid="{F0550F66-C55F-492A-A3AD-90BFD7C6BBDC}"/>
    <cellStyle name="Normal 2 11 3 2 2 2" xfId="29215" xr:uid="{37E09FE3-3014-4F20-BFD7-8E250D838089}"/>
    <cellStyle name="Normal 2 11 3 2 2 3" xfId="19602" xr:uid="{3C72F442-633A-4228-8991-E78B9EB79B03}"/>
    <cellStyle name="Normal 2 11 3 2 3" xfId="12055" xr:uid="{B946B2CC-E385-4F3B-AAC6-D354A5957472}"/>
    <cellStyle name="Normal 2 11 3 2 3 2" xfId="22435" xr:uid="{E93E7978-5662-40B0-81D3-620034DA0316}"/>
    <cellStyle name="Normal 2 11 3 2 4" xfId="25492" xr:uid="{D84B4758-CB8C-4D79-8E7D-7EE6146C1370}"/>
    <cellStyle name="Normal 2 11 3 2 5" xfId="16769" xr:uid="{095285EF-4D64-4392-9B31-8190D4A20ED2}"/>
    <cellStyle name="Normal 2 11 3 3" xfId="5047" xr:uid="{E89A2EE6-1ED1-47F2-B0C8-EA5ED086468D}"/>
    <cellStyle name="Normal 2 11 3 3 2" xfId="26775" xr:uid="{8827C68F-BD88-4085-8760-A7E1A3FA6C26}"/>
    <cellStyle name="Normal 2 11 3 3 3" xfId="28720" xr:uid="{662A2953-B65F-4D77-BC6A-49B049514D0B}"/>
    <cellStyle name="Normal 2 11 3 3 4" xfId="14343" xr:uid="{FCA7E365-B79A-448B-BA9F-C1559274F769}"/>
    <cellStyle name="Normal 2 11 3 4" xfId="6796" xr:uid="{C614A644-0336-47E7-A754-B93549ACD5B1}"/>
    <cellStyle name="Normal 2 11 3 4 2" xfId="26104" xr:uid="{BD6077F8-424E-45BA-890F-381664F411F8}"/>
    <cellStyle name="Normal 2 11 3 4 3" xfId="27927" xr:uid="{91779748-978F-4488-92EC-023F7053C0F9}"/>
    <cellStyle name="Normal 2 11 3 4 4" xfId="17176" xr:uid="{E121E7C8-2AD4-413C-B568-6D6773F8980D}"/>
    <cellStyle name="Normal 2 11 3 5" xfId="9629" xr:uid="{A96993EA-D2CD-46B2-AA33-7CA4B13204C7}"/>
    <cellStyle name="Normal 2 11 3 5 2" xfId="29381" xr:uid="{F415137C-BA0B-471C-A285-A0165AA071B4}"/>
    <cellStyle name="Normal 2 11 3 5 3" xfId="20009" xr:uid="{69F6D4C8-E326-4E7C-A2F4-77FAD8FE2A55}"/>
    <cellStyle name="Normal 2 11 3 6" xfId="25039" xr:uid="{24C1CE92-4BC4-4CB8-9D5C-F637E06C03CE}"/>
    <cellStyle name="Normal 2 11 3 7" xfId="13676" xr:uid="{C070D5ED-9226-4525-8A50-EBFAA8BEBDF9}"/>
    <cellStyle name="Normal 2 11 4" xfId="692" xr:uid="{00000000-0005-0000-0000-000060040000}"/>
    <cellStyle name="Normal 2 11 4 2" xfId="5048" xr:uid="{B459AB12-4828-4AA2-8E40-F8B486715A2D}"/>
    <cellStyle name="Normal 2 11 4 2 2" xfId="25261" xr:uid="{5E960269-814D-4456-95E2-655708844D34}"/>
    <cellStyle name="Normal 2 11 4 2 3" xfId="26089" xr:uid="{2C256AD7-078B-4201-9285-BA4F52ED228D}"/>
    <cellStyle name="Normal 2 11 4 2 4" xfId="14344" xr:uid="{6A39B338-3722-45EB-8A96-EA61AD7CBAA7}"/>
    <cellStyle name="Normal 2 11 4 3" xfId="6797" xr:uid="{3CF92346-50DA-4EB4-9C5C-3CCF6DDBC05C}"/>
    <cellStyle name="Normal 2 11 4 3 2" xfId="28542" xr:uid="{B32E054C-5B25-4561-AF31-1988B222402D}"/>
    <cellStyle name="Normal 2 11 4 3 3" xfId="17177" xr:uid="{5B29483F-8037-4C59-95DF-1295B2B45F5D}"/>
    <cellStyle name="Normal 2 11 4 4" xfId="9630" xr:uid="{8C4681F5-AAAA-46E5-9AF1-527E58636B02}"/>
    <cellStyle name="Normal 2 11 4 4 2" xfId="20010" xr:uid="{E0A811DB-F42D-4E4B-B5CF-B8996681460E}"/>
    <cellStyle name="Normal 2 11 4 5" xfId="23097" xr:uid="{C8991AE7-7C46-4C24-A122-733EF8D1EDE0}"/>
    <cellStyle name="Normal 2 11 4 6" xfId="13403" xr:uid="{62845E8B-48F5-4245-B069-A95A01B8AF7B}"/>
    <cellStyle name="Normal 2 11 5" xfId="2563" xr:uid="{00000000-0005-0000-0000-000085030000}"/>
    <cellStyle name="Normal 2 11 5 2" xfId="5832" xr:uid="{3843DFB2-AF84-43EE-B4D8-AE7AFCBBA700}"/>
    <cellStyle name="Normal 2 11 5 2 2" xfId="27268" xr:uid="{8D4F960F-5476-4E3F-B11B-250FAC601B6D}"/>
    <cellStyle name="Normal 2 11 5 2 3" xfId="15235" xr:uid="{D0010BDF-DB6D-45C2-9BF5-B06545F845E0}"/>
    <cellStyle name="Normal 2 11 5 3" xfId="7688" xr:uid="{44B9F64B-A6E0-4186-B934-BA18663C252F}"/>
    <cellStyle name="Normal 2 11 5 3 2" xfId="18068" xr:uid="{97428237-8D3A-49DB-965A-577A4C3636D2}"/>
    <cellStyle name="Normal 2 11 5 4" xfId="10521" xr:uid="{671E1D28-6DC0-42BC-B9C0-60C548BCDE3F}"/>
    <cellStyle name="Normal 2 11 5 4 2" xfId="20901" xr:uid="{A880F3B5-688A-4283-B8C5-7C7FE41008B3}"/>
    <cellStyle name="Normal 2 11 5 5" xfId="23034" xr:uid="{3E971D98-ED51-449C-8034-B00CD32D0621}"/>
    <cellStyle name="Normal 2 11 5 6" xfId="12951" xr:uid="{E1E1477C-2118-45A7-9CD4-049AB2E9D66F}"/>
    <cellStyle name="Normal 2 11 6" xfId="2313" xr:uid="{00000000-0005-0000-0000-00007F030000}"/>
    <cellStyle name="Normal 2 11 6 2" xfId="7440" xr:uid="{69E11F5C-F7BF-4C8E-AD28-0E8B14D6579A}"/>
    <cellStyle name="Normal 2 11 6 2 2" xfId="26937" xr:uid="{9E12E909-DDE7-4313-AB68-987C5001D703}"/>
    <cellStyle name="Normal 2 11 6 2 3" xfId="17820" xr:uid="{373AEC07-D39E-4183-8813-DBA35C3F2492}"/>
    <cellStyle name="Normal 2 11 6 3" xfId="10273" xr:uid="{539AB551-65C7-4741-B5A2-D5FCDB5026CD}"/>
    <cellStyle name="Normal 2 11 6 3 2" xfId="20653" xr:uid="{A8188C4A-C06A-45AD-B4D1-6BC021A6D367}"/>
    <cellStyle name="Normal 2 11 6 4" xfId="22765" xr:uid="{116E2B37-4337-40A3-B329-BE5487142260}"/>
    <cellStyle name="Normal 2 11 6 5" xfId="14987" xr:uid="{67241E7E-C338-4013-BCAF-399ABDFB593E}"/>
    <cellStyle name="Normal 2 11 7" xfId="3917" xr:uid="{06BB3BE3-9D12-4985-BD31-756EEB205484}"/>
    <cellStyle name="Normal 2 11 7 2" xfId="8749" xr:uid="{F57683C8-A1C4-4944-8FD6-7F4EE5939C8F}"/>
    <cellStyle name="Normal 2 11 7 2 2" xfId="19129" xr:uid="{CE16FD75-23A0-4DCC-BFCD-A73B6318A001}"/>
    <cellStyle name="Normal 2 11 7 3" xfId="11582" xr:uid="{82F203D4-7521-454E-A00F-E5AD75C1763C}"/>
    <cellStyle name="Normal 2 11 7 3 2" xfId="21962" xr:uid="{FB0B6F23-F158-4F56-B6D4-B7BC8BEDF650}"/>
    <cellStyle name="Normal 2 11 7 4" xfId="26485" xr:uid="{DBD1EC51-B97B-4FB0-A2A1-503AD5AA6633}"/>
    <cellStyle name="Normal 2 11 7 5" xfId="16296" xr:uid="{C552E4D6-655E-41D0-87B8-4B144DD82BBF}"/>
    <cellStyle name="Normal 2 11 8" xfId="5044" xr:uid="{1F883003-EC5B-4260-8FC9-7C6DB9ABE434}"/>
    <cellStyle name="Normal 2 11 8 2" xfId="14340" xr:uid="{C0136DF8-21E1-4D0E-9F14-3B063A768726}"/>
    <cellStyle name="Normal 2 11 9" xfId="6793" xr:uid="{44DE699F-26F4-406B-AC29-3FB1BDB84D9D}"/>
    <cellStyle name="Normal 2 11 9 2" xfId="17173" xr:uid="{17C94238-CFBE-4971-BCCC-B358BCF6191F}"/>
    <cellStyle name="Normal 2 12" xfId="693" xr:uid="{00000000-0005-0000-0000-000061040000}"/>
    <cellStyle name="Normal 2 12 10" xfId="24314" xr:uid="{C4B1694A-5BCF-45DE-9B73-CFCDB20B6893}"/>
    <cellStyle name="Normal 2 12 11" xfId="12548" xr:uid="{BFFFDA71-7163-41DB-9A19-3654BD8B95EB}"/>
    <cellStyle name="Normal 2 12 2" xfId="694" xr:uid="{00000000-0005-0000-0000-000062040000}"/>
    <cellStyle name="Normal 2 12 2 2" xfId="3145" xr:uid="{00000000-0005-0000-0000-000088030000}"/>
    <cellStyle name="Normal 2 12 2 2 2" xfId="6203" xr:uid="{6C071AA9-8052-4A19-BBC4-C8E53F832150}"/>
    <cellStyle name="Normal 2 12 2 2 2 2" xfId="25989" xr:uid="{F695E4B9-4BC3-47BC-9CA0-3B7921F5510E}"/>
    <cellStyle name="Normal 2 12 2 2 2 3" xfId="27229" xr:uid="{38AFDA61-A737-403B-A881-135D42BED6E6}"/>
    <cellStyle name="Normal 2 12 2 2 2 4" xfId="15772" xr:uid="{FD12E452-2EC6-4BC0-9A90-3CB71518575D}"/>
    <cellStyle name="Normal 2 12 2 2 3" xfId="8225" xr:uid="{EC34CF9E-73C1-4F11-877E-764BEF518540}"/>
    <cellStyle name="Normal 2 12 2 2 3 2" xfId="28870" xr:uid="{6779F0AC-58B0-4A9E-9D88-CC257E668B5C}"/>
    <cellStyle name="Normal 2 12 2 2 3 3" xfId="18605" xr:uid="{A4154F23-51F5-449E-8A05-FDD905E69D20}"/>
    <cellStyle name="Normal 2 12 2 2 4" xfId="11058" xr:uid="{D0A10C70-916A-4888-9EEA-ED28F8E4FF6D}"/>
    <cellStyle name="Normal 2 12 2 2 4 2" xfId="21438" xr:uid="{CF5B5B14-00CE-4717-B460-9F1F01FE11E2}"/>
    <cellStyle name="Normal 2 12 2 2 5" xfId="23631" xr:uid="{26CF3B86-1C4D-4D2A-A134-D8A6565FFB65}"/>
    <cellStyle name="Normal 2 12 2 2 6" xfId="13677" xr:uid="{873C0DE1-ED71-4AE4-AD00-59466186DF89}"/>
    <cellStyle name="Normal 2 12 2 3" xfId="4152" xr:uid="{D6D889A8-360D-4F80-BE4E-266A6A20A4BF}"/>
    <cellStyle name="Normal 2 12 2 3 2" xfId="8924" xr:uid="{A16E22F0-1D4D-45A4-AA47-286B6C3ADAA3}"/>
    <cellStyle name="Normal 2 12 2 3 2 2" xfId="29023" xr:uid="{83CBF888-FA03-447F-8596-28C7633A1CC7}"/>
    <cellStyle name="Normal 2 12 2 3 2 3" xfId="19304" xr:uid="{538EA8EF-BD3F-48CE-8778-1FD143DD9B26}"/>
    <cellStyle name="Normal 2 12 2 3 3" xfId="11757" xr:uid="{F3A7152B-C212-4717-A9E4-13C63A060CD2}"/>
    <cellStyle name="Normal 2 12 2 3 3 2" xfId="22137" xr:uid="{CD431837-B461-4DAD-AEF5-D8B2EA3EC706}"/>
    <cellStyle name="Normal 2 12 2 3 4" xfId="25525" xr:uid="{7C6351C7-1DF0-49F4-89CA-46204D01BE09}"/>
    <cellStyle name="Normal 2 12 2 3 5" xfId="16471" xr:uid="{B1C6F4CE-8387-4716-88CE-B2A151364380}"/>
    <cellStyle name="Normal 2 12 2 4" xfId="5050" xr:uid="{F62C2ABC-1BB4-4029-953A-D59273C67F6E}"/>
    <cellStyle name="Normal 2 12 2 4 2" xfId="26665" xr:uid="{0B9CEAF7-1404-42E7-A05F-D198DDED00CE}"/>
    <cellStyle name="Normal 2 12 2 4 3" xfId="26012" xr:uid="{9DEAB642-BE4E-4E78-A67E-70699AD08010}"/>
    <cellStyle name="Normal 2 12 2 4 4" xfId="14346" xr:uid="{48070E90-91AC-435A-A5A8-EE27C64ECD30}"/>
    <cellStyle name="Normal 2 12 2 5" xfId="6799" xr:uid="{BDA83EE7-03C3-42D1-A66E-72EC9F67172F}"/>
    <cellStyle name="Normal 2 12 2 5 2" xfId="27692" xr:uid="{687265EA-AABC-48CA-A712-B105A5D5D19F}"/>
    <cellStyle name="Normal 2 12 2 5 3" xfId="17179" xr:uid="{82FC7CC3-B637-4692-A214-3CD7CFD6DF5D}"/>
    <cellStyle name="Normal 2 12 2 6" xfId="9632" xr:uid="{1638419B-06C1-42AB-9F98-77B9A86A3617}"/>
    <cellStyle name="Normal 2 12 2 6 2" xfId="20012" xr:uid="{6079A914-03B8-4C16-8E6F-9BCDF6ACEFB3}"/>
    <cellStyle name="Normal 2 12 2 7" xfId="23840" xr:uid="{7C71DCE9-5F17-4CC9-9737-9F99AF9F3569}"/>
    <cellStyle name="Normal 2 12 2 8" xfId="12706" xr:uid="{8DDC709A-75C5-4897-9B52-E8F6F1A3181B}"/>
    <cellStyle name="Normal 2 12 3" xfId="695" xr:uid="{00000000-0005-0000-0000-000063040000}"/>
    <cellStyle name="Normal 2 12 3 2" xfId="5051" xr:uid="{CCC813CD-B7C3-42C7-A528-E5AC42534405}"/>
    <cellStyle name="Normal 2 12 3 2 2" xfId="25266" xr:uid="{A77A91DB-57CE-4117-B9A7-D2B1DBB076DB}"/>
    <cellStyle name="Normal 2 12 3 2 3" xfId="28128" xr:uid="{F62CBC98-6ADF-4C8A-8ADE-D1476DB1C7F4}"/>
    <cellStyle name="Normal 2 12 3 2 4" xfId="14347" xr:uid="{1A6A9825-4FB8-448D-8E8D-BB1048C7D29A}"/>
    <cellStyle name="Normal 2 12 3 3" xfId="6800" xr:uid="{1CFA7D1D-7493-40E9-BCE4-7710842CBAFE}"/>
    <cellStyle name="Normal 2 12 3 3 2" xfId="28732" xr:uid="{41CD5769-6139-4791-9F18-3E8DFDE530F4}"/>
    <cellStyle name="Normal 2 12 3 3 3" xfId="28262" xr:uid="{C966000D-184A-49D0-A2FF-DE2BB300B107}"/>
    <cellStyle name="Normal 2 12 3 3 4" xfId="17180" xr:uid="{EBA3E272-AFDC-446B-977E-9F575C9FF67C}"/>
    <cellStyle name="Normal 2 12 3 4" xfId="9633" xr:uid="{C2EE0B6B-E4B6-4424-B574-89BE29F83862}"/>
    <cellStyle name="Normal 2 12 3 4 2" xfId="26925" xr:uid="{D86BA0A1-F63D-4904-BE59-A0269A7B455F}"/>
    <cellStyle name="Normal 2 12 3 4 3" xfId="29382" xr:uid="{787C53C1-CC97-472E-BB39-879554D19472}"/>
    <cellStyle name="Normal 2 12 3 4 4" xfId="20013" xr:uid="{CD4337CD-DEB4-435A-8FF3-AA4B0D6DFDB8}"/>
    <cellStyle name="Normal 2 12 3 5" xfId="24527" xr:uid="{A71F60CB-D922-4F5A-9AD6-54A8BDC0EB0C}"/>
    <cellStyle name="Normal 2 12 3 6" xfId="26865" xr:uid="{1D230C7E-42DC-4938-B1D1-54C79D0144FB}"/>
    <cellStyle name="Normal 2 12 3 7" xfId="13404" xr:uid="{87A5CEEB-4A97-4BFC-BAA5-FB0FCC8F2AB3}"/>
    <cellStyle name="Normal 2 12 4" xfId="2714" xr:uid="{00000000-0005-0000-0000-00008A030000}"/>
    <cellStyle name="Normal 2 12 4 2" xfId="5932" xr:uid="{6EDD2CC7-2227-43CD-82A7-24FAE130A86C}"/>
    <cellStyle name="Normal 2 12 4 2 2" xfId="26959" xr:uid="{024009E2-69BC-4D14-85E4-41DAC904AAC2}"/>
    <cellStyle name="Normal 2 12 4 2 3" xfId="15385" xr:uid="{038E392B-4452-45D1-8175-0D0EF474C8A6}"/>
    <cellStyle name="Normal 2 12 4 3" xfId="7838" xr:uid="{E0B3EA40-2C1C-44F2-B694-F9521881BF73}"/>
    <cellStyle name="Normal 2 12 4 3 2" xfId="18218" xr:uid="{B472CFE4-A8DF-4F8A-BE9A-CF47B3E19988}"/>
    <cellStyle name="Normal 2 12 4 4" xfId="10671" xr:uid="{D99342C7-A30D-4D14-8108-8C3DECC0681A}"/>
    <cellStyle name="Normal 2 12 4 4 2" xfId="21051" xr:uid="{C3B3BD40-4897-4BAB-AE6F-B5D7241EEB89}"/>
    <cellStyle name="Normal 2 12 4 5" xfId="23046" xr:uid="{403BE773-368D-4016-90E9-A4AFA6A0328E}"/>
    <cellStyle name="Normal 2 12 4 6" xfId="13141" xr:uid="{35741350-EEE0-4A6C-A2C8-88454173C03D}"/>
    <cellStyle name="Normal 2 12 5" xfId="2314" xr:uid="{00000000-0005-0000-0000-000086030000}"/>
    <cellStyle name="Normal 2 12 5 2" xfId="7441" xr:uid="{DC74244F-CEF2-40BA-8E8B-AA2F626EA3B1}"/>
    <cellStyle name="Normal 2 12 5 2 2" xfId="27190" xr:uid="{12ED516D-C73E-4159-ABAD-D572C6B0472C}"/>
    <cellStyle name="Normal 2 12 5 2 3" xfId="17821" xr:uid="{A3327FF1-3D14-4461-8F48-9B893F7E937A}"/>
    <cellStyle name="Normal 2 12 5 3" xfId="10274" xr:uid="{2F6BF530-90FD-4764-B767-726AEAE083C0}"/>
    <cellStyle name="Normal 2 12 5 3 2" xfId="20654" xr:uid="{086AB441-B602-4A8B-8825-81A7CE08EDE3}"/>
    <cellStyle name="Normal 2 12 5 4" xfId="23382" xr:uid="{1930B0EF-6E92-4AD4-91BE-C5868B2324D3}"/>
    <cellStyle name="Normal 2 12 5 5" xfId="14988" xr:uid="{24197653-0156-4DCD-AAC4-185551D9B75C}"/>
    <cellStyle name="Normal 2 12 6" xfId="3918" xr:uid="{862F9C56-87FC-4028-AEE0-D599749BAE49}"/>
    <cellStyle name="Normal 2 12 6 2" xfId="8750" xr:uid="{4FE3C1CA-2370-4773-903B-43E21AD7A1A4}"/>
    <cellStyle name="Normal 2 12 6 2 2" xfId="28974" xr:uid="{88234ACF-7E58-4A8D-8098-E71BB925D1F5}"/>
    <cellStyle name="Normal 2 12 6 2 3" xfId="19130" xr:uid="{8A0FA511-4F05-41B9-9E2A-8EDE7BD4E1C5}"/>
    <cellStyle name="Normal 2 12 6 3" xfId="11583" xr:uid="{42E6267B-FCAD-4BAE-BAD2-0197454CED5A}"/>
    <cellStyle name="Normal 2 12 6 3 2" xfId="21963" xr:uid="{9BEE1500-3526-4456-B1DE-487CBCA099FF}"/>
    <cellStyle name="Normal 2 12 6 4" xfId="27261" xr:uid="{9509CF65-F4CD-4A01-B23A-D9B9F2577566}"/>
    <cellStyle name="Normal 2 12 6 5" xfId="16297" xr:uid="{32B63F1B-CB00-443A-B658-9EF61CC085BF}"/>
    <cellStyle name="Normal 2 12 7" xfId="5049" xr:uid="{205DCC1C-D8B2-45D1-9E98-A8EC02216FA7}"/>
    <cellStyle name="Normal 2 12 7 2" xfId="27216" xr:uid="{0DCF1CAA-9412-4493-867B-E55880945362}"/>
    <cellStyle name="Normal 2 12 7 3" xfId="14345" xr:uid="{45B08D12-5F3A-46E1-8825-F340495B8EA6}"/>
    <cellStyle name="Normal 2 12 8" xfId="6798" xr:uid="{3E9A390C-A202-4D43-8789-BFABD91A663E}"/>
    <cellStyle name="Normal 2 12 8 2" xfId="17178" xr:uid="{D6CDDCE8-823E-46BE-93B7-C9BAD3FB48F6}"/>
    <cellStyle name="Normal 2 12 9" xfId="9631" xr:uid="{9A2B37B7-75C6-4AB4-A526-78B3BAB40987}"/>
    <cellStyle name="Normal 2 12 9 2" xfId="20011" xr:uid="{FD04D961-0A2A-4BFA-9186-70C7CDAB289E}"/>
    <cellStyle name="Normal 2 13" xfId="696" xr:uid="{00000000-0005-0000-0000-000064040000}"/>
    <cellStyle name="Normal 2 13 10" xfId="12549" xr:uid="{607C6339-EF34-4CA7-B007-093589A9DFF1}"/>
    <cellStyle name="Normal 2 13 2" xfId="697" xr:uid="{00000000-0005-0000-0000-000065040000}"/>
    <cellStyle name="Normal 2 13 2 2" xfId="2895" xr:uid="{00000000-0005-0000-0000-00008D030000}"/>
    <cellStyle name="Normal 2 13 2 2 2" xfId="6081" xr:uid="{E7CD39CE-381A-480F-8304-93B35A1E0682}"/>
    <cellStyle name="Normal 2 13 2 2 2 2" xfId="28009" xr:uid="{9854EA64-D986-4B49-A540-0ECA80FCEA37}"/>
    <cellStyle name="Normal 2 13 2 2 2 3" xfId="26642" xr:uid="{3F1FD5B6-B6CD-4ACB-81A0-D882C93C8B85}"/>
    <cellStyle name="Normal 2 13 2 2 2 4" xfId="15559" xr:uid="{870D363D-9308-4DD1-890B-6775A99DE0C9}"/>
    <cellStyle name="Normal 2 13 2 2 3" xfId="8012" xr:uid="{25095A88-A81D-42AE-AF2C-DBADA90D3AC1}"/>
    <cellStyle name="Normal 2 13 2 2 3 2" xfId="27897" xr:uid="{312B33F7-0587-48D5-B937-0C1DDA6D7348}"/>
    <cellStyle name="Normal 2 13 2 2 3 3" xfId="18392" xr:uid="{E002EEA5-C0DA-4285-A382-40BA20D929BD}"/>
    <cellStyle name="Normal 2 13 2 2 4" xfId="10845" xr:uid="{71BB9C2D-DF6D-459D-95F5-030FDE47A73E}"/>
    <cellStyle name="Normal 2 13 2 2 4 2" xfId="21225" xr:uid="{C52CE360-551D-43D7-8E1F-982CAD2A7CE3}"/>
    <cellStyle name="Normal 2 13 2 2 5" xfId="24830" xr:uid="{17456269-B238-4D4B-AB28-04A2ABB60D54}"/>
    <cellStyle name="Normal 2 13 2 2 6" xfId="13405" xr:uid="{38B46987-3AED-480E-8634-DEC961362DBF}"/>
    <cellStyle name="Normal 2 13 2 3" xfId="5053" xr:uid="{C9DD66FA-B797-44BE-9410-5751FBD68DB7}"/>
    <cellStyle name="Normal 2 13 2 3 2" xfId="25400" xr:uid="{D76BF7DB-D0CE-4DA6-8D43-039205485AB8}"/>
    <cellStyle name="Normal 2 13 2 3 3" xfId="28711" xr:uid="{A8A6D2A8-1314-49BF-8395-21ABE9006B2F}"/>
    <cellStyle name="Normal 2 13 2 3 4" xfId="14349" xr:uid="{3E9E1CEC-20B8-4297-AF85-22B2129D76E3}"/>
    <cellStyle name="Normal 2 13 2 4" xfId="6802" xr:uid="{5B4DBFDA-5B2E-45CA-A5D1-EE20766DBB63}"/>
    <cellStyle name="Normal 2 13 2 4 2" xfId="26581" xr:uid="{3C5FB58E-3930-4A1D-AAA5-9891C20A8A77}"/>
    <cellStyle name="Normal 2 13 2 4 3" xfId="26781" xr:uid="{D38BDE4A-B84E-4801-ADA2-55FE88D7D48E}"/>
    <cellStyle name="Normal 2 13 2 4 4" xfId="17182" xr:uid="{35B851E9-70DE-4CEE-AE83-D37F0EA6D399}"/>
    <cellStyle name="Normal 2 13 2 5" xfId="9635" xr:uid="{955ACF57-2DC0-4076-81F5-1243B7117EF2}"/>
    <cellStyle name="Normal 2 13 2 5 2" xfId="29383" xr:uid="{4DA17BA7-05FA-4293-AD12-06B398A16DA6}"/>
    <cellStyle name="Normal 2 13 2 5 3" xfId="20015" xr:uid="{213CDD61-EBBA-4353-A7AD-8D16FE7D192B}"/>
    <cellStyle name="Normal 2 13 2 6" xfId="23568" xr:uid="{A0A782DB-AEF9-44EF-BB70-DDB14D6F3F53}"/>
    <cellStyle name="Normal 2 13 2 7" xfId="12707" xr:uid="{49B418C9-0409-418F-8BC6-D6E3895FCCE4}"/>
    <cellStyle name="Normal 2 13 3" xfId="698" xr:uid="{00000000-0005-0000-0000-000066040000}"/>
    <cellStyle name="Normal 2 13 3 2" xfId="5054" xr:uid="{16B57749-BC2F-4EBA-8A66-16C913CCE0A7}"/>
    <cellStyle name="Normal 2 13 3 2 2" xfId="26675" xr:uid="{4CE37BDF-DDA6-4EF4-A8BE-19F02199E1C5}"/>
    <cellStyle name="Normal 2 13 3 2 3" xfId="26169" xr:uid="{C0B932BA-994D-4246-B559-E24B1500E6E2}"/>
    <cellStyle name="Normal 2 13 3 2 4" xfId="14350" xr:uid="{4B9D994D-9B7F-4BAE-9A81-F34F5BDEB577}"/>
    <cellStyle name="Normal 2 13 3 3" xfId="6803" xr:uid="{629CD0E2-4D5B-451A-B552-F635A4777AA9}"/>
    <cellStyle name="Normal 2 13 3 3 2" xfId="27352" xr:uid="{38F693FB-6BC9-4DE0-96E1-669B38E1019A}"/>
    <cellStyle name="Normal 2 13 3 3 3" xfId="27785" xr:uid="{9680442B-8245-4246-A718-160A9B4BF8B1}"/>
    <cellStyle name="Normal 2 13 3 3 4" xfId="17183" xr:uid="{8323F49B-5484-4FB6-A4F9-5C80BEBC965C}"/>
    <cellStyle name="Normal 2 13 3 4" xfId="9636" xr:uid="{F3E931C3-F020-4CB7-9A99-B88618CE1F14}"/>
    <cellStyle name="Normal 2 13 3 4 2" xfId="29384" xr:uid="{D01D4042-F080-4C53-BD18-CDD381A6175C}"/>
    <cellStyle name="Normal 2 13 3 4 3" xfId="20016" xr:uid="{6DB56589-5B17-4810-8000-63FFF2681DCE}"/>
    <cellStyle name="Normal 2 13 3 5" xfId="23212" xr:uid="{7BF45036-8F2B-49EA-B7BD-11796D6E0761}"/>
    <cellStyle name="Normal 2 13 3 6" xfId="13142" xr:uid="{F3A004A6-7AA8-48A4-9171-2AFF8C2B85B7}"/>
    <cellStyle name="Normal 2 13 4" xfId="2315" xr:uid="{00000000-0005-0000-0000-00008B030000}"/>
    <cellStyle name="Normal 2 13 4 2" xfId="7442" xr:uid="{9FDCFD15-2045-4A73-B622-AAF6F3D2DB93}"/>
    <cellStyle name="Normal 2 13 4 2 2" xfId="27132" xr:uid="{BF7D1718-C9FB-4127-BC76-F04B7B5D282A}"/>
    <cellStyle name="Normal 2 13 4 2 3" xfId="17822" xr:uid="{21DDEA4D-1D09-4C5B-962F-FF6625B56D26}"/>
    <cellStyle name="Normal 2 13 4 3" xfId="10275" xr:uid="{940BD426-6BBD-4FF7-93CB-9B9049819199}"/>
    <cellStyle name="Normal 2 13 4 3 2" xfId="20655" xr:uid="{3E70BC60-4938-42BA-ADAC-D4256578727F}"/>
    <cellStyle name="Normal 2 13 4 4" xfId="23221" xr:uid="{BDD319B5-62A8-4F8E-837C-6526D1A0B017}"/>
    <cellStyle name="Normal 2 13 4 5" xfId="14989" xr:uid="{E57267F2-BDCA-4007-B707-B4B798846748}"/>
    <cellStyle name="Normal 2 13 5" xfId="3919" xr:uid="{AC20E962-BB90-4FD9-AACA-F35BDE47B5CC}"/>
    <cellStyle name="Normal 2 13 5 2" xfId="8751" xr:uid="{B76659DB-71A3-4D9A-81B3-85C900BAE2A4}"/>
    <cellStyle name="Normal 2 13 5 2 2" xfId="28975" xr:uid="{ABE0CF6F-4A69-4581-B8E2-387E2E91F688}"/>
    <cellStyle name="Normal 2 13 5 2 3" xfId="19131" xr:uid="{2EEF2137-3ACA-45D2-BDD9-EC95A5EF6D5A}"/>
    <cellStyle name="Normal 2 13 5 3" xfId="11584" xr:uid="{B612831D-FB7F-41B9-906D-ADCD843F1893}"/>
    <cellStyle name="Normal 2 13 5 3 2" xfId="21964" xr:uid="{E4933414-0080-41AE-BF13-7DEFA8A01D4A}"/>
    <cellStyle name="Normal 2 13 5 4" xfId="24186" xr:uid="{93C18363-F828-42DA-900A-A93383C46AF8}"/>
    <cellStyle name="Normal 2 13 5 5" xfId="16298" xr:uid="{8071185E-916E-422A-8C47-1CEDA5601695}"/>
    <cellStyle name="Normal 2 13 6" xfId="5052" xr:uid="{7B2222A7-5518-4240-ABEF-BB54564377AF}"/>
    <cellStyle name="Normal 2 13 6 2" xfId="28664" xr:uid="{509D706F-B397-497B-B228-7E14A9FD0E9D}"/>
    <cellStyle name="Normal 2 13 6 3" xfId="28526" xr:uid="{995C575B-22C2-4EB5-9366-2DA73AF2183D}"/>
    <cellStyle name="Normal 2 13 6 4" xfId="14348" xr:uid="{B52B2403-5BC0-40BA-9B3C-4D3583CA869C}"/>
    <cellStyle name="Normal 2 13 7" xfId="6801" xr:uid="{51956793-B0A0-42C4-AF73-0CD50D0F0060}"/>
    <cellStyle name="Normal 2 13 7 2" xfId="25837" xr:uid="{B020079B-E1E3-4D6B-892E-4E6785B372D3}"/>
    <cellStyle name="Normal 2 13 7 3" xfId="17181" xr:uid="{6FABBDF4-5A02-47AC-8BBA-64ED8D97D7BD}"/>
    <cellStyle name="Normal 2 13 8" xfId="9634" xr:uid="{29066DE0-0AC4-40A5-A210-1F32B4403DD1}"/>
    <cellStyle name="Normal 2 13 8 2" xfId="20014" xr:uid="{40C4E7B4-633A-405F-98B9-71C300C04F3E}"/>
    <cellStyle name="Normal 2 13 9" xfId="23536" xr:uid="{E3D13D6F-55A0-45A0-8F71-C656C2403A8B}"/>
    <cellStyle name="Normal 2 14" xfId="699" xr:uid="{00000000-0005-0000-0000-000067040000}"/>
    <cellStyle name="Normal 2 14 10" xfId="12497" xr:uid="{E4B5DED5-9547-46A4-84B7-2070BD7594F5}"/>
    <cellStyle name="Normal 2 14 2" xfId="700" xr:uid="{00000000-0005-0000-0000-000068040000}"/>
    <cellStyle name="Normal 2 14 2 2" xfId="5056" xr:uid="{1363D8E9-2358-4A8D-9C52-EE95A4EF83AB}"/>
    <cellStyle name="Normal 2 14 2 2 2" xfId="23646" xr:uid="{858CFCC9-7183-4B2F-B333-E1BC88013BC4}"/>
    <cellStyle name="Normal 2 14 2 2 3" xfId="26029" xr:uid="{40B98B3B-FF7B-495D-BA61-32A07F1C7778}"/>
    <cellStyle name="Normal 2 14 2 2 4" xfId="14352" xr:uid="{AEA686FA-6D4B-45CB-AA24-5FCE2B657FDE}"/>
    <cellStyle name="Normal 2 14 2 3" xfId="6805" xr:uid="{B71CAB16-0D84-48BE-9FE6-E95E192B92BF}"/>
    <cellStyle name="Normal 2 14 2 3 2" xfId="26480" xr:uid="{4F89B049-78E2-40D9-B8C7-1D736BF01293}"/>
    <cellStyle name="Normal 2 14 2 3 3" xfId="17185" xr:uid="{EFE3F972-A6A9-417F-8812-50DAFD47C87F}"/>
    <cellStyle name="Normal 2 14 2 4" xfId="9638" xr:uid="{6CA6BDB9-9B84-4635-8818-F3FF250B3FF6}"/>
    <cellStyle name="Normal 2 14 2 4 2" xfId="20018" xr:uid="{8DA8322E-FA58-48C2-9857-5F86B153E87A}"/>
    <cellStyle name="Normal 2 14 2 5" xfId="24373" xr:uid="{CEF9AF8D-2CF6-4C9A-8003-3940DE7E9F12}"/>
    <cellStyle name="Normal 2 14 2 6" xfId="13678" xr:uid="{174C2A17-2022-4783-8EFD-559BCAD0B7C8}"/>
    <cellStyle name="Normal 2 14 3" xfId="2865" xr:uid="{00000000-0005-0000-0000-000091030000}"/>
    <cellStyle name="Normal 2 14 3 2" xfId="6073" xr:uid="{433CEF8A-6A09-4ED8-AB5B-0926C5EB880D}"/>
    <cellStyle name="Normal 2 14 3 2 2" xfId="28114" xr:uid="{ED8068E4-02E9-4FD7-B3C2-595B9801CF8B}"/>
    <cellStyle name="Normal 2 14 3 2 3" xfId="15529" xr:uid="{FD6EB884-8A67-412A-97AB-66F0E8320116}"/>
    <cellStyle name="Normal 2 14 3 3" xfId="7982" xr:uid="{BA1B966F-DF06-49F3-9029-ABF63BD6DC72}"/>
    <cellStyle name="Normal 2 14 3 3 2" xfId="18362" xr:uid="{B5AA080D-5C5E-4BF3-A5AF-C3BA3DFBB6E8}"/>
    <cellStyle name="Normal 2 14 3 4" xfId="10815" xr:uid="{08498F0A-B8A9-456B-824D-8206B1236DB3}"/>
    <cellStyle name="Normal 2 14 3 4 2" xfId="21195" xr:uid="{49E6165B-1E45-482D-A6DA-B1691A0050C5}"/>
    <cellStyle name="Normal 2 14 3 5" xfId="23790" xr:uid="{D5072974-2C03-4927-BE24-8778772FACC3}"/>
    <cellStyle name="Normal 2 14 3 6" xfId="13350" xr:uid="{7CB9BDEC-71AE-46E8-AC9D-08D2EC46FF1D}"/>
    <cellStyle name="Normal 2 14 4" xfId="2265" xr:uid="{00000000-0005-0000-0000-00008F030000}"/>
    <cellStyle name="Normal 2 14 4 2" xfId="7392" xr:uid="{0B907001-6677-447A-A6C2-0B09DF739454}"/>
    <cellStyle name="Normal 2 14 4 2 2" xfId="28253" xr:uid="{C0F8C62A-F16A-4B3C-AF8B-30750ECC8415}"/>
    <cellStyle name="Normal 2 14 4 2 3" xfId="17772" xr:uid="{3C0F6D6B-5410-44C0-A2DB-223EC0D3F1BC}"/>
    <cellStyle name="Normal 2 14 4 3" xfId="10225" xr:uid="{08302955-BB10-41D8-909E-3E8424E9FBB3}"/>
    <cellStyle name="Normal 2 14 4 3 2" xfId="20605" xr:uid="{3013B32C-E195-4AA3-8280-F836F29D0E34}"/>
    <cellStyle name="Normal 2 14 4 4" xfId="23519" xr:uid="{C86BF460-B055-49D0-BA39-328E04DA1CEE}"/>
    <cellStyle name="Normal 2 14 4 5" xfId="14939" xr:uid="{355B811E-59FE-40CC-B377-45F176EF503D}"/>
    <cellStyle name="Normal 2 14 5" xfId="3808" xr:uid="{D9DAA485-8357-442D-9B98-92C0F260699D}"/>
    <cellStyle name="Normal 2 14 5 2" xfId="8643" xr:uid="{FFA257BC-0620-463A-8892-FF98F7E2FEA9}"/>
    <cellStyle name="Normal 2 14 5 2 2" xfId="19023" xr:uid="{C254367F-4AEE-4169-94FB-52330374D4F4}"/>
    <cellStyle name="Normal 2 14 5 3" xfId="11476" xr:uid="{CC096F01-573E-4C8E-A134-F943EA1CE1B8}"/>
    <cellStyle name="Normal 2 14 5 3 2" xfId="21856" xr:uid="{440DB34D-A26C-498E-BEAB-741B827F6018}"/>
    <cellStyle name="Normal 2 14 5 4" xfId="26722" xr:uid="{72278402-EFDA-4577-8A0D-2FF38D6C0467}"/>
    <cellStyle name="Normal 2 14 5 5" xfId="16190" xr:uid="{23538F8E-01F0-4BE4-968D-C2682A3143FB}"/>
    <cellStyle name="Normal 2 14 6" xfId="5055" xr:uid="{003AE1A6-2D71-41E4-8367-493182C6B595}"/>
    <cellStyle name="Normal 2 14 6 2" xfId="14351" xr:uid="{5DC8EE2A-B3AE-479B-8C67-FF5DB3DD5D9A}"/>
    <cellStyle name="Normal 2 14 7" xfId="6804" xr:uid="{BFD99BEB-92C6-46EC-A90C-D7FFF9A4A6DD}"/>
    <cellStyle name="Normal 2 14 7 2" xfId="17184" xr:uid="{C535D681-CD2F-4176-A2D3-4607F3A12937}"/>
    <cellStyle name="Normal 2 14 8" xfId="9637" xr:uid="{4CC85F6F-785C-4071-B5FD-E355E9959BC3}"/>
    <cellStyle name="Normal 2 14 8 2" xfId="20017" xr:uid="{245A27DE-B47D-4235-8FF5-2773DE19B130}"/>
    <cellStyle name="Normal 2 14 9" xfId="25427" xr:uid="{55DD9E7F-4A86-4C45-BB96-9BFBCE3F7FCB}"/>
    <cellStyle name="Normal 2 15" xfId="701" xr:uid="{00000000-0005-0000-0000-000069040000}"/>
    <cellStyle name="Normal 2 15 2" xfId="702" xr:uid="{00000000-0005-0000-0000-00006A040000}"/>
    <cellStyle name="Normal 2 15 2 2" xfId="5058" xr:uid="{2BFEB100-9E5C-4387-B323-D67574CF9B7E}"/>
    <cellStyle name="Normal 2 15 2 2 2" xfId="26554" xr:uid="{A2B43DCB-B00A-482D-A40B-EE72A1E43D53}"/>
    <cellStyle name="Normal 2 15 2 2 3" xfId="14354" xr:uid="{3D68C065-92F3-43AB-99E1-4F65DB8487D7}"/>
    <cellStyle name="Normal 2 15 2 3" xfId="6807" xr:uid="{7B49F8A6-84DA-45DA-9ABE-2256DFC46515}"/>
    <cellStyle name="Normal 2 15 2 3 2" xfId="17187" xr:uid="{CAA3F761-7097-401C-A1B3-3B23208D0B9D}"/>
    <cellStyle name="Normal 2 15 2 4" xfId="9640" xr:uid="{5527F7A9-E05B-4E2E-9705-E11411FA6C58}"/>
    <cellStyle name="Normal 2 15 2 4 2" xfId="20020" xr:uid="{7503549F-4A4C-4279-AD31-4F76F925ABC4}"/>
    <cellStyle name="Normal 2 15 2 5" xfId="22892" xr:uid="{39EF4E33-F99E-4775-AB98-C096AB7B8D4D}"/>
    <cellStyle name="Normal 2 15 2 6" xfId="13353" xr:uid="{31590658-156D-4AB2-BE37-F7F99165142D}"/>
    <cellStyle name="Normal 2 15 3" xfId="5057" xr:uid="{2CBAD390-B99A-43FD-9248-D8EFF22F6AC0}"/>
    <cellStyle name="Normal 2 15 3 2" xfId="25722" xr:uid="{6A9C28D9-3083-46F9-BD79-130EB0FE65BE}"/>
    <cellStyle name="Normal 2 15 3 3" xfId="27308" xr:uid="{74C16C77-A14C-43B2-98C1-C7ADD053C533}"/>
    <cellStyle name="Normal 2 15 3 4" xfId="14353" xr:uid="{5D2F0C45-D806-4776-8CAB-00970BA81410}"/>
    <cellStyle name="Normal 2 15 4" xfId="6806" xr:uid="{6D31F998-186C-4A82-B044-AB8AC20D8683}"/>
    <cellStyle name="Normal 2 15 4 2" xfId="25634" xr:uid="{91E43EBE-1915-4800-B7E0-94D2E29B09F0}"/>
    <cellStyle name="Normal 2 15 4 3" xfId="17186" xr:uid="{623333CB-EDDB-4765-A904-CE9FBC3BF16B}"/>
    <cellStyle name="Normal 2 15 5" xfId="9639" xr:uid="{B7199FFC-96E7-4347-B276-3A7FC63208A7}"/>
    <cellStyle name="Normal 2 15 5 2" xfId="20019" xr:uid="{95357289-5930-45E0-BAB5-2E572F5D4028}"/>
    <cellStyle name="Normal 2 15 6" xfId="24644" xr:uid="{228E92B8-911F-4BEC-90AB-1F2260168AC5}"/>
    <cellStyle name="Normal 2 15 7" xfId="12655" xr:uid="{5EFFA12E-06D8-49A5-8274-9AAF4DD80AA9}"/>
    <cellStyle name="Normal 2 16" xfId="703" xr:uid="{00000000-0005-0000-0000-00006B040000}"/>
    <cellStyle name="Normal 2 16 2" xfId="5059" xr:uid="{51280BA4-E357-4EC2-9A34-789C36438E69}"/>
    <cellStyle name="Normal 2 16 2 2" xfId="25752" xr:uid="{CCCD803B-7AE1-4D41-ABE9-B9F6DA72F6FB}"/>
    <cellStyle name="Normal 2 16 2 3" xfId="14355" xr:uid="{8F0649BB-FB29-4495-8867-9DADDE3172C1}"/>
    <cellStyle name="Normal 2 16 3" xfId="6808" xr:uid="{4AF8C3FB-1633-48BC-AC40-61D949CAD707}"/>
    <cellStyle name="Normal 2 16 3 2" xfId="25304" xr:uid="{5BB29FFF-05A9-49BD-9902-2A0D82D89346}"/>
    <cellStyle name="Normal 2 16 3 3" xfId="17188" xr:uid="{A72A8BC0-DA84-4C90-9A1A-1B149D8DB9CF}"/>
    <cellStyle name="Normal 2 16 4" xfId="9641" xr:uid="{7769E6A8-C929-46BD-9D9B-0CE77F82B4BD}"/>
    <cellStyle name="Normal 2 16 4 2" xfId="20021" xr:uid="{1B964D72-BC3E-4B50-B774-79758B8AF137}"/>
    <cellStyle name="Normal 2 16 5" xfId="25116" xr:uid="{39C6474D-79C0-4B4E-B2DD-74132C6BA907}"/>
    <cellStyle name="Normal 2 16 6" xfId="12814" xr:uid="{6C7A0E04-A236-4994-AD69-90C1FC6ADB2C}"/>
    <cellStyle name="Normal 2 17" xfId="704" xr:uid="{00000000-0005-0000-0000-00006C040000}"/>
    <cellStyle name="Normal 2 17 2" xfId="6809" xr:uid="{1585CA1A-B0BC-44CA-B92E-8C4A5C1CAD0A}"/>
    <cellStyle name="Normal 2 17 2 2" xfId="24635" xr:uid="{3ED16BA5-56C6-4154-967B-867B46BD49CE}"/>
    <cellStyle name="Normal 2 17 2 3" xfId="17189" xr:uid="{568842C7-4E9D-4D74-8F9A-50A419319891}"/>
    <cellStyle name="Normal 2 17 3" xfId="9642" xr:uid="{68A23A47-558E-4E49-9C63-20825D5B2438}"/>
    <cellStyle name="Normal 2 17 3 2" xfId="22673" xr:uid="{B1FAF7FF-9E8C-4DA4-A408-DDB7E7A7F771}"/>
    <cellStyle name="Normal 2 17 3 3" xfId="20022" xr:uid="{E61D0583-2D14-4241-9338-5AB767513FAC}"/>
    <cellStyle name="Normal 2 17 4" xfId="22654" xr:uid="{2D14B024-0C15-4849-A1C9-CC6835BF0F10}"/>
    <cellStyle name="Normal 2 17 5" xfId="25999" xr:uid="{48156FCF-7B74-410D-844E-48DE9A4DB097}"/>
    <cellStyle name="Normal 2 17 6" xfId="14356" xr:uid="{0FDB1D7D-3738-4279-AFC1-D13102CF7782}"/>
    <cellStyle name="Normal 2 18" xfId="3778" xr:uid="{687AD789-15F4-45FC-8C5E-5A0C50946765}"/>
    <cellStyle name="Normal 2 18 2" xfId="8618" xr:uid="{D0E1F64E-A739-4764-9D73-CF87B51A5F00}"/>
    <cellStyle name="Normal 2 18 2 2" xfId="25820" xr:uid="{BEE5FA88-0071-4F52-8AB1-13C8648A6374}"/>
    <cellStyle name="Normal 2 18 2 3" xfId="18998" xr:uid="{F51F4F5B-90B2-4451-9A34-FF469B481271}"/>
    <cellStyle name="Normal 2 18 2 4" xfId="31000" xr:uid="{F18E5E9C-D8D8-4F69-9CEA-1EB84E6CB813}"/>
    <cellStyle name="Normal 2 18 2 5" xfId="30915" xr:uid="{C8A5B2B3-A9B4-4CC3-9248-93D24488B8AF}"/>
    <cellStyle name="Normal 2 18 3" xfId="11451" xr:uid="{CDA90886-5D08-49E0-9163-5C00974CD9B6}"/>
    <cellStyle name="Normal 2 18 3 2" xfId="24300" xr:uid="{0C326032-0FD6-4917-9657-495AC37DBBE3}"/>
    <cellStyle name="Normal 2 18 3 3" xfId="21831" xr:uid="{8A722C41-4A34-4A02-A2B3-53A584E5910E}"/>
    <cellStyle name="Normal 2 18 4" xfId="25128" xr:uid="{BA8BD175-2F83-4035-AE66-B7D2C8E6709A}"/>
    <cellStyle name="Normal 2 18 5" xfId="24075" xr:uid="{FE883123-03AC-49F1-B7FA-8A98A4DAAC28}"/>
    <cellStyle name="Normal 2 18 6" xfId="16165" xr:uid="{184E429F-5396-4319-8D7D-B20F7B31B908}"/>
    <cellStyle name="Normal 2 19" xfId="12345" xr:uid="{2851D229-502A-4D82-8490-01DA0EBA2159}"/>
    <cellStyle name="Normal 2 19 2" xfId="24057" xr:uid="{C9B81072-9CE2-4F0C-B5E2-CE8D5CE0A9C0}"/>
    <cellStyle name="Normal 2 19 3" xfId="24239" xr:uid="{1066F9CC-788C-4F68-89FE-9B9F75C44A5D}"/>
    <cellStyle name="Normal 2 19 4" xfId="25828" xr:uid="{5058E664-5536-45CD-84E0-6FADFD894F75}"/>
    <cellStyle name="Normal 2 19 5" xfId="24508" xr:uid="{D329221E-E5FF-44FA-92BC-FF4B1867B2F5}"/>
    <cellStyle name="Normal 2 19 6" xfId="29616" xr:uid="{903768B7-2C41-46B2-A4D0-9D86B34D41A4}"/>
    <cellStyle name="Normal 2 19 7" xfId="29590" xr:uid="{8AF71700-81D8-4687-AC91-003585AB8325}"/>
    <cellStyle name="Normal 2 19 7 2" xfId="30105" xr:uid="{C4AE6AE8-64C8-4402-93EB-4E613E643CC2}"/>
    <cellStyle name="Normal 2 19 8" xfId="31111" xr:uid="{AD9EAF03-CE2E-4033-B917-F2FC89D9335A}"/>
    <cellStyle name="Normal 2 19 8 2" xfId="31694" xr:uid="{E7154EF1-2601-4A7C-8056-AA513484E4A7}"/>
    <cellStyle name="Normal 2 2" xfId="705" xr:uid="{00000000-0005-0000-0000-00006D040000}"/>
    <cellStyle name="Normal 2 2 10" xfId="706" xr:uid="{00000000-0005-0000-0000-00006E040000}"/>
    <cellStyle name="Normal 2 2 10 10" xfId="9644" xr:uid="{AA7C8D4E-8A4E-47BF-9CCA-4873F35B795C}"/>
    <cellStyle name="Normal 2 2 10 10 2" xfId="20024" xr:uid="{98345C2A-DAC5-4825-A0A8-021C089C2AF2}"/>
    <cellStyle name="Normal 2 2 10 11" xfId="24551" xr:uid="{505E598B-1912-43BF-8BA3-279748371E41}"/>
    <cellStyle name="Normal 2 2 10 12" xfId="12550" xr:uid="{69C35B79-29A5-43FB-862C-7335567D3235}"/>
    <cellStyle name="Normal 2 2 10 2" xfId="707" xr:uid="{00000000-0005-0000-0000-00006F040000}"/>
    <cellStyle name="Normal 2 2 10 2 2" xfId="708" xr:uid="{00000000-0005-0000-0000-000070040000}"/>
    <cellStyle name="Normal 2 2 10 2 2 2" xfId="5063" xr:uid="{E5DB27A1-F095-4B0D-B1FE-17B19E42AD2F}"/>
    <cellStyle name="Normal 2 2 10 2 2 2 2" xfId="24799" xr:uid="{FBA8B858-5805-4A81-83DE-365226052A35}"/>
    <cellStyle name="Normal 2 2 10 2 2 2 3" xfId="25899" xr:uid="{00543A6A-1BC8-44D0-9D96-E92831C3A63A}"/>
    <cellStyle name="Normal 2 2 10 2 2 2 4" xfId="14360" xr:uid="{F19CDEC1-13FD-4EE2-ADEF-DEEB1E15C467}"/>
    <cellStyle name="Normal 2 2 10 2 2 3" xfId="6813" xr:uid="{99174851-CC96-4A4C-91C6-5EB30DC24C04}"/>
    <cellStyle name="Normal 2 2 10 2 2 3 2" xfId="27578" xr:uid="{AF3C2EFA-9EB6-4B79-9DA5-FC9B9457BE6D}"/>
    <cellStyle name="Normal 2 2 10 2 2 3 3" xfId="27903" xr:uid="{BA4D5C2E-54AF-42B6-B1E0-A312C4F38B4D}"/>
    <cellStyle name="Normal 2 2 10 2 2 3 4" xfId="17193" xr:uid="{7F1932C3-573D-48A4-9694-EF8B0597E5E4}"/>
    <cellStyle name="Normal 2 2 10 2 2 4" xfId="9646" xr:uid="{2B8E2916-1FAD-4174-93AD-4FDDE1DA699C}"/>
    <cellStyle name="Normal 2 2 10 2 2 4 2" xfId="29385" xr:uid="{D9B05DEC-3C44-4ABB-92C4-B01E058A307D}"/>
    <cellStyle name="Normal 2 2 10 2 2 4 3" xfId="20026" xr:uid="{E1D17510-D4F8-4DF8-9C86-54A85495661A}"/>
    <cellStyle name="Normal 2 2 10 2 2 5" xfId="24648" xr:uid="{2863DE93-E0E9-4DCA-A783-915B8B2D6A3A}"/>
    <cellStyle name="Normal 2 2 10 2 2 6" xfId="13679" xr:uid="{DA987683-831F-4677-BAD2-DC6A81293BDA}"/>
    <cellStyle name="Normal 2 2 10 2 3" xfId="2716" xr:uid="{00000000-0005-0000-0000-000099030000}"/>
    <cellStyle name="Normal 2 2 10 2 3 2" xfId="5934" xr:uid="{107F8361-8D14-48E4-B386-6681F6985830}"/>
    <cellStyle name="Normal 2 2 10 2 3 2 2" xfId="27979" xr:uid="{439563EB-CDA5-4BE7-8F09-47FBE716BB3B}"/>
    <cellStyle name="Normal 2 2 10 2 3 2 3" xfId="15387" xr:uid="{AB8BAA13-0168-4B0A-A122-BEA762FA4220}"/>
    <cellStyle name="Normal 2 2 10 2 3 3" xfId="7840" xr:uid="{63CB1A3F-51C9-40AA-BDFC-374A71D849BD}"/>
    <cellStyle name="Normal 2 2 10 2 3 3 2" xfId="18220" xr:uid="{E506574E-4CD6-4127-960A-7E103336C974}"/>
    <cellStyle name="Normal 2 2 10 2 3 4" xfId="10673" xr:uid="{09130169-8034-4D96-85F9-4356246BFE9D}"/>
    <cellStyle name="Normal 2 2 10 2 3 4 2" xfId="21053" xr:uid="{1F5D3BB1-A60B-4476-8120-9E675D91B416}"/>
    <cellStyle name="Normal 2 2 10 2 3 5" xfId="25025" xr:uid="{4FFB09B8-3AF9-4044-A95D-D1F4BFC266C5}"/>
    <cellStyle name="Normal 2 2 10 2 3 6" xfId="13144" xr:uid="{88DEC1F8-E74A-47F2-B634-04FE49086530}"/>
    <cellStyle name="Normal 2 2 10 2 4" xfId="4153" xr:uid="{E764446D-83C9-4004-865D-359BF5B5F454}"/>
    <cellStyle name="Normal 2 2 10 2 4 2" xfId="8925" xr:uid="{13B6B776-8552-4F27-A149-221E36F04BD2}"/>
    <cellStyle name="Normal 2 2 10 2 4 2 2" xfId="29024" xr:uid="{68438DB2-A994-485C-B68E-63993A56C537}"/>
    <cellStyle name="Normal 2 2 10 2 4 2 3" xfId="19305" xr:uid="{B3CE92A7-987B-4043-8629-8C2E39A98538}"/>
    <cellStyle name="Normal 2 2 10 2 4 3" xfId="11758" xr:uid="{D0E1A260-329B-4663-B10B-AA9B56A80EFF}"/>
    <cellStyle name="Normal 2 2 10 2 4 3 2" xfId="22138" xr:uid="{B6CF3B47-D87D-45BB-87DF-85B77E70452A}"/>
    <cellStyle name="Normal 2 2 10 2 4 4" xfId="22991" xr:uid="{938AAFBC-6206-4672-B3C4-A0BA08185F9C}"/>
    <cellStyle name="Normal 2 2 10 2 4 5" xfId="16472" xr:uid="{90BFF79D-AAD0-4A91-BEBE-C3458FE2D30F}"/>
    <cellStyle name="Normal 2 2 10 2 5" xfId="5062" xr:uid="{7C5CCD42-756E-44AA-B35D-0888BE67E4DC}"/>
    <cellStyle name="Normal 2 2 10 2 5 2" xfId="26498" xr:uid="{8B0F7587-3D90-44A9-9D4E-94008281CF70}"/>
    <cellStyle name="Normal 2 2 10 2 5 3" xfId="14359" xr:uid="{6BB59D92-C073-4562-AF8F-C02AD369E213}"/>
    <cellStyle name="Normal 2 2 10 2 6" xfId="6812" xr:uid="{064FAEDA-6750-41CD-8BA4-6A0D5049602B}"/>
    <cellStyle name="Normal 2 2 10 2 6 2" xfId="17192" xr:uid="{837E47D0-0D94-4D5F-8367-141ABA0D4D67}"/>
    <cellStyle name="Normal 2 2 10 2 7" xfId="9645" xr:uid="{1E27734E-7094-4271-96C0-49C3F5B2DE9F}"/>
    <cellStyle name="Normal 2 2 10 2 7 2" xfId="20025" xr:uid="{81815907-AA58-4EF1-B4BC-87EBA1A0663F}"/>
    <cellStyle name="Normal 2 2 10 2 8" xfId="24487" xr:uid="{B0AB4854-A5AA-4971-A35C-FD6795C66512}"/>
    <cellStyle name="Normal 2 2 10 2 9" xfId="12708" xr:uid="{443C35AA-3E7C-4729-9C69-8DD456AB955A}"/>
    <cellStyle name="Normal 2 2 10 3" xfId="709" xr:uid="{00000000-0005-0000-0000-000071040000}"/>
    <cellStyle name="Normal 2 2 10 3 2" xfId="4451" xr:uid="{42C8B070-231B-4968-AE45-24977E7CDEBF}"/>
    <cellStyle name="Normal 2 2 10 3 2 2" xfId="9223" xr:uid="{B3100822-4B11-4BA9-940F-F2078324B99E}"/>
    <cellStyle name="Normal 2 2 10 3 2 2 2" xfId="29216" xr:uid="{398D0ABA-3928-427C-8C30-89730A5D7A3C}"/>
    <cellStyle name="Normal 2 2 10 3 2 2 3" xfId="19603" xr:uid="{AD153CD0-B2EC-4F34-96CD-AC815A48A242}"/>
    <cellStyle name="Normal 2 2 10 3 2 3" xfId="12056" xr:uid="{2B843B58-7B92-4A52-B7B1-0B052D6B6194}"/>
    <cellStyle name="Normal 2 2 10 3 2 3 2" xfId="22436" xr:uid="{3AD3D460-9B74-4C95-B9E1-A22A6F72193D}"/>
    <cellStyle name="Normal 2 2 10 3 2 4" xfId="23108" xr:uid="{6419FB7A-3DCF-4E03-99E4-C92D33E270D2}"/>
    <cellStyle name="Normal 2 2 10 3 2 5" xfId="16770" xr:uid="{57F08712-9C9F-4D18-8F3C-BB0511D0669C}"/>
    <cellStyle name="Normal 2 2 10 3 3" xfId="5064" xr:uid="{4A72CBA2-F61E-430F-AD4A-4CD853A42699}"/>
    <cellStyle name="Normal 2 2 10 3 3 2" xfId="26779" xr:uid="{F84AF31A-FE99-4562-B39C-4E385FDC17F3}"/>
    <cellStyle name="Normal 2 2 10 3 3 3" xfId="27557" xr:uid="{44CDE390-F64D-4A78-A0D1-B0C47C36573E}"/>
    <cellStyle name="Normal 2 2 10 3 3 4" xfId="14361" xr:uid="{2E7DDF77-9C26-42DB-8D72-47296D039541}"/>
    <cellStyle name="Normal 2 2 10 3 4" xfId="6814" xr:uid="{9D5CA963-1CB6-4841-BECA-773E3EF2CAA0}"/>
    <cellStyle name="Normal 2 2 10 3 4 2" xfId="26617" xr:uid="{789273C5-3E89-4F22-BC58-9FB25ED07422}"/>
    <cellStyle name="Normal 2 2 10 3 4 3" xfId="27221" xr:uid="{CF839B75-0BF5-4802-B3D9-B5A7B178CBC5}"/>
    <cellStyle name="Normal 2 2 10 3 4 4" xfId="17194" xr:uid="{ED4B26D7-2591-4F59-88AA-D0D54072C88D}"/>
    <cellStyle name="Normal 2 2 10 3 5" xfId="9647" xr:uid="{9019F8E2-FD32-4731-A2A8-6681B973D239}"/>
    <cellStyle name="Normal 2 2 10 3 5 2" xfId="29386" xr:uid="{65370D3C-9EB5-4761-8E5F-554AF99B3F9B}"/>
    <cellStyle name="Normal 2 2 10 3 5 3" xfId="20027" xr:uid="{BA430A4F-FF72-4303-9A89-E1A48B406065}"/>
    <cellStyle name="Normal 2 2 10 3 6" xfId="24517" xr:uid="{49067D6F-8843-4DD1-BAE8-7FA2BF07E820}"/>
    <cellStyle name="Normal 2 2 10 3 7" xfId="13680" xr:uid="{6339AC71-D4C9-41B9-A9DB-829F6C8BF374}"/>
    <cellStyle name="Normal 2 2 10 4" xfId="710" xr:uid="{00000000-0005-0000-0000-000072040000}"/>
    <cellStyle name="Normal 2 2 10 4 2" xfId="5065" xr:uid="{43FAF4F6-5944-411B-9C6E-4A883C4EBCCF}"/>
    <cellStyle name="Normal 2 2 10 4 2 2" xfId="24152" xr:uid="{0FF8B60A-773E-488B-9CA4-80B69D49D6F0}"/>
    <cellStyle name="Normal 2 2 10 4 2 3" xfId="28726" xr:uid="{0044B5AD-CC47-4AD7-9BAC-85830A68790F}"/>
    <cellStyle name="Normal 2 2 10 4 2 4" xfId="14362" xr:uid="{63833D4F-15C8-4AB3-85D1-56CFFDC43AAB}"/>
    <cellStyle name="Normal 2 2 10 4 3" xfId="6815" xr:uid="{6F8A17C8-5B7C-4D0A-89CE-3313691FEA10}"/>
    <cellStyle name="Normal 2 2 10 4 3 2" xfId="28597" xr:uid="{A29D8535-73B2-441D-AB06-3782139610D9}"/>
    <cellStyle name="Normal 2 2 10 4 3 3" xfId="17195" xr:uid="{BF3BCAE3-A914-4FAF-8660-894DFDDE4948}"/>
    <cellStyle name="Normal 2 2 10 4 4" xfId="9648" xr:uid="{F6AF43C2-38D3-4B63-9AFB-550F9CC18867}"/>
    <cellStyle name="Normal 2 2 10 4 4 2" xfId="20028" xr:uid="{0C94FB6B-3908-46B9-B035-AA01DE88862A}"/>
    <cellStyle name="Normal 2 2 10 4 5" xfId="24026" xr:uid="{EDDD3FD3-3F21-4BBB-A21E-5363C936A286}"/>
    <cellStyle name="Normal 2 2 10 4 6" xfId="13406" xr:uid="{52461BEE-55D6-4F43-9398-5A297151B16A}"/>
    <cellStyle name="Normal 2 2 10 5" xfId="2564" xr:uid="{00000000-0005-0000-0000-00009C030000}"/>
    <cellStyle name="Normal 2 2 10 5 2" xfId="5833" xr:uid="{F90F4BDD-8B44-417F-9C44-F07B562A1590}"/>
    <cellStyle name="Normal 2 2 10 5 2 2" xfId="26792" xr:uid="{C347E35F-955F-4394-8027-29A455EB4226}"/>
    <cellStyle name="Normal 2 2 10 5 2 3" xfId="15236" xr:uid="{8D2EC9C0-8C74-410D-8868-1302CCCBA839}"/>
    <cellStyle name="Normal 2 2 10 5 3" xfId="7689" xr:uid="{FAD042E3-0A5D-44D0-9B55-4A5BF2609101}"/>
    <cellStyle name="Normal 2 2 10 5 3 2" xfId="18069" xr:uid="{80FFC775-E0A3-405C-9250-A0FE081BCED3}"/>
    <cellStyle name="Normal 2 2 10 5 4" xfId="10522" xr:uid="{271EE65C-4308-4093-A0CA-EBD53146ED2E}"/>
    <cellStyle name="Normal 2 2 10 5 4 2" xfId="20902" xr:uid="{957E9CC8-329E-4D48-BD47-CE43D3C79F5C}"/>
    <cellStyle name="Normal 2 2 10 5 5" xfId="22943" xr:uid="{7FF42F5A-F766-492C-B313-F86840EA921E}"/>
    <cellStyle name="Normal 2 2 10 5 6" xfId="12952" xr:uid="{AFEA08B3-64BD-49F2-A894-F862B4F7670C}"/>
    <cellStyle name="Normal 2 2 10 6" xfId="2316" xr:uid="{00000000-0005-0000-0000-000096030000}"/>
    <cellStyle name="Normal 2 2 10 6 2" xfId="7443" xr:uid="{49339BE6-5FE9-42AE-9BC6-6DD209B051E8}"/>
    <cellStyle name="Normal 2 2 10 6 2 2" xfId="27931" xr:uid="{7D37FA61-88A9-417F-9E00-1067742685F6}"/>
    <cellStyle name="Normal 2 2 10 6 2 3" xfId="17823" xr:uid="{8BA1A808-3FDE-44C7-9142-154BE5F5E6B6}"/>
    <cellStyle name="Normal 2 2 10 6 3" xfId="10276" xr:uid="{2A7065D5-296E-44B5-86F3-53A1D5651C31}"/>
    <cellStyle name="Normal 2 2 10 6 3 2" xfId="20656" xr:uid="{0CDD9D9A-C9E9-419B-BFC8-FB6779F563E0}"/>
    <cellStyle name="Normal 2 2 10 6 4" xfId="24890" xr:uid="{946DE919-8989-49F0-8624-F124357DCEE6}"/>
    <cellStyle name="Normal 2 2 10 6 5" xfId="14990" xr:uid="{A42EDF13-7335-4FE4-9A95-547834990660}"/>
    <cellStyle name="Normal 2 2 10 7" xfId="3921" xr:uid="{498F4368-C384-4172-A5C5-389852219A0E}"/>
    <cellStyle name="Normal 2 2 10 7 2" xfId="8753" xr:uid="{7A29565A-49DE-496F-9B46-A14210F21EEC}"/>
    <cellStyle name="Normal 2 2 10 7 2 2" xfId="19133" xr:uid="{62EC0076-2ADE-4D86-9020-4C074AF71ABC}"/>
    <cellStyle name="Normal 2 2 10 7 3" xfId="11586" xr:uid="{0B8A006D-0451-4A93-A9DD-3B02EF3D4ED5}"/>
    <cellStyle name="Normal 2 2 10 7 3 2" xfId="21966" xr:uid="{1E17511E-8D69-4181-BF2A-8594B5C37FFA}"/>
    <cellStyle name="Normal 2 2 10 7 4" xfId="26886" xr:uid="{EE14755E-4017-4A11-B3B3-C3690CBE6087}"/>
    <cellStyle name="Normal 2 2 10 7 5" xfId="16300" xr:uid="{774583A9-CB71-49DF-9DC4-54BB1C00CF1D}"/>
    <cellStyle name="Normal 2 2 10 8" xfId="5061" xr:uid="{9A8CA319-5397-4A04-92EC-15A8A45212D4}"/>
    <cellStyle name="Normal 2 2 10 8 2" xfId="14358" xr:uid="{C8D3DA57-87D8-4704-97B7-6849991807F7}"/>
    <cellStyle name="Normal 2 2 10 9" xfId="6811" xr:uid="{6AB13237-9298-49AB-B12E-5BEA92D8EA25}"/>
    <cellStyle name="Normal 2 2 10 9 2" xfId="17191" xr:uid="{54002836-6CE1-4C08-BFD8-E939A1F4DFF9}"/>
    <cellStyle name="Normal 2 2 11" xfId="711" xr:uid="{00000000-0005-0000-0000-000073040000}"/>
    <cellStyle name="Normal 2 2 11 10" xfId="24715" xr:uid="{F360E3F7-4553-4010-BCA7-6D1AE9B901A1}"/>
    <cellStyle name="Normal 2 2 11 11" xfId="12551" xr:uid="{0081C13F-8DD0-413F-9503-D5C8BA41F1B0}"/>
    <cellStyle name="Normal 2 2 11 2" xfId="712" xr:uid="{00000000-0005-0000-0000-000074040000}"/>
    <cellStyle name="Normal 2 2 11 2 2" xfId="3146" xr:uid="{00000000-0005-0000-0000-00009F030000}"/>
    <cellStyle name="Normal 2 2 11 2 2 2" xfId="6204" xr:uid="{FF317ED0-C3C5-4BBA-96D4-A4FA9F71D13C}"/>
    <cellStyle name="Normal 2 2 11 2 2 2 2" xfId="26613" xr:uid="{C3C86F65-1009-45B4-ADDC-6A57ED7AC03D}"/>
    <cellStyle name="Normal 2 2 11 2 2 2 3" xfId="27336" xr:uid="{6C543D13-686B-42FE-9BED-916A8DF160CA}"/>
    <cellStyle name="Normal 2 2 11 2 2 2 4" xfId="15773" xr:uid="{F56D3B67-4334-45F9-8EA7-AB3AD0ED3090}"/>
    <cellStyle name="Normal 2 2 11 2 2 3" xfId="8226" xr:uid="{90B187A8-9982-44B7-9857-A6B63355AC82}"/>
    <cellStyle name="Normal 2 2 11 2 2 3 2" xfId="28871" xr:uid="{7EB596B2-7B15-4D64-83F3-AC9014D1750B}"/>
    <cellStyle name="Normal 2 2 11 2 2 3 3" xfId="18606" xr:uid="{8E5CC260-40CB-4E67-9E15-4F95D03C0961}"/>
    <cellStyle name="Normal 2 2 11 2 2 4" xfId="11059" xr:uid="{0C11086F-936F-4562-A968-407CE5092957}"/>
    <cellStyle name="Normal 2 2 11 2 2 4 2" xfId="21439" xr:uid="{ADB81A79-B7E1-43EB-BA27-D0C539476A90}"/>
    <cellStyle name="Normal 2 2 11 2 2 5" xfId="23264" xr:uid="{0F54DA92-1F69-4FE6-B714-AD6A3B712B6E}"/>
    <cellStyle name="Normal 2 2 11 2 2 6" xfId="13681" xr:uid="{66B84033-BF7F-481B-9AFA-9567FEF2CBE8}"/>
    <cellStyle name="Normal 2 2 11 2 3" xfId="4154" xr:uid="{00F1D4EF-91CF-40E8-B6B5-67F1D0D3D9FB}"/>
    <cellStyle name="Normal 2 2 11 2 3 2" xfId="8926" xr:uid="{0790826B-CA55-4CA9-B627-8A167494FAF5}"/>
    <cellStyle name="Normal 2 2 11 2 3 2 2" xfId="29025" xr:uid="{A608EEA1-12E2-4A50-AA92-15B6A6B67A09}"/>
    <cellStyle name="Normal 2 2 11 2 3 2 3" xfId="19306" xr:uid="{EA885710-01F3-4985-8E77-B95014EDAAF3}"/>
    <cellStyle name="Normal 2 2 11 2 3 3" xfId="11759" xr:uid="{858F1373-6516-4269-95EA-069E9EA42B73}"/>
    <cellStyle name="Normal 2 2 11 2 3 3 2" xfId="22139" xr:uid="{5A6A1CE6-03AA-488A-81B0-1F53FD50E577}"/>
    <cellStyle name="Normal 2 2 11 2 3 4" xfId="25219" xr:uid="{530BCB53-2788-48FC-8732-7713CE1DDE0F}"/>
    <cellStyle name="Normal 2 2 11 2 3 5" xfId="16473" xr:uid="{EB502878-9D72-4A66-8CC3-6FE968AF4A80}"/>
    <cellStyle name="Normal 2 2 11 2 4" xfId="5067" xr:uid="{C97103D0-552A-43CA-9D7F-000BE4CCD9EA}"/>
    <cellStyle name="Normal 2 2 11 2 4 2" xfId="27908" xr:uid="{5350DF39-5008-4E85-A8E3-EA51D3E70538}"/>
    <cellStyle name="Normal 2 2 11 2 4 3" xfId="26436" xr:uid="{45D098FC-3762-4A95-8E63-9E90376ED403}"/>
    <cellStyle name="Normal 2 2 11 2 4 4" xfId="14364" xr:uid="{852E6F0C-3895-4C89-86AC-0372EC1A09FB}"/>
    <cellStyle name="Normal 2 2 11 2 5" xfId="6817" xr:uid="{541B02AB-102A-4D2C-B7E2-2CAFA7B83913}"/>
    <cellStyle name="Normal 2 2 11 2 5 2" xfId="27588" xr:uid="{2B54EA2A-F5D7-4647-A3C3-89DA672DC2B2}"/>
    <cellStyle name="Normal 2 2 11 2 5 3" xfId="17197" xr:uid="{F7667B26-C2B3-4730-BA59-8727ECB0A4C1}"/>
    <cellStyle name="Normal 2 2 11 2 6" xfId="9650" xr:uid="{42FEB642-99A6-4F20-9405-ED218DBCD43E}"/>
    <cellStyle name="Normal 2 2 11 2 6 2" xfId="20030" xr:uid="{2D652F2E-72EB-4499-AC69-741A8BA79020}"/>
    <cellStyle name="Normal 2 2 11 2 7" xfId="22927" xr:uid="{9D773C07-20EF-400A-A5CD-96C731A65415}"/>
    <cellStyle name="Normal 2 2 11 2 8" xfId="12709" xr:uid="{557D45CE-8F42-4ABE-9E84-82DBCC416DEF}"/>
    <cellStyle name="Normal 2 2 11 3" xfId="713" xr:uid="{00000000-0005-0000-0000-000075040000}"/>
    <cellStyle name="Normal 2 2 11 3 2" xfId="5068" xr:uid="{0955E37E-640E-43B0-BD50-B8A99418383A}"/>
    <cellStyle name="Normal 2 2 11 3 2 2" xfId="22753" xr:uid="{2BEE5CBA-6AF4-40AF-B0DB-8908603C96C7}"/>
    <cellStyle name="Normal 2 2 11 3 2 3" xfId="27057" xr:uid="{4D557C4E-47EB-4C41-A11C-E40E615CDB78}"/>
    <cellStyle name="Normal 2 2 11 3 2 4" xfId="14365" xr:uid="{4016AE17-1A41-4C9A-98F4-1B4611B620B6}"/>
    <cellStyle name="Normal 2 2 11 3 3" xfId="6818" xr:uid="{00BD513C-FB94-428B-876A-E8EF0C4F55EF}"/>
    <cellStyle name="Normal 2 2 11 3 3 2" xfId="27764" xr:uid="{7ABA0B96-13D5-447B-85CC-329AC2C6D123}"/>
    <cellStyle name="Normal 2 2 11 3 3 3" xfId="26114" xr:uid="{D8E70133-ADC3-46CD-9CF8-B13AD605DBE3}"/>
    <cellStyle name="Normal 2 2 11 3 3 4" xfId="17198" xr:uid="{17775DBB-41D4-400E-94BF-23CFF9786007}"/>
    <cellStyle name="Normal 2 2 11 3 4" xfId="9651" xr:uid="{E8608BBB-BA40-49FE-9FE2-9263E842B72E}"/>
    <cellStyle name="Normal 2 2 11 3 4 2" xfId="27883" xr:uid="{A559915D-1C89-4A10-9523-59AE7D14C0BE}"/>
    <cellStyle name="Normal 2 2 11 3 4 3" xfId="29387" xr:uid="{3F8F59DF-F173-4A24-8C68-4AD13CC6FB4D}"/>
    <cellStyle name="Normal 2 2 11 3 4 4" xfId="20031" xr:uid="{4A8FE24E-E0C9-4A18-A18A-3252FA41CA10}"/>
    <cellStyle name="Normal 2 2 11 3 5" xfId="23890" xr:uid="{A43DAE62-9E93-4920-8A90-84070D82DB45}"/>
    <cellStyle name="Normal 2 2 11 3 6" xfId="26874" xr:uid="{993D1EDA-F7F0-4197-9D42-8112A38CDE4E}"/>
    <cellStyle name="Normal 2 2 11 3 7" xfId="13407" xr:uid="{0077151E-73EA-4320-85DE-C40187F66014}"/>
    <cellStyle name="Normal 2 2 11 4" xfId="2717" xr:uid="{00000000-0005-0000-0000-0000A1030000}"/>
    <cellStyle name="Normal 2 2 11 4 2" xfId="5935" xr:uid="{63E0683B-ACD4-4AA2-90DC-DB6AEBFA2948}"/>
    <cellStyle name="Normal 2 2 11 4 2 2" xfId="26140" xr:uid="{E537ED85-99E9-4A2C-ADE8-0473EAF8C191}"/>
    <cellStyle name="Normal 2 2 11 4 2 3" xfId="15388" xr:uid="{7E1EF9F7-FD04-4E90-BE93-DE2066F7588A}"/>
    <cellStyle name="Normal 2 2 11 4 3" xfId="7841" xr:uid="{FF13673E-D845-4C55-B7C8-00D6EF36B7D1}"/>
    <cellStyle name="Normal 2 2 11 4 3 2" xfId="18221" xr:uid="{D5B33116-A451-467B-9CE8-8F15637E1DCE}"/>
    <cellStyle name="Normal 2 2 11 4 4" xfId="10674" xr:uid="{93731593-600F-4279-9BC7-1C337825ADA4}"/>
    <cellStyle name="Normal 2 2 11 4 4 2" xfId="21054" xr:uid="{86328D34-6873-4657-BB4D-1FF619BF9538}"/>
    <cellStyle name="Normal 2 2 11 4 5" xfId="24615" xr:uid="{FFEC11AB-DB5A-4402-9B21-590F99BB08F6}"/>
    <cellStyle name="Normal 2 2 11 4 6" xfId="13145" xr:uid="{7C3F6871-62B6-4B36-8448-9E73B188E3DE}"/>
    <cellStyle name="Normal 2 2 11 5" xfId="2317" xr:uid="{00000000-0005-0000-0000-00009D030000}"/>
    <cellStyle name="Normal 2 2 11 5 2" xfId="7444" xr:uid="{7A3307D6-3912-4C07-B0F6-72C6E4F3B661}"/>
    <cellStyle name="Normal 2 2 11 5 2 2" xfId="25946" xr:uid="{1FFCC7DB-DE91-465E-A767-AAEF631C5C7D}"/>
    <cellStyle name="Normal 2 2 11 5 2 3" xfId="17824" xr:uid="{D00543A4-5E81-4315-ABFC-3BE08527D330}"/>
    <cellStyle name="Normal 2 2 11 5 3" xfId="10277" xr:uid="{CAE4606C-9F99-412B-B7A9-5DB4111EB00D}"/>
    <cellStyle name="Normal 2 2 11 5 3 2" xfId="20657" xr:uid="{0FF4E45D-E5E1-40C8-B569-7E751AA1A551}"/>
    <cellStyle name="Normal 2 2 11 5 4" xfId="24918" xr:uid="{121CDEFB-55B8-40A6-A06C-5FDF46209248}"/>
    <cellStyle name="Normal 2 2 11 5 5" xfId="14991" xr:uid="{7F643549-6605-400C-8C36-DF20AF78D7FB}"/>
    <cellStyle name="Normal 2 2 11 6" xfId="3922" xr:uid="{B8846A1D-2C16-48D2-8A11-823ADBAB4F28}"/>
    <cellStyle name="Normal 2 2 11 6 2" xfId="8754" xr:uid="{91A10251-2EEC-445C-82E3-E53D5D0CA3A7}"/>
    <cellStyle name="Normal 2 2 11 6 2 2" xfId="28976" xr:uid="{39F5A64B-9A16-4AC9-8402-214E3758C73A}"/>
    <cellStyle name="Normal 2 2 11 6 2 3" xfId="19134" xr:uid="{D8663FF4-7F2C-4388-B7A9-17831C9372D7}"/>
    <cellStyle name="Normal 2 2 11 6 3" xfId="11587" xr:uid="{D8BC32F4-4140-4BD2-BC51-A4794D42B1FF}"/>
    <cellStyle name="Normal 2 2 11 6 3 2" xfId="21967" xr:uid="{4644D31E-EB41-48D5-B4E9-516AFEBE10EF}"/>
    <cellStyle name="Normal 2 2 11 6 4" xfId="27277" xr:uid="{75C8AD18-4AFE-4842-A978-28943ACC31D9}"/>
    <cellStyle name="Normal 2 2 11 6 5" xfId="16301" xr:uid="{8E42CAA9-3BBD-4E3B-9F0B-24760E32739D}"/>
    <cellStyle name="Normal 2 2 11 7" xfId="5066" xr:uid="{B2DA2C86-A69D-4363-A409-5F20A56822C5}"/>
    <cellStyle name="Normal 2 2 11 7 2" xfId="26477" xr:uid="{8DA8B6FD-9B1D-46D4-BB5E-72F6E93EFE7C}"/>
    <cellStyle name="Normal 2 2 11 7 3" xfId="14363" xr:uid="{B631ECBF-56E4-4E7E-A0A4-2E50DFF99648}"/>
    <cellStyle name="Normal 2 2 11 8" xfId="6816" xr:uid="{0A45DC38-A460-417D-B5FF-5914C4641DB3}"/>
    <cellStyle name="Normal 2 2 11 8 2" xfId="17196" xr:uid="{F9AC5293-430A-4340-83DE-C9501E3F8EAB}"/>
    <cellStyle name="Normal 2 2 11 9" xfId="9649" xr:uid="{AEFEC1A8-311C-4583-9866-B998AF29808A}"/>
    <cellStyle name="Normal 2 2 11 9 2" xfId="20029" xr:uid="{36E210C7-88C1-4054-AA67-CA222587FB4B}"/>
    <cellStyle name="Normal 2 2 12" xfId="714" xr:uid="{00000000-0005-0000-0000-000076040000}"/>
    <cellStyle name="Normal 2 2 12 10" xfId="12552" xr:uid="{1065672E-2A58-4FF3-B14F-7A5A656F2C14}"/>
    <cellStyle name="Normal 2 2 12 2" xfId="715" xr:uid="{00000000-0005-0000-0000-000077040000}"/>
    <cellStyle name="Normal 2 2 12 2 2" xfId="2896" xr:uid="{00000000-0005-0000-0000-0000A4030000}"/>
    <cellStyle name="Normal 2 2 12 2 2 2" xfId="6082" xr:uid="{87D14F9D-0490-40A1-B2DF-6C3236D91088}"/>
    <cellStyle name="Normal 2 2 12 2 2 2 2" xfId="27091" xr:uid="{C3153807-B2E2-4D54-8253-7DBAF51F2DE7}"/>
    <cellStyle name="Normal 2 2 12 2 2 2 3" xfId="26699" xr:uid="{C8350D81-427F-46C9-AD88-E335CC47A38B}"/>
    <cellStyle name="Normal 2 2 12 2 2 2 4" xfId="15560" xr:uid="{39752D66-A282-4578-9662-B9863F6E05F0}"/>
    <cellStyle name="Normal 2 2 12 2 2 3" xfId="8013" xr:uid="{0D9E3B43-EDE7-49DA-AC95-C8D84130DC72}"/>
    <cellStyle name="Normal 2 2 12 2 2 3 2" xfId="27685" xr:uid="{AB1AF7C7-2D5A-48E6-8BF5-E5578B2E77B5}"/>
    <cellStyle name="Normal 2 2 12 2 2 3 3" xfId="18393" xr:uid="{1AFB2ABE-54F2-4B73-BE53-A072DAF3C08C}"/>
    <cellStyle name="Normal 2 2 12 2 2 4" xfId="10846" xr:uid="{4AE1C396-5D59-4371-B09F-AFF16EEF18AE}"/>
    <cellStyle name="Normal 2 2 12 2 2 4 2" xfId="21226" xr:uid="{3288323C-DEC5-4597-ACA5-E75281895242}"/>
    <cellStyle name="Normal 2 2 12 2 2 5" xfId="22929" xr:uid="{451C44D4-D385-49D8-8775-BDE566AC57E3}"/>
    <cellStyle name="Normal 2 2 12 2 2 6" xfId="13408" xr:uid="{CD1B9E5A-8689-4A5D-825F-CA09B31EB215}"/>
    <cellStyle name="Normal 2 2 12 2 3" xfId="5070" xr:uid="{E9CA4D25-7E66-4D37-9C3D-EE609FBB5CD4}"/>
    <cellStyle name="Normal 2 2 12 2 3 2" xfId="25613" xr:uid="{C82A4E5B-713A-4F0B-9C44-41515AA8671E}"/>
    <cellStyle name="Normal 2 2 12 2 3 3" xfId="28119" xr:uid="{D1426DE1-404F-476D-AA0E-23A2566C7733}"/>
    <cellStyle name="Normal 2 2 12 2 3 4" xfId="14367" xr:uid="{201E6DFB-DAAA-47D2-93D5-7D35EEF5EE4A}"/>
    <cellStyle name="Normal 2 2 12 2 4" xfId="6820" xr:uid="{9CE24DF9-8A53-40A5-9B9F-A4ED79DBA681}"/>
    <cellStyle name="Normal 2 2 12 2 4 2" xfId="25846" xr:uid="{DB2D1C67-6117-442B-B678-0E475AA7346F}"/>
    <cellStyle name="Normal 2 2 12 2 4 3" xfId="27932" xr:uid="{51025091-3DC7-4B0E-B201-8992EE577B4E}"/>
    <cellStyle name="Normal 2 2 12 2 4 4" xfId="17200" xr:uid="{83106FBE-5519-470B-B973-DC7EFE978364}"/>
    <cellStyle name="Normal 2 2 12 2 5" xfId="9653" xr:uid="{0B7EACDA-BBDF-48E1-8FE2-FC3073D2F396}"/>
    <cellStyle name="Normal 2 2 12 2 5 2" xfId="29388" xr:uid="{EBF4D029-387B-44E3-9D2A-2D2346652B52}"/>
    <cellStyle name="Normal 2 2 12 2 5 3" xfId="20033" xr:uid="{C0C59DC8-A38B-49A7-8B9B-B6BAEE89D21E}"/>
    <cellStyle name="Normal 2 2 12 2 6" xfId="23521" xr:uid="{58EB0826-388D-445A-8CD5-082685758BAB}"/>
    <cellStyle name="Normal 2 2 12 2 7" xfId="12710" xr:uid="{D90D89C1-CD52-404E-8854-9A6CE05D6A25}"/>
    <cellStyle name="Normal 2 2 12 3" xfId="716" xr:uid="{00000000-0005-0000-0000-000078040000}"/>
    <cellStyle name="Normal 2 2 12 3 2" xfId="5071" xr:uid="{3B181DA7-558B-4F08-91C6-2EF108D18741}"/>
    <cellStyle name="Normal 2 2 12 3 2 2" xfId="26075" xr:uid="{DADFDF4C-031A-4E25-9D4F-90085FBCDD66}"/>
    <cellStyle name="Normal 2 2 12 3 2 3" xfId="27301" xr:uid="{7C3C2C6B-A376-4C08-B672-72DD1C6DDA24}"/>
    <cellStyle name="Normal 2 2 12 3 2 4" xfId="14368" xr:uid="{87AA43E2-ABF6-4CF1-95E1-324AB002C98D}"/>
    <cellStyle name="Normal 2 2 12 3 3" xfId="6821" xr:uid="{E2C41153-FFAB-4ED0-AB8B-6014853786DF}"/>
    <cellStyle name="Normal 2 2 12 3 3 2" xfId="27508" xr:uid="{CC38DC81-9159-4D28-B7A4-DAC637FEB901}"/>
    <cellStyle name="Normal 2 2 12 3 3 3" xfId="27087" xr:uid="{7EF38C80-B0D3-4DFD-9A0A-41F57020FEC4}"/>
    <cellStyle name="Normal 2 2 12 3 3 4" xfId="17201" xr:uid="{26E52485-6547-4818-9BE2-E34CFBD2E42B}"/>
    <cellStyle name="Normal 2 2 12 3 4" xfId="9654" xr:uid="{6F87446E-73B0-415B-B3DF-BCDB2932CF02}"/>
    <cellStyle name="Normal 2 2 12 3 4 2" xfId="29389" xr:uid="{E1AB4123-829E-472B-8201-5042441F9D0E}"/>
    <cellStyle name="Normal 2 2 12 3 4 3" xfId="20034" xr:uid="{B5528FC7-B11C-4B89-AD12-5EA5CEA3F156}"/>
    <cellStyle name="Normal 2 2 12 3 5" xfId="23588" xr:uid="{E4661236-05E0-4733-83E4-BF38DCBD5CFB}"/>
    <cellStyle name="Normal 2 2 12 3 6" xfId="13146" xr:uid="{59784323-D983-4403-A797-10888BEA3561}"/>
    <cellStyle name="Normal 2 2 12 4" xfId="2318" xr:uid="{00000000-0005-0000-0000-0000A2030000}"/>
    <cellStyle name="Normal 2 2 12 4 2" xfId="7445" xr:uid="{BC4AB11F-05B5-41C6-848E-34FE761CDCF0}"/>
    <cellStyle name="Normal 2 2 12 4 2 2" xfId="27509" xr:uid="{1D0CBB2E-B506-46BE-9D6B-6EAEAD8F035C}"/>
    <cellStyle name="Normal 2 2 12 4 2 3" xfId="17825" xr:uid="{F50110FA-FA26-4B8F-BD48-D96B1E0B9EFD}"/>
    <cellStyle name="Normal 2 2 12 4 3" xfId="10278" xr:uid="{04089D3B-4538-4C52-A27C-4A9708A69974}"/>
    <cellStyle name="Normal 2 2 12 4 3 2" xfId="20658" xr:uid="{2E0D2A35-A4E4-431F-A576-04C14ABCDA3C}"/>
    <cellStyle name="Normal 2 2 12 4 4" xfId="23710" xr:uid="{93C07792-30FE-4B44-9573-26AEFF3A7BF0}"/>
    <cellStyle name="Normal 2 2 12 4 5" xfId="14992" xr:uid="{51B5B4D7-F9FA-4226-9AA7-18D07081935F}"/>
    <cellStyle name="Normal 2 2 12 5" xfId="3923" xr:uid="{80B48330-8868-42AD-8BDC-4ABE101D7FE5}"/>
    <cellStyle name="Normal 2 2 12 5 2" xfId="8755" xr:uid="{0552D940-71B3-43C0-B2DB-648923AA1A54}"/>
    <cellStyle name="Normal 2 2 12 5 2 2" xfId="28977" xr:uid="{B40DC248-C826-4482-AFB1-2C50FE8E20F9}"/>
    <cellStyle name="Normal 2 2 12 5 2 3" xfId="19135" xr:uid="{0DBB2F03-198E-4EA9-9FCB-52E1EB65A82B}"/>
    <cellStyle name="Normal 2 2 12 5 3" xfId="11588" xr:uid="{F8030501-846D-475A-A3BE-5B1CA040C545}"/>
    <cellStyle name="Normal 2 2 12 5 3 2" xfId="21968" xr:uid="{93B94236-8E68-420A-B001-78A4B3C4C0E4}"/>
    <cellStyle name="Normal 2 2 12 5 4" xfId="23010" xr:uid="{FF2626A7-2135-440A-A877-AEE80954058E}"/>
    <cellStyle name="Normal 2 2 12 5 5" xfId="16302" xr:uid="{E8CC1F3D-DAFB-4840-966E-72DE70B7AF30}"/>
    <cellStyle name="Normal 2 2 12 6" xfId="5069" xr:uid="{084EAE70-9054-40F8-BFE2-D35318827036}"/>
    <cellStyle name="Normal 2 2 12 6 2" xfId="28309" xr:uid="{E571C781-2D2F-4739-921B-7BDC8F0ACB39}"/>
    <cellStyle name="Normal 2 2 12 6 3" xfId="26134" xr:uid="{68DF8A38-4DBF-4086-9398-2C368CB90CBF}"/>
    <cellStyle name="Normal 2 2 12 6 4" xfId="14366" xr:uid="{E415832E-07C5-4280-9D6D-23D0D3FCCF5E}"/>
    <cellStyle name="Normal 2 2 12 7" xfId="6819" xr:uid="{BF3DB480-ACE2-4974-AD3C-1760B38EE11C}"/>
    <cellStyle name="Normal 2 2 12 7 2" xfId="26793" xr:uid="{64BE9471-4482-46F0-B926-F236CF48DE7A}"/>
    <cellStyle name="Normal 2 2 12 7 3" xfId="17199" xr:uid="{CDA13340-5781-4640-96A4-DAC67D8249D7}"/>
    <cellStyle name="Normal 2 2 12 8" xfId="9652" xr:uid="{EC8A2C6E-8145-4C6B-98CD-6625A6067AC5}"/>
    <cellStyle name="Normal 2 2 12 8 2" xfId="20032" xr:uid="{E34FB326-D462-4975-BFF1-2D6B474B3857}"/>
    <cellStyle name="Normal 2 2 12 9" xfId="24819" xr:uid="{92E2412E-AE0B-4E04-8A02-EE933A9D2232}"/>
    <cellStyle name="Normal 2 2 13" xfId="717" xr:uid="{00000000-0005-0000-0000-000079040000}"/>
    <cellStyle name="Normal 2 2 13 10" xfId="12498" xr:uid="{61170B46-1634-41C8-94F6-182BD1D0ECF0}"/>
    <cellStyle name="Normal 2 2 13 2" xfId="3147" xr:uid="{00000000-0005-0000-0000-0000A7030000}"/>
    <cellStyle name="Normal 2 2 13 2 2" xfId="6205" xr:uid="{1BE0B72C-EB5F-4A68-ADBB-776D2ABC6E28}"/>
    <cellStyle name="Normal 2 2 13 2 2 2" xfId="22858" xr:uid="{53D22A31-D144-49D0-91AA-1D8AA931FF1F}"/>
    <cellStyle name="Normal 2 2 13 2 2 3" xfId="26298" xr:uid="{D8911CED-764F-48E2-9168-73042C5D13ED}"/>
    <cellStyle name="Normal 2 2 13 2 2 4" xfId="15774" xr:uid="{E725DF8F-2486-44A0-9DDC-35451486C16E}"/>
    <cellStyle name="Normal 2 2 13 2 3" xfId="8227" xr:uid="{8FE612A1-40D0-4D13-BCB0-0744C78DD892}"/>
    <cellStyle name="Normal 2 2 13 2 3 2" xfId="26185" xr:uid="{06BF066D-2D8C-4346-B71C-B793C1B4A8CB}"/>
    <cellStyle name="Normal 2 2 13 2 3 3" xfId="28872" xr:uid="{8129AB89-2906-47C8-9BA7-89EE51578157}"/>
    <cellStyle name="Normal 2 2 13 2 3 4" xfId="18607" xr:uid="{64C64456-37D7-4EE3-92B2-E77B6817AC99}"/>
    <cellStyle name="Normal 2 2 13 2 4" xfId="11060" xr:uid="{FD08E1CF-839E-4985-96D9-9AA4F72A3267}"/>
    <cellStyle name="Normal 2 2 13 2 4 2" xfId="29475" xr:uid="{038BD399-35D3-48F3-8F87-83353631008F}"/>
    <cellStyle name="Normal 2 2 13 2 4 3" xfId="21440" xr:uid="{535D86DE-691C-4D4C-97D3-6C9A8B1E520E}"/>
    <cellStyle name="Normal 2 2 13 2 5" xfId="25157" xr:uid="{C24663EF-B84A-4159-827E-04DA4C4C0947}"/>
    <cellStyle name="Normal 2 2 13 2 6" xfId="13682" xr:uid="{D7D50C91-20D1-4F4F-B216-79150BA26CFA}"/>
    <cellStyle name="Normal 2 2 13 3" xfId="2715" xr:uid="{00000000-0005-0000-0000-0000A8030000}"/>
    <cellStyle name="Normal 2 2 13 3 2" xfId="5933" xr:uid="{D0C06B45-2A7E-4AB6-A718-198594DC2508}"/>
    <cellStyle name="Normal 2 2 13 3 2 2" xfId="27394" xr:uid="{6491416E-F12A-4584-81F1-655F94FF171F}"/>
    <cellStyle name="Normal 2 2 13 3 2 3" xfId="15386" xr:uid="{ED351527-011C-4C1E-AC63-0808C644313D}"/>
    <cellStyle name="Normal 2 2 13 3 3" xfId="7839" xr:uid="{906AFB7C-6C05-4D62-9036-BCB3EF4B597A}"/>
    <cellStyle name="Normal 2 2 13 3 3 2" xfId="18219" xr:uid="{70736B79-02B6-4245-8B46-CAAAA5DE7056}"/>
    <cellStyle name="Normal 2 2 13 3 4" xfId="10672" xr:uid="{2CB8B3FA-0C80-47EE-9634-14D33F0FA550}"/>
    <cellStyle name="Normal 2 2 13 3 4 2" xfId="21052" xr:uid="{F769EB83-E13C-416F-9B09-5D4D5057E829}"/>
    <cellStyle name="Normal 2 2 13 3 5" xfId="25239" xr:uid="{6C3C5C07-9AFA-4E02-B0A6-FA91BFF57E6E}"/>
    <cellStyle name="Normal 2 2 13 3 6" xfId="13143" xr:uid="{1162147A-342C-4981-8B63-09F1ABF2E97A}"/>
    <cellStyle name="Normal 2 2 13 4" xfId="2266" xr:uid="{00000000-0005-0000-0000-0000A6030000}"/>
    <cellStyle name="Normal 2 2 13 4 2" xfId="7393" xr:uid="{89FD8668-7FA1-4059-9FE1-C4A120F59806}"/>
    <cellStyle name="Normal 2 2 13 4 2 2" xfId="26379" xr:uid="{30E68958-E569-42E9-BA2F-E453205D9189}"/>
    <cellStyle name="Normal 2 2 13 4 2 3" xfId="17773" xr:uid="{C11B38C0-F736-4D86-A774-66F20C82FCF6}"/>
    <cellStyle name="Normal 2 2 13 4 3" xfId="10226" xr:uid="{C380EA43-0880-44F7-916A-3D91415E0C58}"/>
    <cellStyle name="Normal 2 2 13 4 3 2" xfId="20606" xr:uid="{1B250137-71E8-4861-B427-84820C9A4C85}"/>
    <cellStyle name="Normal 2 2 13 4 4" xfId="25247" xr:uid="{0774F863-049F-497C-9A81-59CA0A5BAD79}"/>
    <cellStyle name="Normal 2 2 13 4 5" xfId="14940" xr:uid="{9D586C60-AB7D-471D-9DEB-58BC88B4A903}"/>
    <cellStyle name="Normal 2 2 13 5" xfId="3920" xr:uid="{88D0797E-A6BF-4D0F-A6C0-FD36B77BCA0E}"/>
    <cellStyle name="Normal 2 2 13 5 2" xfId="8752" xr:uid="{03051166-9FC1-44DA-988E-9FADE5847749}"/>
    <cellStyle name="Normal 2 2 13 5 2 2" xfId="19132" xr:uid="{7E7697FE-260A-4D9E-AA2B-095703FCCC3B}"/>
    <cellStyle name="Normal 2 2 13 5 3" xfId="11585" xr:uid="{94226967-A082-4D5A-8487-E119D38878D8}"/>
    <cellStyle name="Normal 2 2 13 5 3 2" xfId="21965" xr:uid="{8E1EFF97-26F7-4B56-B54B-BA8AE98EEF0A}"/>
    <cellStyle name="Normal 2 2 13 5 4" xfId="28464" xr:uid="{C6513DD1-384B-4C82-BAD2-CE01468518F9}"/>
    <cellStyle name="Normal 2 2 13 5 5" xfId="16299" xr:uid="{CE55F6FE-2C4D-414D-8412-7E9EC598D893}"/>
    <cellStyle name="Normal 2 2 13 6" xfId="5072" xr:uid="{B3B3FD30-0DA2-4D0B-90F4-16E1CD25FDF6}"/>
    <cellStyle name="Normal 2 2 13 6 2" xfId="14369" xr:uid="{13419BAA-B656-4198-A9F7-5A4FD8DA4709}"/>
    <cellStyle name="Normal 2 2 13 7" xfId="6822" xr:uid="{CEB21734-C8F9-465C-B46A-FCCCCCE8CFCF}"/>
    <cellStyle name="Normal 2 2 13 7 2" xfId="17202" xr:uid="{706C0D92-3F15-4226-8081-848ED9C101B0}"/>
    <cellStyle name="Normal 2 2 13 8" xfId="9655" xr:uid="{C8721B46-B374-4413-9AE3-932F85723B3E}"/>
    <cellStyle name="Normal 2 2 13 8 2" xfId="20035" xr:uid="{FEB40EA4-6CE0-42DE-A328-4F68BE1326E9}"/>
    <cellStyle name="Normal 2 2 13 9" xfId="24744" xr:uid="{C60147FB-826F-443F-AA1A-C1D4BD123A46}"/>
    <cellStyle name="Normal 2 2 14" xfId="718" xr:uid="{00000000-0005-0000-0000-00007A040000}"/>
    <cellStyle name="Normal 2 2 14 2" xfId="3148" xr:uid="{00000000-0005-0000-0000-0000AA030000}"/>
    <cellStyle name="Normal 2 2 14 2 2" xfId="6206" xr:uid="{8F05DB9B-6A25-4038-B62A-F4C873DD9350}"/>
    <cellStyle name="Normal 2 2 14 2 2 2" xfId="28570" xr:uid="{33B1D394-50B2-48C6-8C60-F743ED085D4B}"/>
    <cellStyle name="Normal 2 2 14 2 2 3" xfId="15775" xr:uid="{9F35178A-3720-4778-B1B0-CC80F28CC6AB}"/>
    <cellStyle name="Normal 2 2 14 2 3" xfId="8228" xr:uid="{2044CE16-91FB-4D80-914A-CE644F87D8F4}"/>
    <cellStyle name="Normal 2 2 14 2 3 2" xfId="18608" xr:uid="{D2404AF2-005E-4188-9906-4F235B286828}"/>
    <cellStyle name="Normal 2 2 14 2 4" xfId="11061" xr:uid="{978E363D-3991-4448-883D-E2E7811566D6}"/>
    <cellStyle name="Normal 2 2 14 2 4 2" xfId="21441" xr:uid="{7CD9C325-1851-4180-A5CB-3E7F4E214531}"/>
    <cellStyle name="Normal 2 2 14 2 5" xfId="25279" xr:uid="{0E9922C5-37E1-4CFC-A1AD-C203AD371C98}"/>
    <cellStyle name="Normal 2 2 14 2 6" xfId="13683" xr:uid="{FA8C0126-C36E-4F2D-B7DC-A80CBCD032BF}"/>
    <cellStyle name="Normal 2 2 14 3" xfId="4113" xr:uid="{602DFCFD-72D5-44D7-ACF2-C21656B95719}"/>
    <cellStyle name="Normal 2 2 14 3 2" xfId="8885" xr:uid="{2CCE2982-B565-4F22-8E33-8D5CA20D7F6E}"/>
    <cellStyle name="Normal 2 2 14 3 2 2" xfId="29000" xr:uid="{2C74AD77-220B-4613-8EF4-23EA7DCE53B9}"/>
    <cellStyle name="Normal 2 2 14 3 2 3" xfId="19265" xr:uid="{CA98168B-B65C-4AA5-94DF-F59345996913}"/>
    <cellStyle name="Normal 2 2 14 3 3" xfId="11718" xr:uid="{78412A5D-245A-4544-97D0-24E00F40E1FB}"/>
    <cellStyle name="Normal 2 2 14 3 3 2" xfId="22098" xr:uid="{76B852D3-6881-4247-B526-76ED020D3A4D}"/>
    <cellStyle name="Normal 2 2 14 3 4" xfId="25691" xr:uid="{75B9DCA7-9735-49CB-B831-5B7CB6738F60}"/>
    <cellStyle name="Normal 2 2 14 3 5" xfId="16432" xr:uid="{0D9D12F8-7C95-49C3-93C2-5B61176932CC}"/>
    <cellStyle name="Normal 2 2 14 4" xfId="5073" xr:uid="{0FE830B5-3A30-4425-8BA3-1607EFF37B17}"/>
    <cellStyle name="Normal 2 2 14 4 2" xfId="25633" xr:uid="{CA7AE7FF-9709-40FF-9F56-95356DE17C7B}"/>
    <cellStyle name="Normal 2 2 14 4 3" xfId="26938" xr:uid="{C80C593B-D2C3-4351-A7D5-8F610999EDE7}"/>
    <cellStyle name="Normal 2 2 14 4 4" xfId="14370" xr:uid="{1BB74058-6697-4959-92B2-21F05B0323C1}"/>
    <cellStyle name="Normal 2 2 14 5" xfId="6823" xr:uid="{C93C6F00-7AA6-4DFD-83A2-657CD0BC4C50}"/>
    <cellStyle name="Normal 2 2 14 5 2" xfId="28717" xr:uid="{8A97C4F5-E096-4825-9758-77B6F6DA2CD0}"/>
    <cellStyle name="Normal 2 2 14 5 3" xfId="17203" xr:uid="{BE1AB2A4-25C8-48F8-AD75-90D61AD378D0}"/>
    <cellStyle name="Normal 2 2 14 6" xfId="9656" xr:uid="{74930A9B-473A-4A6C-8087-6DB80EE741A5}"/>
    <cellStyle name="Normal 2 2 14 6 2" xfId="20036" xr:uid="{24AF2EAD-E8F1-441C-8B69-9B4ADD7029B5}"/>
    <cellStyle name="Normal 2 2 14 7" xfId="25034" xr:uid="{BEC619D2-5B98-42AF-BBF7-4FB6E12567A9}"/>
    <cellStyle name="Normal 2 2 14 8" xfId="12656" xr:uid="{63162DEC-A129-4FF9-A03A-433E2293C74C}"/>
    <cellStyle name="Normal 2 2 15" xfId="719" xr:uid="{00000000-0005-0000-0000-00007B040000}"/>
    <cellStyle name="Normal 2 2 15 2" xfId="5074" xr:uid="{99306018-F539-426E-AFF6-71AB4177B221}"/>
    <cellStyle name="Normal 2 2 15 2 2" xfId="24897" xr:uid="{E75E3B17-5623-440A-8AC2-87E8488F28F8}"/>
    <cellStyle name="Normal 2 2 15 2 3" xfId="27593" xr:uid="{0DEC1CF2-4696-41D2-BDF1-5213B9DC73D4}"/>
    <cellStyle name="Normal 2 2 15 2 4" xfId="14371" xr:uid="{8A48EF3E-8497-433A-B4E0-FC09E0C9B29D}"/>
    <cellStyle name="Normal 2 2 15 3" xfId="6824" xr:uid="{2AFC4162-E263-4598-B568-AA1597C44A31}"/>
    <cellStyle name="Normal 2 2 15 3 2" xfId="23600" xr:uid="{25F08F60-A152-4AFF-9E13-906EB14A6DBF}"/>
    <cellStyle name="Normal 2 2 15 3 3" xfId="17204" xr:uid="{C4B807F5-A277-4249-AB06-7D0E0B3D6BF2}"/>
    <cellStyle name="Normal 2 2 15 4" xfId="9657" xr:uid="{F7968E4B-B502-4F1E-82C8-90DBD07CB023}"/>
    <cellStyle name="Normal 2 2 15 4 2" xfId="20037" xr:uid="{6CBDC6EB-DB76-4B70-AB04-21547ACF243C}"/>
    <cellStyle name="Normal 2 2 15 5" xfId="25482" xr:uid="{F089609E-A798-4813-922E-69531170DBF7}"/>
    <cellStyle name="Normal 2 2 15 6" xfId="13354" xr:uid="{1F482952-DA57-4E9F-823C-05C97A7B78EE}"/>
    <cellStyle name="Normal 2 2 16" xfId="2429" xr:uid="{00000000-0005-0000-0000-0000AC030000}"/>
    <cellStyle name="Normal 2 2 16 2" xfId="5726" xr:uid="{E66317E7-6FD0-4B91-B500-9D3330F0A614}"/>
    <cellStyle name="Normal 2 2 16 2 2" xfId="26390" xr:uid="{ABDA310A-0346-4DC4-984F-29ED74B584EF}"/>
    <cellStyle name="Normal 2 2 16 2 3" xfId="15101" xr:uid="{A6040207-EB44-4575-8EA9-C4CE90C60DC5}"/>
    <cellStyle name="Normal 2 2 16 3" xfId="7554" xr:uid="{1514F63C-9927-45A2-B5F6-B96FBA1E7225}"/>
    <cellStyle name="Normal 2 2 16 3 2" xfId="17934" xr:uid="{E0721F0A-358B-4AE8-9224-B0BFCC2F56D7}"/>
    <cellStyle name="Normal 2 2 16 4" xfId="10387" xr:uid="{FF4F799A-66E3-4F40-B618-37BB9F15E6A9}"/>
    <cellStyle name="Normal 2 2 16 4 2" xfId="20767" xr:uid="{C773C84F-6066-46CF-883F-384DBDBBE522}"/>
    <cellStyle name="Normal 2 2 16 5" xfId="25421" xr:uid="{A63BB850-207E-4F37-B731-B70170A9DB5E}"/>
    <cellStyle name="Normal 2 2 16 6" xfId="12815" xr:uid="{7EF3574B-DB58-4C59-B778-7C91746B762A}"/>
    <cellStyle name="Normal 2 2 17" xfId="2156" xr:uid="{00000000-0005-0000-0000-000095030000}"/>
    <cellStyle name="Normal 2 2 17 2" xfId="7283" xr:uid="{B4EC62D9-AF82-4025-970D-EA4C3E026774}"/>
    <cellStyle name="Normal 2 2 17 2 2" xfId="26237" xr:uid="{6DAF2BCE-0C86-4D88-9E2F-78E919AFD190}"/>
    <cellStyle name="Normal 2 2 17 2 3" xfId="17663" xr:uid="{1E015E8D-58DC-456F-BDFE-E140A635E965}"/>
    <cellStyle name="Normal 2 2 17 3" xfId="10116" xr:uid="{2EC4786D-A0A0-483A-9CB6-2C0C04AACC31}"/>
    <cellStyle name="Normal 2 2 17 3 2" xfId="20496" xr:uid="{0E6F1898-8781-4A3A-BF71-DBEE4D01B0BB}"/>
    <cellStyle name="Normal 2 2 17 4" xfId="23735" xr:uid="{A8D75A14-F8ED-4363-B00E-9520DBE2BB4B}"/>
    <cellStyle name="Normal 2 2 17 5" xfId="14830" xr:uid="{B1CA58E7-00A2-41F1-9A0F-BDFFC5AAD87E}"/>
    <cellStyle name="Normal 2 2 18" xfId="3779" xr:uid="{1A373675-4207-447F-B1B4-24466C74361E}"/>
    <cellStyle name="Normal 2 2 18 2" xfId="8619" xr:uid="{A213806B-ABAF-492B-B6D9-CA5737F09E61}"/>
    <cellStyle name="Normal 2 2 18 2 2" xfId="18999" xr:uid="{160AAC24-51E3-424E-AD27-F18D3F8AE720}"/>
    <cellStyle name="Normal 2 2 18 3" xfId="11452" xr:uid="{5ACF6E83-7460-44A6-9393-BEDF0BFE2652}"/>
    <cellStyle name="Normal 2 2 18 3 2" xfId="21832" xr:uid="{16E87DC4-FD90-46D1-A322-126D2F2E83E0}"/>
    <cellStyle name="Normal 2 2 18 4" xfId="24737" xr:uid="{AA2FF3AD-A4EF-4B36-8436-1AADB93BDB37}"/>
    <cellStyle name="Normal 2 2 18 5" xfId="16166" xr:uid="{AC157D38-856C-4580-B563-DCA32EBD428F}"/>
    <cellStyle name="Normal 2 2 19" xfId="5060" xr:uid="{BC3E59D0-D094-48BD-81F3-E96859DFE0F0}"/>
    <cellStyle name="Normal 2 2 19 2" xfId="14357" xr:uid="{AD30DF1C-1582-45A7-99EE-46D101CF8C51}"/>
    <cellStyle name="Normal 2 2 2" xfId="720" xr:uid="{00000000-0005-0000-0000-00007C040000}"/>
    <cellStyle name="Normal 2 2 2 2" xfId="29564" xr:uid="{0140F41A-A7F6-4E64-8D0A-7ADB50A575AD}"/>
    <cellStyle name="Normal 2 2 20" xfId="6810" xr:uid="{9AA093BE-465D-42F9-802A-DCF38D2C3E24}"/>
    <cellStyle name="Normal 2 2 20 2" xfId="17190" xr:uid="{B7BD99B6-0B8B-4E45-BB86-E9AAD9928BCD}"/>
    <cellStyle name="Normal 2 2 21" xfId="9643" xr:uid="{0A98CF2D-EF20-429F-B97D-47442972AF38}"/>
    <cellStyle name="Normal 2 2 21 2" xfId="20023" xr:uid="{A91E6670-104C-49CF-BFCC-DB2F2A80100C}"/>
    <cellStyle name="Normal 2 2 22" xfId="23644" xr:uid="{0A2E6619-5DD4-4182-B404-64DD36161338}"/>
    <cellStyle name="Normal 2 2 23" xfId="12387"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49" xr:uid="{00000000-0005-0000-0000-0000B1030000}"/>
    <cellStyle name="Normal 2 2 4 10 2 2" xfId="6207" xr:uid="{D7D969D3-4E61-4406-BF24-BF599DCF1FAF}"/>
    <cellStyle name="Normal 2 2 4 10 2 2 2" xfId="26539" xr:uid="{E88740FE-679A-4BE2-AB30-5E1E4717FB7B}"/>
    <cellStyle name="Normal 2 2 4 10 2 2 3" xfId="15776" xr:uid="{F38DC642-4549-412E-BBDA-A3A6DD21FAE8}"/>
    <cellStyle name="Normal 2 2 4 10 2 3" xfId="8229" xr:uid="{D6982DF3-9915-4EEC-9953-5C07FCBC40B5}"/>
    <cellStyle name="Normal 2 2 4 10 2 3 2" xfId="18609" xr:uid="{0946FFCE-0946-4566-BB07-7342E0525B8C}"/>
    <cellStyle name="Normal 2 2 4 10 2 4" xfId="11062" xr:uid="{526B7178-26B3-4B9F-BAE8-574354D1F0EB}"/>
    <cellStyle name="Normal 2 2 4 10 2 4 2" xfId="21442" xr:uid="{AC1455A0-CF64-4E90-A7EF-26CE4100BB90}"/>
    <cellStyle name="Normal 2 2 4 10 2 5" xfId="24282" xr:uid="{3C5BC3D8-8C4D-426E-8F06-8F3538AF29AB}"/>
    <cellStyle name="Normal 2 2 4 10 2 6" xfId="13684" xr:uid="{48B9F930-0C25-4581-8E69-79189B949E6F}"/>
    <cellStyle name="Normal 2 2 4 10 3" xfId="4155" xr:uid="{0FD2C3DC-255B-49BE-9FF6-4AC92C7D63F7}"/>
    <cellStyle name="Normal 2 2 4 10 3 2" xfId="8927" xr:uid="{80F2C0FB-F1DC-4258-AD0E-0DD06142707D}"/>
    <cellStyle name="Normal 2 2 4 10 3 2 2" xfId="29026" xr:uid="{37D72171-B24D-4194-B4D3-0A959E954D4C}"/>
    <cellStyle name="Normal 2 2 4 10 3 2 3" xfId="19307" xr:uid="{0681EC7E-E68D-4E35-B1B5-2655A10948DE}"/>
    <cellStyle name="Normal 2 2 4 10 3 3" xfId="11760" xr:uid="{FB782192-D2F5-470E-9650-80D7248ADBA5}"/>
    <cellStyle name="Normal 2 2 4 10 3 3 2" xfId="22140" xr:uid="{6E3AFC5A-8E1D-454F-B124-8B28C999AE87}"/>
    <cellStyle name="Normal 2 2 4 10 3 4" xfId="25696" xr:uid="{960F127A-99EC-4F61-836C-569C208D49CA}"/>
    <cellStyle name="Normal 2 2 4 10 3 5" xfId="16474" xr:uid="{9FDA4D38-87A1-433B-9B04-BCCC15C7061F}"/>
    <cellStyle name="Normal 2 2 4 10 4" xfId="5076" xr:uid="{1FCF3AF0-FBC6-4D63-B3BA-20A01A6167FF}"/>
    <cellStyle name="Normal 2 2 4 10 4 2" xfId="24032" xr:uid="{1E9FBC44-0CCC-4A72-9906-A1159634CC09}"/>
    <cellStyle name="Normal 2 2 4 10 4 3" xfId="26851" xr:uid="{C9EF5E2D-A247-4207-82D8-EEE74AFA64FD}"/>
    <cellStyle name="Normal 2 2 4 10 4 4" xfId="14373" xr:uid="{A90D1DCD-BBBB-4311-AE23-3B6BA1E3AF5D}"/>
    <cellStyle name="Normal 2 2 4 10 5" xfId="6826" xr:uid="{3A3629AD-74B0-46DD-930A-D13A43E4B5A8}"/>
    <cellStyle name="Normal 2 2 4 10 5 2" xfId="27193" xr:uid="{EE7C6482-5934-4C5E-8210-9C33C60F11DA}"/>
    <cellStyle name="Normal 2 2 4 10 5 3" xfId="17206" xr:uid="{2EA77B2A-9F6B-494B-9CDD-F0DCBF707307}"/>
    <cellStyle name="Normal 2 2 4 10 6" xfId="9659" xr:uid="{C57FB809-5FE2-45E4-ACDC-C1DBA03283E4}"/>
    <cellStyle name="Normal 2 2 4 10 6 2" xfId="20039" xr:uid="{CDB3F3D8-A21A-4F07-ADB0-05173762F68D}"/>
    <cellStyle name="Normal 2 2 4 10 7" xfId="22879" xr:uid="{5CF308C9-6D51-4643-9E2C-5CA6A840CF6A}"/>
    <cellStyle name="Normal 2 2 4 10 8" xfId="12711" xr:uid="{E7A9E7AD-6F08-45B4-9A3F-FF2B6DF2184A}"/>
    <cellStyle name="Normal 2 2 4 11" xfId="724" xr:uid="{00000000-0005-0000-0000-000080040000}"/>
    <cellStyle name="Normal 2 2 4 11 2" xfId="5077" xr:uid="{B2B51439-26A5-4C50-95D8-D9A322E62328}"/>
    <cellStyle name="Normal 2 2 4 11 2 2" xfId="25677" xr:uid="{C402C1D2-4423-4CDA-ADCF-C57202F1D021}"/>
    <cellStyle name="Normal 2 2 4 11 2 3" xfId="26358" xr:uid="{056DCAAC-24E9-43A1-82A6-0C9A315D56AD}"/>
    <cellStyle name="Normal 2 2 4 11 2 4" xfId="14374" xr:uid="{872521E7-6E08-4614-B377-4B95D2864DA4}"/>
    <cellStyle name="Normal 2 2 4 11 3" xfId="6827" xr:uid="{7C2751A7-702E-4DF4-9E80-C1AE00BF3135}"/>
    <cellStyle name="Normal 2 2 4 11 3 2" xfId="27642" xr:uid="{19F6A390-B923-463C-9013-7110AED7F8C9}"/>
    <cellStyle name="Normal 2 2 4 11 3 3" xfId="17207" xr:uid="{AC1AC1C8-1FF9-407E-943E-53543251EF25}"/>
    <cellStyle name="Normal 2 2 4 11 4" xfId="9660" xr:uid="{19073B8C-2791-4F34-812F-A2DE9320F133}"/>
    <cellStyle name="Normal 2 2 4 11 4 2" xfId="20040" xr:uid="{34810A10-8551-4547-9322-99F6D9A4A5EA}"/>
    <cellStyle name="Normal 2 2 4 11 5" xfId="23141" xr:uid="{416C81B3-0819-4BF8-9A30-32B0AC090322}"/>
    <cellStyle name="Normal 2 2 4 11 6" xfId="13409" xr:uid="{FC688F8D-7DA8-4750-8693-6F6C1C293274}"/>
    <cellStyle name="Normal 2 2 4 12" xfId="2436" xr:uid="{00000000-0005-0000-0000-0000B3030000}"/>
    <cellStyle name="Normal 2 2 4 12 2" xfId="5731" xr:uid="{1CA93B62-87E4-4705-96DD-F355FB40FC33}"/>
    <cellStyle name="Normal 2 2 4 12 2 2" xfId="27528" xr:uid="{693F9F83-E752-4F7D-B8DA-264691227F4E}"/>
    <cellStyle name="Normal 2 2 4 12 2 3" xfId="15108" xr:uid="{F5B0BC0C-3FEA-4385-B77E-05F42AF9B996}"/>
    <cellStyle name="Normal 2 2 4 12 3" xfId="7561" xr:uid="{D54A0966-299F-4FC9-8FED-1E10BBEC96F3}"/>
    <cellStyle name="Normal 2 2 4 12 3 2" xfId="17941" xr:uid="{26E2A7A7-1EAB-45EE-920C-AD013DF7E206}"/>
    <cellStyle name="Normal 2 2 4 12 4" xfId="10394" xr:uid="{C84F7657-F60B-4659-BC49-8D0BE4A04CC6}"/>
    <cellStyle name="Normal 2 2 4 12 4 2" xfId="20774" xr:uid="{5769F3AE-2EF9-48C9-AB5C-93E5211D5A0F}"/>
    <cellStyle name="Normal 2 2 4 12 5" xfId="24007" xr:uid="{FABCEE1E-7C42-4836-8C1F-79CA52228F4A}"/>
    <cellStyle name="Normal 2 2 4 12 6" xfId="12823" xr:uid="{676C421A-797B-4EB2-918A-9AC76E6E9645}"/>
    <cellStyle name="Normal 2 2 4 13" xfId="2166" xr:uid="{00000000-0005-0000-0000-0000AF030000}"/>
    <cellStyle name="Normal 2 2 4 13 2" xfId="7293" xr:uid="{F1BFA181-64C5-4E4A-ABD0-7974201F6931}"/>
    <cellStyle name="Normal 2 2 4 13 2 2" xfId="26397" xr:uid="{C5112DC9-9925-499D-B2E9-335E18D7B2D2}"/>
    <cellStyle name="Normal 2 2 4 13 2 3" xfId="17673" xr:uid="{F344F0F8-8DF6-4F0A-BAB4-42D5F92328BF}"/>
    <cellStyle name="Normal 2 2 4 13 3" xfId="10126" xr:uid="{E442D80D-08EC-4EAA-BC94-B6780007F958}"/>
    <cellStyle name="Normal 2 2 4 13 3 2" xfId="20506" xr:uid="{246E3730-AF31-49D0-A8E0-7E7785E2D887}"/>
    <cellStyle name="Normal 2 2 4 13 4" xfId="23598" xr:uid="{D26C7D18-001A-43BB-9815-B9CF2762C3E7}"/>
    <cellStyle name="Normal 2 2 4 13 5" xfId="14840" xr:uid="{A06D253D-74AA-4949-A3C4-488C2ED85076}"/>
    <cellStyle name="Normal 2 2 4 14" xfId="3926" xr:uid="{9224FE76-AF9F-40C7-9E4B-7A38724FA954}"/>
    <cellStyle name="Normal 2 2 4 14 2" xfId="8758" xr:uid="{6E95594E-0165-4B4D-ADF3-14A3EE4DDC8E}"/>
    <cellStyle name="Normal 2 2 4 14 2 2" xfId="19138" xr:uid="{2422C39E-40B6-44E7-8B83-F4CBD35700F8}"/>
    <cellStyle name="Normal 2 2 4 14 3" xfId="11591" xr:uid="{BC9F1DA9-C5F5-42AD-BD86-0A771A3DF603}"/>
    <cellStyle name="Normal 2 2 4 14 3 2" xfId="21971" xr:uid="{4D8611E8-F2C4-448E-BE12-76FC605A333A}"/>
    <cellStyle name="Normal 2 2 4 14 4" xfId="27369" xr:uid="{FE9CCE05-EF0F-418B-AE5C-0376211A82BB}"/>
    <cellStyle name="Normal 2 2 4 14 5" xfId="16305" xr:uid="{10BBC8C1-DA61-4642-8926-FA9976CAA80E}"/>
    <cellStyle name="Normal 2 2 4 15" xfId="5075" xr:uid="{3F321B4F-E47A-4304-B738-AE2327016E19}"/>
    <cellStyle name="Normal 2 2 4 15 2" xfId="14372" xr:uid="{AE14D018-34CD-4C44-BCC8-1E57CECF4998}"/>
    <cellStyle name="Normal 2 2 4 16" xfId="6825" xr:uid="{1BB3EEC8-AF94-4899-A302-68D57360357C}"/>
    <cellStyle name="Normal 2 2 4 16 2" xfId="17205" xr:uid="{A687550A-8C82-42DC-9A95-3E243EE3767B}"/>
    <cellStyle name="Normal 2 2 4 17" xfId="9658" xr:uid="{C6FCDE00-F4C5-44DE-844A-7083A1A96C98}"/>
    <cellStyle name="Normal 2 2 4 17 2" xfId="20038" xr:uid="{B61EA2A4-DD29-4E0D-90E6-932E4981EC6A}"/>
    <cellStyle name="Normal 2 2 4 18" xfId="23384" xr:uid="{E36E8115-6050-4A3E-9EF7-52F5E1BB4ED5}"/>
    <cellStyle name="Normal 2 2 4 19" xfId="12398" xr:uid="{7149CC92-E14B-4B1D-A89B-503FF7AF0A7B}"/>
    <cellStyle name="Normal 2 2 4 2" xfId="725" xr:uid="{00000000-0005-0000-0000-000081040000}"/>
    <cellStyle name="Normal 2 2 4 2 10" xfId="5078" xr:uid="{082F0210-4C72-422F-80F9-ACC646677EA2}"/>
    <cellStyle name="Normal 2 2 4 2 10 2" xfId="14375" xr:uid="{94822CAF-2092-49A9-B8CD-410DA0A1A116}"/>
    <cellStyle name="Normal 2 2 4 2 11" xfId="6828" xr:uid="{242FD371-17D0-477D-B9D8-109C3D143C7C}"/>
    <cellStyle name="Normal 2 2 4 2 11 2" xfId="17208" xr:uid="{065C0B98-270C-4FA0-BFD9-19E1970F6214}"/>
    <cellStyle name="Normal 2 2 4 2 12" xfId="9661" xr:uid="{9EC68AC5-DB34-4CC7-9026-D9E313DA6B00}"/>
    <cellStyle name="Normal 2 2 4 2 12 2" xfId="20041" xr:uid="{9D0222BA-8F09-45F6-B777-449CA78646CA}"/>
    <cellStyle name="Normal 2 2 4 2 13" xfId="24968" xr:uid="{0C738B10-8E93-4856-BCB1-B19FD7867AA7}"/>
    <cellStyle name="Normal 2 2 4 2 14" xfId="12421" xr:uid="{384D961C-EC37-4EA2-A57F-262696283CE4}"/>
    <cellStyle name="Normal 2 2 4 2 2" xfId="726" xr:uid="{00000000-0005-0000-0000-000082040000}"/>
    <cellStyle name="Normal 2 2 4 2 2 10" xfId="6829" xr:uid="{BE5F802E-0A33-4C0C-B22F-904F96F5C12D}"/>
    <cellStyle name="Normal 2 2 4 2 2 10 2" xfId="17209" xr:uid="{0E0A262A-9010-4CD1-BFCB-467216AADD64}"/>
    <cellStyle name="Normal 2 2 4 2 2 11" xfId="9662" xr:uid="{ABFE3BC2-408D-4C96-99C4-97DE3C927B68}"/>
    <cellStyle name="Normal 2 2 4 2 2 11 2" xfId="20042" xr:uid="{7F457473-275E-44E9-8293-D49E2EC6900B}"/>
    <cellStyle name="Normal 2 2 4 2 2 12" xfId="23567" xr:uid="{714019CF-C46E-40AB-935E-1D4B4ECBD1B9}"/>
    <cellStyle name="Normal 2 2 4 2 2 13" xfId="12481" xr:uid="{18DB36CC-DB17-43E4-811E-FC915DA0DCCC}"/>
    <cellStyle name="Normal 2 2 4 2 2 2" xfId="727" xr:uid="{00000000-0005-0000-0000-000083040000}"/>
    <cellStyle name="Normal 2 2 4 2 2 2 10" xfId="13046" xr:uid="{B75C6799-77DF-49EF-B0AB-0CAF2F2B5AA6}"/>
    <cellStyle name="Normal 2 2 4 2 2 2 2" xfId="2721" xr:uid="{00000000-0005-0000-0000-0000B7030000}"/>
    <cellStyle name="Normal 2 2 4 2 2 2 2 2" xfId="3152" xr:uid="{00000000-0005-0000-0000-0000B8030000}"/>
    <cellStyle name="Normal 2 2 4 2 2 2 2 2 2" xfId="6210" xr:uid="{2699C163-FD31-4EAE-A8F7-B64A6502ECF7}"/>
    <cellStyle name="Normal 2 2 4 2 2 2 2 2 2 2" xfId="27309" xr:uid="{979CD163-8371-46E5-A003-E51E3D7A9388}"/>
    <cellStyle name="Normal 2 2 4 2 2 2 2 2 2 3" xfId="15779" xr:uid="{F6DCBA35-A6CE-45ED-8A34-3DB0D43A58A2}"/>
    <cellStyle name="Normal 2 2 4 2 2 2 2 2 3" xfId="8232" xr:uid="{F0D0C146-855C-4C83-8150-0B386D5B8ED4}"/>
    <cellStyle name="Normal 2 2 4 2 2 2 2 2 3 2" xfId="18612" xr:uid="{6399A8DE-701C-4DB0-91AB-D921947BE8E1}"/>
    <cellStyle name="Normal 2 2 4 2 2 2 2 2 4" xfId="11065" xr:uid="{1E9C24A1-9573-4B38-8468-E68552F1F4BA}"/>
    <cellStyle name="Normal 2 2 4 2 2 2 2 2 4 2" xfId="21445" xr:uid="{6EA31103-5C99-4B3E-AD13-B9D29EBA98AE}"/>
    <cellStyle name="Normal 2 2 4 2 2 2 2 2 5" xfId="25298" xr:uid="{2DD1FCC2-D5B0-44E4-80A1-FF322D89482A}"/>
    <cellStyle name="Normal 2 2 4 2 2 2 2 2 6" xfId="13687" xr:uid="{00D91A39-C71B-4EF1-940F-2B85EFA0B76C}"/>
    <cellStyle name="Normal 2 2 4 2 2 2 2 3" xfId="4288" xr:uid="{EB4C999B-FD68-43F3-85D7-E9F10D41EA3E}"/>
    <cellStyle name="Normal 2 2 4 2 2 2 2 3 2" xfId="9060" xr:uid="{D55F9012-33D5-4D08-A084-FDFFB9E1BD7C}"/>
    <cellStyle name="Normal 2 2 4 2 2 2 2 3 2 2" xfId="29103" xr:uid="{0037F71B-AF57-417B-B0C1-9187E1724F27}"/>
    <cellStyle name="Normal 2 2 4 2 2 2 2 3 2 3" xfId="19440" xr:uid="{35B5BCF0-9220-4EAF-8043-00F118D02DCA}"/>
    <cellStyle name="Normal 2 2 4 2 2 2 2 3 3" xfId="11893" xr:uid="{15FFEA8F-AD61-42BA-B4DF-77F494056622}"/>
    <cellStyle name="Normal 2 2 4 2 2 2 2 3 3 2" xfId="22273" xr:uid="{DDAA0DAD-3748-447D-859F-158EAAB2B3D1}"/>
    <cellStyle name="Normal 2 2 4 2 2 2 2 3 4" xfId="25556" xr:uid="{88F7A1A7-A134-4BD9-BEF1-7FA3B8A59D87}"/>
    <cellStyle name="Normal 2 2 4 2 2 2 2 3 5" xfId="16607" xr:uid="{EB03052E-F658-45EF-B3DB-852A4C7BB8AE}"/>
    <cellStyle name="Normal 2 2 4 2 2 2 2 4" xfId="5939" xr:uid="{CB7445F3-EDE3-4EE8-B6F9-3A408AAD304B}"/>
    <cellStyle name="Normal 2 2 4 2 2 2 2 4 2" xfId="26544" xr:uid="{88071224-704B-408D-9737-7F52197591E3}"/>
    <cellStyle name="Normal 2 2 4 2 2 2 2 4 3" xfId="15392" xr:uid="{78E75524-9F07-495E-8BF3-3BAF4F5DD576}"/>
    <cellStyle name="Normal 2 2 4 2 2 2 2 5" xfId="7845" xr:uid="{5D107997-4F67-464D-A286-B2B2A0262103}"/>
    <cellStyle name="Normal 2 2 4 2 2 2 2 5 2" xfId="18225" xr:uid="{AA40D164-9E2D-4A13-910B-3D371DE141C5}"/>
    <cellStyle name="Normal 2 2 4 2 2 2 2 6" xfId="10678" xr:uid="{18926BE6-A7E2-4432-B7DE-3E917506226E}"/>
    <cellStyle name="Normal 2 2 4 2 2 2 2 6 2" xfId="21058" xr:uid="{5DB5DD18-242B-488B-BD94-C1C85C86F788}"/>
    <cellStyle name="Normal 2 2 4 2 2 2 2 7" xfId="23627" xr:uid="{83E0FFC2-481C-45AE-8A7D-75DA91E86A48}"/>
    <cellStyle name="Normal 2 2 4 2 2 2 2 8" xfId="13150" xr:uid="{C5B5A001-DC74-4D19-AFCD-13258C952985}"/>
    <cellStyle name="Normal 2 2 4 2 2 2 3" xfId="3153" xr:uid="{00000000-0005-0000-0000-0000B9030000}"/>
    <cellStyle name="Normal 2 2 4 2 2 2 3 2" xfId="4452" xr:uid="{4A97CEB2-5003-4355-8B57-CF23B36F416D}"/>
    <cellStyle name="Normal 2 2 4 2 2 2 3 2 2" xfId="9224" xr:uid="{F5720346-86C9-4C63-BA2E-BAE188667089}"/>
    <cellStyle name="Normal 2 2 4 2 2 2 3 2 2 2" xfId="19604" xr:uid="{9305AE05-2DFF-4B0F-A9D4-8809704FA2E9}"/>
    <cellStyle name="Normal 2 2 4 2 2 2 3 2 3" xfId="12057" xr:uid="{ECFF396C-25C3-49B8-AA48-4D7D1EBC0BDB}"/>
    <cellStyle name="Normal 2 2 4 2 2 2 3 2 3 2" xfId="22437" xr:uid="{2BC92043-679A-4766-9259-2405F2EA928F}"/>
    <cellStyle name="Normal 2 2 4 2 2 2 3 2 4" xfId="26057" xr:uid="{ED0E0944-5CEF-4C9C-AA0F-E258430D90A9}"/>
    <cellStyle name="Normal 2 2 4 2 2 2 3 2 5" xfId="16771" xr:uid="{55BE370F-B348-471C-8745-E120F97BE2A0}"/>
    <cellStyle name="Normal 2 2 4 2 2 2 3 3" xfId="6211" xr:uid="{CF2B2C7D-8D4A-4128-AE44-E970B94FCAE1}"/>
    <cellStyle name="Normal 2 2 4 2 2 2 3 3 2" xfId="15780" xr:uid="{B75D01FD-8740-465A-8152-A77BC1D4819D}"/>
    <cellStyle name="Normal 2 2 4 2 2 2 3 4" xfId="8233" xr:uid="{CEBD421D-9A20-422F-AC86-CA9DEA90F093}"/>
    <cellStyle name="Normal 2 2 4 2 2 2 3 4 2" xfId="18613" xr:uid="{1B2C86E2-3FE6-4F5C-BA72-F9B27B3FBC4B}"/>
    <cellStyle name="Normal 2 2 4 2 2 2 3 5" xfId="11066" xr:uid="{505C8031-27A6-4614-A3C4-177C0D99977D}"/>
    <cellStyle name="Normal 2 2 4 2 2 2 3 5 2" xfId="21446" xr:uid="{4C04D953-6EF7-4BBC-BA46-8EFDD1D1EA4D}"/>
    <cellStyle name="Normal 2 2 4 2 2 2 3 6" xfId="24287" xr:uid="{171037B2-2BB0-4C29-BBCE-68189D2748E9}"/>
    <cellStyle name="Normal 2 2 4 2 2 2 3 7" xfId="13688" xr:uid="{271CF764-F5C9-47CB-857B-A73B69E6962C}"/>
    <cellStyle name="Normal 2 2 4 2 2 2 4" xfId="3151" xr:uid="{00000000-0005-0000-0000-0000BA030000}"/>
    <cellStyle name="Normal 2 2 4 2 2 2 4 2" xfId="6209" xr:uid="{E91A0431-FCC1-463D-BD9C-F55AA905BE01}"/>
    <cellStyle name="Normal 2 2 4 2 2 2 4 2 2" xfId="27581" xr:uid="{7798AA59-ECF7-4EA6-AE66-36AF8239076A}"/>
    <cellStyle name="Normal 2 2 4 2 2 2 4 2 3" xfId="15778" xr:uid="{3D255CEF-B0D7-4594-8D79-B28B7B704CE7}"/>
    <cellStyle name="Normal 2 2 4 2 2 2 4 3" xfId="8231" xr:uid="{0CD3A607-C712-4534-B9B7-8F82DE39D3A1}"/>
    <cellStyle name="Normal 2 2 4 2 2 2 4 3 2" xfId="18611" xr:uid="{847B1C1E-5B45-4EA7-9A71-E2F0ED75139E}"/>
    <cellStyle name="Normal 2 2 4 2 2 2 4 4" xfId="11064" xr:uid="{314174BA-CE9E-4BBB-86B5-4BE1B74BFD55}"/>
    <cellStyle name="Normal 2 2 4 2 2 2 4 4 2" xfId="21444" xr:uid="{BF5AEE3C-78FF-46DD-B096-C3648047178D}"/>
    <cellStyle name="Normal 2 2 4 2 2 2 4 5" xfId="24462" xr:uid="{CE55173A-4A4F-4D6C-9EB6-0BBA474A68A0}"/>
    <cellStyle name="Normal 2 2 4 2 2 2 4 6" xfId="13686" xr:uid="{BBE612DB-E7AA-4BE9-B15F-44A38468F16D}"/>
    <cellStyle name="Normal 2 2 4 2 2 2 5" xfId="4245" xr:uid="{A5837D72-58FA-4ACE-83A8-4C32A870CADD}"/>
    <cellStyle name="Normal 2 2 4 2 2 2 5 2" xfId="9017" xr:uid="{3911FCCB-8233-454F-8863-A3272D932E7B}"/>
    <cellStyle name="Normal 2 2 4 2 2 2 5 2 2" xfId="29088" xr:uid="{559997CF-28FA-4C70-AEF7-995D956D328F}"/>
    <cellStyle name="Normal 2 2 4 2 2 2 5 2 3" xfId="19397" xr:uid="{6AA6EA60-8522-44FD-82C6-A119F68309F5}"/>
    <cellStyle name="Normal 2 2 4 2 2 2 5 3" xfId="11850" xr:uid="{E81DFAA3-3FDC-4207-982E-6BBCB881398F}"/>
    <cellStyle name="Normal 2 2 4 2 2 2 5 3 2" xfId="22230" xr:uid="{F4A4E475-A61A-492B-AD1A-F651E84955C9}"/>
    <cellStyle name="Normal 2 2 4 2 2 2 5 4" xfId="23355" xr:uid="{4A63525E-46BF-4176-BD63-81BE8045E9C6}"/>
    <cellStyle name="Normal 2 2 4 2 2 2 5 5" xfId="16564" xr:uid="{B6518A45-8C55-4D40-819C-2C376C91C8EE}"/>
    <cellStyle name="Normal 2 2 4 2 2 2 6" xfId="5080" xr:uid="{47FC8CF6-B486-4972-BA38-F5EDBBDDAC10}"/>
    <cellStyle name="Normal 2 2 4 2 2 2 6 2" xfId="28156" xr:uid="{9FFF3425-5AF2-4761-BE08-7EC4173D3F76}"/>
    <cellStyle name="Normal 2 2 4 2 2 2 6 3" xfId="14377" xr:uid="{335F4B5E-37F6-4AD8-9623-4B17805DE4A7}"/>
    <cellStyle name="Normal 2 2 4 2 2 2 7" xfId="6830" xr:uid="{EBF1790C-9A9E-4FDA-99F8-75F26B66D02D}"/>
    <cellStyle name="Normal 2 2 4 2 2 2 7 2" xfId="17210" xr:uid="{2C60DF07-AFD6-4899-B1D4-DE65F15B1770}"/>
    <cellStyle name="Normal 2 2 4 2 2 2 8" xfId="9663" xr:uid="{C51E09DB-C633-47B9-8D83-AA8B5E1C1EF6}"/>
    <cellStyle name="Normal 2 2 4 2 2 2 8 2" xfId="20043" xr:uid="{B55AE1A0-B807-4104-AD5F-DF983DAA81AF}"/>
    <cellStyle name="Normal 2 2 4 2 2 2 9" xfId="23562" xr:uid="{2519DEBA-4290-4708-B313-1F513235CCFB}"/>
    <cellStyle name="Normal 2 2 4 2 2 3" xfId="2720" xr:uid="{00000000-0005-0000-0000-0000BB030000}"/>
    <cellStyle name="Normal 2 2 4 2 2 3 2" xfId="3154" xr:uid="{00000000-0005-0000-0000-0000BC030000}"/>
    <cellStyle name="Normal 2 2 4 2 2 3 2 2" xfId="6212" xr:uid="{E71CCDBE-A511-45EC-9137-4294D00A3932}"/>
    <cellStyle name="Normal 2 2 4 2 2 3 2 2 2" xfId="25954" xr:uid="{622D5F88-FF21-4BA9-ADB2-3C2824DEFF04}"/>
    <cellStyle name="Normal 2 2 4 2 2 3 2 2 3" xfId="15781" xr:uid="{7866CC56-376B-4590-9306-7811498CB6B8}"/>
    <cellStyle name="Normal 2 2 4 2 2 3 2 3" xfId="8234" xr:uid="{07E27873-EAB3-4DFE-8C19-8F30AA3B3052}"/>
    <cellStyle name="Normal 2 2 4 2 2 3 2 3 2" xfId="18614" xr:uid="{AF9E421E-67EC-4F27-9E84-047FCB4FE572}"/>
    <cellStyle name="Normal 2 2 4 2 2 3 2 4" xfId="11067" xr:uid="{023DF42C-3068-40E6-BBA8-6E262468578C}"/>
    <cellStyle name="Normal 2 2 4 2 2 3 2 4 2" xfId="21447" xr:uid="{7174D068-6883-470E-A0A5-DA37122A2777}"/>
    <cellStyle name="Normal 2 2 4 2 2 3 2 5" xfId="23926" xr:uid="{2562E55E-8274-403D-B64C-DC58F9E1C9E8}"/>
    <cellStyle name="Normal 2 2 4 2 2 3 2 6" xfId="13689" xr:uid="{B836E300-9378-4951-82EB-4DDBB1393F70}"/>
    <cellStyle name="Normal 2 2 4 2 2 3 3" xfId="4287" xr:uid="{532B6416-E1AF-42E2-83CC-09B1192EA672}"/>
    <cellStyle name="Normal 2 2 4 2 2 3 3 2" xfId="9059" xr:uid="{EC143838-7391-4B15-9DD0-BA807430AB81}"/>
    <cellStyle name="Normal 2 2 4 2 2 3 3 2 2" xfId="29102" xr:uid="{7F65475A-E3E1-406B-890B-AEFDBE121E83}"/>
    <cellStyle name="Normal 2 2 4 2 2 3 3 2 3" xfId="19439" xr:uid="{0F5C69B9-7445-41F9-930F-53777E6EAC14}"/>
    <cellStyle name="Normal 2 2 4 2 2 3 3 3" xfId="11892" xr:uid="{468137D7-7E07-42F8-910E-692041FBE6F2}"/>
    <cellStyle name="Normal 2 2 4 2 2 3 3 3 2" xfId="22272" xr:uid="{33261F64-5DDC-4BB0-9A2A-BD3F4E05BDBB}"/>
    <cellStyle name="Normal 2 2 4 2 2 3 3 4" xfId="23531" xr:uid="{AC9474BA-6BE0-4E77-90A2-7F6257FC8D5C}"/>
    <cellStyle name="Normal 2 2 4 2 2 3 3 5" xfId="16606" xr:uid="{DE13A975-C627-4FF1-B28C-7DEB8A7E81CB}"/>
    <cellStyle name="Normal 2 2 4 2 2 3 4" xfId="5938" xr:uid="{F1175C17-8A92-44F1-B138-AC745586A597}"/>
    <cellStyle name="Normal 2 2 4 2 2 3 4 2" xfId="28184" xr:uid="{5AEBB01A-7D83-4CAE-99D5-D5C0545F0400}"/>
    <cellStyle name="Normal 2 2 4 2 2 3 4 3" xfId="15391" xr:uid="{F668E040-A025-46A1-8A8E-AA168A3620CF}"/>
    <cellStyle name="Normal 2 2 4 2 2 3 5" xfId="7844" xr:uid="{5A74DDD8-F7C1-4489-B7BF-C018EF908A51}"/>
    <cellStyle name="Normal 2 2 4 2 2 3 5 2" xfId="18224" xr:uid="{D5AE22DE-B013-4403-96C7-3EBF811005EA}"/>
    <cellStyle name="Normal 2 2 4 2 2 3 6" xfId="10677" xr:uid="{5F3C90A9-0021-45AF-A681-54A1EC48DD82}"/>
    <cellStyle name="Normal 2 2 4 2 2 3 6 2" xfId="21057" xr:uid="{1B7B70CA-7443-44A0-8740-97A89863AA0C}"/>
    <cellStyle name="Normal 2 2 4 2 2 3 7" xfId="23376" xr:uid="{254CF21A-F962-4C43-844D-B0F1B8A8A487}"/>
    <cellStyle name="Normal 2 2 4 2 2 3 8" xfId="13149" xr:uid="{90D1D134-855A-4F6D-BAE2-F2146545F8C0}"/>
    <cellStyle name="Normal 2 2 4 2 2 4" xfId="3155" xr:uid="{00000000-0005-0000-0000-0000BD030000}"/>
    <cellStyle name="Normal 2 2 4 2 2 4 2" xfId="4453" xr:uid="{D31ECB7F-F17E-42F8-B936-3BE6C6095BEC}"/>
    <cellStyle name="Normal 2 2 4 2 2 4 2 2" xfId="9225" xr:uid="{EB4AD320-1ECF-4D1E-9848-5956DEAE50ED}"/>
    <cellStyle name="Normal 2 2 4 2 2 4 2 2 2" xfId="19605" xr:uid="{57484C8E-A8FE-4895-934A-C9451297BB0C}"/>
    <cellStyle name="Normal 2 2 4 2 2 4 2 3" xfId="12058" xr:uid="{15235E2B-8571-4A74-A144-F9D9E0AA927E}"/>
    <cellStyle name="Normal 2 2 4 2 2 4 2 3 2" xfId="22438" xr:uid="{5C86E97E-7370-44AF-86BD-20021B9D7D69}"/>
    <cellStyle name="Normal 2 2 4 2 2 4 2 4" xfId="25896" xr:uid="{854538DB-A2EA-425F-AFD9-5652C6107723}"/>
    <cellStyle name="Normal 2 2 4 2 2 4 2 5" xfId="16772" xr:uid="{CF930C04-3313-4181-A114-8330FD14F551}"/>
    <cellStyle name="Normal 2 2 4 2 2 4 3" xfId="6213" xr:uid="{CD40CAC9-9E42-4AC8-85F3-B5103FCCDD0D}"/>
    <cellStyle name="Normal 2 2 4 2 2 4 3 2" xfId="15782" xr:uid="{8780E0F3-6CDD-4337-BAE4-EB9EB4BE57C6}"/>
    <cellStyle name="Normal 2 2 4 2 2 4 4" xfId="8235" xr:uid="{F075D409-C758-4478-B09B-E66243D7D14C}"/>
    <cellStyle name="Normal 2 2 4 2 2 4 4 2" xfId="18615" xr:uid="{12B53BBF-199C-4CAD-96D3-C0B66EAD64E8}"/>
    <cellStyle name="Normal 2 2 4 2 2 4 5" xfId="11068" xr:uid="{5A0534AB-A9DA-46E2-B0AE-4C734142AB01}"/>
    <cellStyle name="Normal 2 2 4 2 2 4 5 2" xfId="21448" xr:uid="{E11B5D29-5E1D-482A-80F9-DD81AAE2A100}"/>
    <cellStyle name="Normal 2 2 4 2 2 4 6" xfId="22835" xr:uid="{F355649C-0759-4C44-A8E7-F4F596869D20}"/>
    <cellStyle name="Normal 2 2 4 2 2 4 7" xfId="13690" xr:uid="{DBA412D2-DB80-4C7A-BC79-A8E74C2F9856}"/>
    <cellStyle name="Normal 2 2 4 2 2 5" xfId="3150" xr:uid="{00000000-0005-0000-0000-0000BE030000}"/>
    <cellStyle name="Normal 2 2 4 2 2 5 2" xfId="6208" xr:uid="{618D1D94-107E-44CF-AA1E-6A06B104CAE9}"/>
    <cellStyle name="Normal 2 2 4 2 2 5 2 2" xfId="26460" xr:uid="{A029499B-D5E3-44F3-8A69-9F2DCF13D404}"/>
    <cellStyle name="Normal 2 2 4 2 2 5 2 3" xfId="15777" xr:uid="{6F6DB294-D076-489F-BC5F-91BDF121C51B}"/>
    <cellStyle name="Normal 2 2 4 2 2 5 3" xfId="8230" xr:uid="{ACE1619D-C6AC-4A41-959F-78832DFE1FFD}"/>
    <cellStyle name="Normal 2 2 4 2 2 5 3 2" xfId="18610" xr:uid="{E47AD77C-F5DF-4D81-B6BE-C15CCB65D6D6}"/>
    <cellStyle name="Normal 2 2 4 2 2 5 4" xfId="11063" xr:uid="{0FA6119F-1A0C-487E-82A8-BDBD6597F767}"/>
    <cellStyle name="Normal 2 2 4 2 2 5 4 2" xfId="21443" xr:uid="{3E9CFA26-34F8-41EF-BF82-4D42604E8B93}"/>
    <cellStyle name="Normal 2 2 4 2 2 5 5" xfId="23450" xr:uid="{12EE21C7-E8D0-43FF-8A01-E77B1BB12DFE}"/>
    <cellStyle name="Normal 2 2 4 2 2 5 6" xfId="13685" xr:uid="{6EAC6775-9A55-4C60-A018-12D794A91A63}"/>
    <cellStyle name="Normal 2 2 4 2 2 6" xfId="2555" xr:uid="{00000000-0005-0000-0000-0000BF030000}"/>
    <cellStyle name="Normal 2 2 4 2 2 6 2" xfId="5825" xr:uid="{F2196EFF-4174-4140-908D-57A5DEF88B4E}"/>
    <cellStyle name="Normal 2 2 4 2 2 6 2 2" xfId="27746" xr:uid="{5FCDB675-1C76-42FB-920F-6D13460C5D38}"/>
    <cellStyle name="Normal 2 2 4 2 2 6 2 3" xfId="15227" xr:uid="{B4005584-B072-4CB9-84C6-79406B33ECF4}"/>
    <cellStyle name="Normal 2 2 4 2 2 6 3" xfId="7680" xr:uid="{BE402371-848C-4CE7-9765-6C156D82E772}"/>
    <cellStyle name="Normal 2 2 4 2 2 6 3 2" xfId="18060" xr:uid="{9F3895C7-4D6D-47E6-B687-46076222C947}"/>
    <cellStyle name="Normal 2 2 4 2 2 6 4" xfId="10513" xr:uid="{7AE1DE80-25B3-4C00-97DF-DBD27601E652}"/>
    <cellStyle name="Normal 2 2 4 2 2 6 4 2" xfId="20893" xr:uid="{8721C51B-DFE3-4D00-B8EC-56FC3E931C64}"/>
    <cellStyle name="Normal 2 2 4 2 2 6 5" xfId="25579" xr:uid="{FEE6F374-2430-40BD-B012-CC0B8883E86E}"/>
    <cellStyle name="Normal 2 2 4 2 2 6 6" xfId="12943" xr:uid="{B721A15B-6509-477A-A1E0-530863601813}"/>
    <cellStyle name="Normal 2 2 4 2 2 7" xfId="2249" xr:uid="{00000000-0005-0000-0000-0000B5030000}"/>
    <cellStyle name="Normal 2 2 4 2 2 7 2" xfId="7376" xr:uid="{7322D2C7-5B3C-4E9C-94C9-09023A49B850}"/>
    <cellStyle name="Normal 2 2 4 2 2 7 2 2" xfId="17756" xr:uid="{CEAE7E0A-B11D-4CA8-BE3C-D1FD62F72706}"/>
    <cellStyle name="Normal 2 2 4 2 2 7 3" xfId="10209" xr:uid="{4DC9D3FD-899D-439E-9756-E8909AD65FD1}"/>
    <cellStyle name="Normal 2 2 4 2 2 7 3 2" xfId="20589" xr:uid="{720FB1B8-01B7-4754-AD97-FAF561815584}"/>
    <cellStyle name="Normal 2 2 4 2 2 7 4" xfId="22960" xr:uid="{3D743B37-7539-46DD-89B6-0C47060567BC}"/>
    <cellStyle name="Normal 2 2 4 2 2 7 5" xfId="14923" xr:uid="{47E46C3A-2B1A-4572-BFD4-D629EC5B57FE}"/>
    <cellStyle name="Normal 2 2 4 2 2 8" xfId="3800" xr:uid="{6A30176C-DD0C-4612-B71D-4A3D00BA024F}"/>
    <cellStyle name="Normal 2 2 4 2 2 8 2" xfId="8636" xr:uid="{4056E821-8729-4119-BA4D-378C7358BEC6}"/>
    <cellStyle name="Normal 2 2 4 2 2 8 2 2" xfId="19016" xr:uid="{9637E5B6-D8FE-4263-B9A5-367EB34CF628}"/>
    <cellStyle name="Normal 2 2 4 2 2 8 3" xfId="11469" xr:uid="{5818410A-B52B-47AC-A336-512452EFCCB4}"/>
    <cellStyle name="Normal 2 2 4 2 2 8 3 2" xfId="21849" xr:uid="{D76487B1-A11A-4A1F-9C3C-E8DB63A10ED6}"/>
    <cellStyle name="Normal 2 2 4 2 2 8 4" xfId="16183" xr:uid="{9BE97DD1-8084-482A-BECD-99F93C470751}"/>
    <cellStyle name="Normal 2 2 4 2 2 9" xfId="5079" xr:uid="{1236D320-5B06-4478-AAF3-4B2E5BE0E489}"/>
    <cellStyle name="Normal 2 2 4 2 2 9 2" xfId="14376" xr:uid="{8DBF017B-9133-4929-8C04-9A8AA0829C93}"/>
    <cellStyle name="Normal 2 2 4 2 3" xfId="728" xr:uid="{00000000-0005-0000-0000-000084040000}"/>
    <cellStyle name="Normal 2 2 4 2 3 10" xfId="9664" xr:uid="{137A06F2-9AAE-40E7-AE22-97F5F1BE99E1}"/>
    <cellStyle name="Normal 2 2 4 2 3 10 2" xfId="20044" xr:uid="{025ED9FD-5072-439D-9430-47E4292AD7C9}"/>
    <cellStyle name="Normal 2 2 4 2 3 11" xfId="23040" xr:uid="{235C0F80-384A-419B-9486-8C753C5A3951}"/>
    <cellStyle name="Normal 2 2 4 2 3 12" xfId="12554" xr:uid="{28B82401-46F6-4C42-B730-CD28F76A03E8}"/>
    <cellStyle name="Normal 2 2 4 2 3 2" xfId="2722" xr:uid="{00000000-0005-0000-0000-0000C1030000}"/>
    <cellStyle name="Normal 2 2 4 2 3 2 2" xfId="3157" xr:uid="{00000000-0005-0000-0000-0000C2030000}"/>
    <cellStyle name="Normal 2 2 4 2 3 2 2 2" xfId="6215" xr:uid="{66D33B85-2A81-416A-AD46-3B9315192992}"/>
    <cellStyle name="Normal 2 2 4 2 3 2 2 2 2" xfId="27854" xr:uid="{5E967662-6A04-49F4-879A-7449CBCEE179}"/>
    <cellStyle name="Normal 2 2 4 2 3 2 2 2 3" xfId="15784" xr:uid="{C8D5E1CE-4F41-4562-A8EF-D042F4D4BC44}"/>
    <cellStyle name="Normal 2 2 4 2 3 2 2 3" xfId="8237" xr:uid="{AB7EDDB6-A68C-452D-9EB7-082C7E72F8C3}"/>
    <cellStyle name="Normal 2 2 4 2 3 2 2 3 2" xfId="18617" xr:uid="{C40C6339-F8E8-4409-8B71-362FA6BA542A}"/>
    <cellStyle name="Normal 2 2 4 2 3 2 2 4" xfId="11070" xr:uid="{D7010550-EAA3-458B-9CDD-2BE9418C860F}"/>
    <cellStyle name="Normal 2 2 4 2 3 2 2 4 2" xfId="21450" xr:uid="{C71421EA-067D-41C4-B02B-C20DD3DCA8A1}"/>
    <cellStyle name="Normal 2 2 4 2 3 2 2 5" xfId="23765" xr:uid="{ABC7261B-63A8-4DA9-9D02-BAAAA1BD8FFD}"/>
    <cellStyle name="Normal 2 2 4 2 3 2 2 6" xfId="13692" xr:uid="{A73CA4DE-74D7-4551-81AD-B5E01A232169}"/>
    <cellStyle name="Normal 2 2 4 2 3 2 3" xfId="4289" xr:uid="{BD3BFC28-8A02-4D45-BB9E-50A4D3B84292}"/>
    <cellStyle name="Normal 2 2 4 2 3 2 3 2" xfId="9061" xr:uid="{CD90A5CA-7C3C-4B16-9B47-4B8052078D1C}"/>
    <cellStyle name="Normal 2 2 4 2 3 2 3 2 2" xfId="29104" xr:uid="{30107FE3-C4A2-41B7-A790-77D344D282FC}"/>
    <cellStyle name="Normal 2 2 4 2 3 2 3 2 3" xfId="19441" xr:uid="{427E193C-89AF-4104-A9DD-86A5CE8C51A8}"/>
    <cellStyle name="Normal 2 2 4 2 3 2 3 3" xfId="11894" xr:uid="{0DDEC6CD-D410-4905-9F0A-2B8F9BFB81E3}"/>
    <cellStyle name="Normal 2 2 4 2 3 2 3 3 2" xfId="22274" xr:uid="{F678408C-20CD-4456-A14D-365F845CF170}"/>
    <cellStyle name="Normal 2 2 4 2 3 2 3 4" xfId="24572" xr:uid="{A6A98DBF-49BB-4916-8A98-E19DC87ABACC}"/>
    <cellStyle name="Normal 2 2 4 2 3 2 3 5" xfId="16608" xr:uid="{5917F770-B013-4C4C-A0FD-558297F36532}"/>
    <cellStyle name="Normal 2 2 4 2 3 2 4" xfId="5940" xr:uid="{1C5B2A3E-FF54-48BD-8D3B-9A7F4AACF0C8}"/>
    <cellStyle name="Normal 2 2 4 2 3 2 4 2" xfId="28135" xr:uid="{7131533B-38BF-4DFE-9DB1-42DCA1AC2C3E}"/>
    <cellStyle name="Normal 2 2 4 2 3 2 4 3" xfId="15393" xr:uid="{89A5315B-242A-4C32-8140-3E3AD5692490}"/>
    <cellStyle name="Normal 2 2 4 2 3 2 5" xfId="7846" xr:uid="{F0B5BE23-5203-4072-A38A-0F1423B4EA2D}"/>
    <cellStyle name="Normal 2 2 4 2 3 2 5 2" xfId="18226" xr:uid="{3FF81DB4-D6A0-44B5-8826-DCB93F432D0C}"/>
    <cellStyle name="Normal 2 2 4 2 3 2 6" xfId="10679" xr:uid="{7228B68C-7F2C-4A9A-988D-45760A04CA25}"/>
    <cellStyle name="Normal 2 2 4 2 3 2 6 2" xfId="21059" xr:uid="{D46540AE-7316-4109-942F-AA2BBDB038FA}"/>
    <cellStyle name="Normal 2 2 4 2 3 2 7" xfId="23136" xr:uid="{5E9C447A-02A9-4E08-BDA6-6FEA1E041AA6}"/>
    <cellStyle name="Normal 2 2 4 2 3 2 8" xfId="13151" xr:uid="{54E1DE7E-B85C-4CED-BFC6-3289733923E4}"/>
    <cellStyle name="Normal 2 2 4 2 3 3" xfId="3158" xr:uid="{00000000-0005-0000-0000-0000C3030000}"/>
    <cellStyle name="Normal 2 2 4 2 3 3 2" xfId="4454" xr:uid="{5248CC53-CC7A-4521-91BA-5DE56FF28C9D}"/>
    <cellStyle name="Normal 2 2 4 2 3 3 2 2" xfId="9226" xr:uid="{495C9C38-0F1A-46C6-8AE7-A932D2D2165C}"/>
    <cellStyle name="Normal 2 2 4 2 3 3 2 2 2" xfId="29217" xr:uid="{59CF6D59-8891-4798-9E6C-1166DE93EA9D}"/>
    <cellStyle name="Normal 2 2 4 2 3 3 2 2 3" xfId="19606" xr:uid="{E6BFEC40-DF17-4C6F-BC0E-C81B751B73AF}"/>
    <cellStyle name="Normal 2 2 4 2 3 3 2 3" xfId="12059" xr:uid="{D36FA740-A532-4B07-8BB1-EA8595F86055}"/>
    <cellStyle name="Normal 2 2 4 2 3 3 2 3 2" xfId="22439" xr:uid="{00C91EF7-A65D-407E-976E-DAFED77B341E}"/>
    <cellStyle name="Normal 2 2 4 2 3 3 2 4" xfId="23194" xr:uid="{57DED316-0EEB-4F17-B299-A1D8ED799983}"/>
    <cellStyle name="Normal 2 2 4 2 3 3 2 5" xfId="16773" xr:uid="{6E1C6F5C-2A6C-4229-A54C-806C33C3FCEA}"/>
    <cellStyle name="Normal 2 2 4 2 3 3 3" xfId="6216" xr:uid="{AFFD9ADB-3225-48AD-BBED-70A8BCBF3ADB}"/>
    <cellStyle name="Normal 2 2 4 2 3 3 3 2" xfId="27880" xr:uid="{238C539D-D95E-4BF8-ABE6-C387C7BC20C2}"/>
    <cellStyle name="Normal 2 2 4 2 3 3 3 3" xfId="15785" xr:uid="{76975D4A-7E3C-4564-AA51-F00EDB647832}"/>
    <cellStyle name="Normal 2 2 4 2 3 3 4" xfId="8238" xr:uid="{EA813DCE-C5A7-40A8-8D2E-4D8CC5A07749}"/>
    <cellStyle name="Normal 2 2 4 2 3 3 4 2" xfId="18618" xr:uid="{739FB499-24ED-426E-93BE-AEA94F51E9A4}"/>
    <cellStyle name="Normal 2 2 4 2 3 3 5" xfId="11071" xr:uid="{AC742C09-C1E1-4DE8-9459-618BD82FF5FD}"/>
    <cellStyle name="Normal 2 2 4 2 3 3 5 2" xfId="21451" xr:uid="{720EDA05-FA92-472F-8C79-AA2F3C789D28}"/>
    <cellStyle name="Normal 2 2 4 2 3 3 6" xfId="25551" xr:uid="{AFD675E3-2BBF-4944-A20C-869E3EC374A7}"/>
    <cellStyle name="Normal 2 2 4 2 3 3 7" xfId="13693" xr:uid="{B4F7B5C4-69E9-48FD-92CF-48DBC77932FF}"/>
    <cellStyle name="Normal 2 2 4 2 3 4" xfId="3156" xr:uid="{00000000-0005-0000-0000-0000C4030000}"/>
    <cellStyle name="Normal 2 2 4 2 3 4 2" xfId="6214" xr:uid="{68A4C56B-52D9-48AA-ACA8-17EE6BC59CDD}"/>
    <cellStyle name="Normal 2 2 4 2 3 4 2 2" xfId="28023" xr:uid="{381603AB-51F4-4558-BF47-113DE99AE6E9}"/>
    <cellStyle name="Normal 2 2 4 2 3 4 2 3" xfId="15783" xr:uid="{E1BDD14A-692C-4F04-BE73-518FE4FA805C}"/>
    <cellStyle name="Normal 2 2 4 2 3 4 3" xfId="8236" xr:uid="{3A17D46A-29E8-4E76-8E19-EF54ACD4B71C}"/>
    <cellStyle name="Normal 2 2 4 2 3 4 3 2" xfId="18616" xr:uid="{C05099B4-AEE6-4492-A998-3E509271EBC2}"/>
    <cellStyle name="Normal 2 2 4 2 3 4 4" xfId="11069" xr:uid="{2C6AF62C-0AFA-4C56-8B81-6CD5554000E7}"/>
    <cellStyle name="Normal 2 2 4 2 3 4 4 2" xfId="21449" xr:uid="{46ECBCB4-4140-48FB-B3BB-76BB4596D026}"/>
    <cellStyle name="Normal 2 2 4 2 3 4 5" xfId="25354" xr:uid="{41420271-C229-4F12-A8C3-C45E90D69C07}"/>
    <cellStyle name="Normal 2 2 4 2 3 4 6" xfId="13691" xr:uid="{5817FFAA-34D2-4D74-BC0B-898F7709E16F}"/>
    <cellStyle name="Normal 2 2 4 2 3 5" xfId="2598" xr:uid="{00000000-0005-0000-0000-0000C5030000}"/>
    <cellStyle name="Normal 2 2 4 2 3 5 2" xfId="5863" xr:uid="{8A4BEA37-8FD8-4397-8FA6-1776F135E90E}"/>
    <cellStyle name="Normal 2 2 4 2 3 5 2 2" xfId="26604" xr:uid="{2B0A737C-5946-46D8-86A1-CE639C6376D8}"/>
    <cellStyle name="Normal 2 2 4 2 3 5 2 3" xfId="15270" xr:uid="{7714C8BD-4C09-49E4-A675-4A2A3A7EBE2F}"/>
    <cellStyle name="Normal 2 2 4 2 3 5 3" xfId="7723" xr:uid="{83312644-C190-4DE2-A05A-D2CB02D84EED}"/>
    <cellStyle name="Normal 2 2 4 2 3 5 3 2" xfId="18103" xr:uid="{E3E3A4D0-5FC6-442F-8EF7-1801A6DD01FC}"/>
    <cellStyle name="Normal 2 2 4 2 3 5 4" xfId="10556" xr:uid="{85A274E6-AB1F-421D-855F-FF5BC5D9A45A}"/>
    <cellStyle name="Normal 2 2 4 2 3 5 4 2" xfId="20936" xr:uid="{0C36F9B6-1F8A-40FD-8CA3-3E459FA87A3E}"/>
    <cellStyle name="Normal 2 2 4 2 3 5 5" xfId="23386" xr:uid="{93DA55E4-4537-4916-907E-0392790EAEF6}"/>
    <cellStyle name="Normal 2 2 4 2 3 5 6" xfId="12986" xr:uid="{3F549D23-DCC2-4F1B-ABBC-AC856BB18B35}"/>
    <cellStyle name="Normal 2 2 4 2 3 6" xfId="2320" xr:uid="{00000000-0005-0000-0000-0000C0030000}"/>
    <cellStyle name="Normal 2 2 4 2 3 6 2" xfId="7447" xr:uid="{9976F5AD-B946-4435-AF60-3F82B981EB91}"/>
    <cellStyle name="Normal 2 2 4 2 3 6 2 2" xfId="17827" xr:uid="{4E4FFECD-97F5-470F-A1F7-7D7112862757}"/>
    <cellStyle name="Normal 2 2 4 2 3 6 3" xfId="10280" xr:uid="{1CDBB532-7859-4A0D-BE5C-33FAED3D78BC}"/>
    <cellStyle name="Normal 2 2 4 2 3 6 3 2" xfId="20660" xr:uid="{9C4A01FD-2C23-458A-9657-67354914F195}"/>
    <cellStyle name="Normal 2 2 4 2 3 6 4" xfId="23663" xr:uid="{EC7BBC41-7451-484B-907E-BC4354195EF3}"/>
    <cellStyle name="Normal 2 2 4 2 3 6 5" xfId="14994" xr:uid="{66E40264-68CC-4F11-9621-02ACE31AE67B}"/>
    <cellStyle name="Normal 2 2 4 2 3 7" xfId="3839" xr:uid="{23EA705F-20C4-43AA-891D-3014BAC31BE4}"/>
    <cellStyle name="Normal 2 2 4 2 3 7 2" xfId="8672" xr:uid="{CF216A4A-E3FC-4ECD-A076-6EC7214B2585}"/>
    <cellStyle name="Normal 2 2 4 2 3 7 2 2" xfId="19052" xr:uid="{361070C4-EC75-4E4E-A83D-2952936E361E}"/>
    <cellStyle name="Normal 2 2 4 2 3 7 3" xfId="11505" xr:uid="{D9D67743-BBE3-4E16-A716-8FD7CE5A3935}"/>
    <cellStyle name="Normal 2 2 4 2 3 7 3 2" xfId="21885" xr:uid="{5F7EE2D8-B053-409E-95A2-9E1F6D1C462B}"/>
    <cellStyle name="Normal 2 2 4 2 3 7 4" xfId="16219" xr:uid="{988D23EC-7AE1-4359-B886-63B78F6D9286}"/>
    <cellStyle name="Normal 2 2 4 2 3 8" xfId="5081" xr:uid="{0B217810-9819-4D72-9703-40033B207891}"/>
    <cellStyle name="Normal 2 2 4 2 3 8 2" xfId="14378" xr:uid="{F6CE234F-EEC7-4AC8-BDD8-8BCB9B71EFE2}"/>
    <cellStyle name="Normal 2 2 4 2 3 9" xfId="6831" xr:uid="{CF338C0A-9C5A-40B4-803E-7787754A9871}"/>
    <cellStyle name="Normal 2 2 4 2 3 9 2" xfId="17211" xr:uid="{F700A31A-79C3-457A-A22E-BAFCB9786A30}"/>
    <cellStyle name="Normal 2 2 4 2 4" xfId="729" xr:uid="{00000000-0005-0000-0000-000085040000}"/>
    <cellStyle name="Normal 2 2 4 2 4 2" xfId="3159" xr:uid="{00000000-0005-0000-0000-0000C7030000}"/>
    <cellStyle name="Normal 2 2 4 2 4 2 2" xfId="6217" xr:uid="{80E48B82-3C34-40D3-9788-1D0DC13EFE6C}"/>
    <cellStyle name="Normal 2 2 4 2 4 2 2 2" xfId="27683" xr:uid="{1ACFCBBA-A51F-4249-9BD9-04D756965607}"/>
    <cellStyle name="Normal 2 2 4 2 4 2 2 3" xfId="15786" xr:uid="{81BA7999-FD7D-4CBD-B441-EC403C2A8945}"/>
    <cellStyle name="Normal 2 2 4 2 4 2 3" xfId="8239" xr:uid="{1BCB77AB-A035-4619-912F-68B8A65D1029}"/>
    <cellStyle name="Normal 2 2 4 2 4 2 3 2" xfId="18619" xr:uid="{2382335A-E3B0-40B3-A2FD-A29A63008124}"/>
    <cellStyle name="Normal 2 2 4 2 4 2 4" xfId="11072" xr:uid="{5F1C3224-08D4-435B-854B-F040467BF595}"/>
    <cellStyle name="Normal 2 2 4 2 4 2 4 2" xfId="21452" xr:uid="{AD30834A-3033-43EA-9F97-1EBB7381F8AE}"/>
    <cellStyle name="Normal 2 2 4 2 4 2 5" xfId="23001" xr:uid="{BE504945-8FD7-4F3D-B0E7-ADE7D69CD6EE}"/>
    <cellStyle name="Normal 2 2 4 2 4 2 6" xfId="13694" xr:uid="{F97A643D-40DB-431D-9772-81B29E66EFDA}"/>
    <cellStyle name="Normal 2 2 4 2 4 3" xfId="2719" xr:uid="{00000000-0005-0000-0000-0000C8030000}"/>
    <cellStyle name="Normal 2 2 4 2 4 3 2" xfId="5937" xr:uid="{6A8F2C84-EAC0-4E94-8D03-05CD3BC2E25D}"/>
    <cellStyle name="Normal 2 2 4 2 4 3 2 2" xfId="28706" xr:uid="{773E2714-BAA3-46A3-A053-B0C03B71BF19}"/>
    <cellStyle name="Normal 2 2 4 2 4 3 2 3" xfId="15390" xr:uid="{92EFF602-C511-45B1-9C01-DFB5E725DB28}"/>
    <cellStyle name="Normal 2 2 4 2 4 3 3" xfId="7843" xr:uid="{5FDAFDE8-4BFF-4804-AC58-584CFB114ED7}"/>
    <cellStyle name="Normal 2 2 4 2 4 3 3 2" xfId="18223" xr:uid="{689C8253-79CB-448D-98D3-AF66C2344D49}"/>
    <cellStyle name="Normal 2 2 4 2 4 3 4" xfId="10676" xr:uid="{18CF8772-8474-4A17-9CC2-CC41FFF96740}"/>
    <cellStyle name="Normal 2 2 4 2 4 3 4 2" xfId="21056" xr:uid="{79C2AF01-6A9A-4064-916D-A4A44190100B}"/>
    <cellStyle name="Normal 2 2 4 2 4 3 5" xfId="23239" xr:uid="{5031D9C5-652F-405D-9401-4F4ABD2E7DED}"/>
    <cellStyle name="Normal 2 2 4 2 4 3 6" xfId="13148" xr:uid="{3DCC7B6D-7B4F-4493-AAF2-5426EBE62873}"/>
    <cellStyle name="Normal 2 2 4 2 4 4" xfId="4156" xr:uid="{F97839D7-2F29-47B5-9650-9F95C736EDCE}"/>
    <cellStyle name="Normal 2 2 4 2 4 4 2" xfId="8928" xr:uid="{AFC92C82-B247-40B9-B5C4-000C1625DEC4}"/>
    <cellStyle name="Normal 2 2 4 2 4 4 2 2" xfId="19308" xr:uid="{11AB5E93-4EC5-4318-BEA2-8C1CD6B827EE}"/>
    <cellStyle name="Normal 2 2 4 2 4 4 3" xfId="11761" xr:uid="{DE6D08B3-D675-4A4A-9318-0CB51C55BD64}"/>
    <cellStyle name="Normal 2 2 4 2 4 4 3 2" xfId="22141" xr:uid="{55B23CBF-F06B-400C-B16E-7405E0D79965}"/>
    <cellStyle name="Normal 2 2 4 2 4 4 4" xfId="23936" xr:uid="{C28303E9-FE5B-41B5-8155-14EE36B0189E}"/>
    <cellStyle name="Normal 2 2 4 2 4 4 5" xfId="16475" xr:uid="{F38E235E-14B3-4379-A37E-2EA5BF4A5665}"/>
    <cellStyle name="Normal 2 2 4 2 4 5" xfId="5082" xr:uid="{A3A9E2AA-4F4D-465A-B580-3F74DCCEDF9C}"/>
    <cellStyle name="Normal 2 2 4 2 4 5 2" xfId="14379" xr:uid="{35F31F88-1FDD-459C-8290-8E093FA91295}"/>
    <cellStyle name="Normal 2 2 4 2 4 6" xfId="6832" xr:uid="{A7E96CBD-4BE6-4DB3-8A5F-607C9832827D}"/>
    <cellStyle name="Normal 2 2 4 2 4 6 2" xfId="17212" xr:uid="{47CC1DFF-70A8-4A45-B4CD-64C88620F661}"/>
    <cellStyle name="Normal 2 2 4 2 4 7" xfId="9665" xr:uid="{8C2793AA-1772-4408-B90E-B93D6CE30AD9}"/>
    <cellStyle name="Normal 2 2 4 2 4 7 2" xfId="20045" xr:uid="{D8D64D40-46D3-455B-8DC8-0F62A5372256}"/>
    <cellStyle name="Normal 2 2 4 2 4 8" xfId="25417" xr:uid="{09A46CB1-6C09-4A09-B6F6-4AA5BB78A2F2}"/>
    <cellStyle name="Normal 2 2 4 2 4 9" xfId="12712" xr:uid="{B0B5D202-6FFA-450B-BFB2-710CF2322D3C}"/>
    <cellStyle name="Normal 2 2 4 2 5" xfId="3160" xr:uid="{00000000-0005-0000-0000-0000C9030000}"/>
    <cellStyle name="Normal 2 2 4 2 5 2" xfId="4455" xr:uid="{6B641034-A6D4-477C-91CE-CECB14E4E9B0}"/>
    <cellStyle name="Normal 2 2 4 2 5 2 2" xfId="9227" xr:uid="{C88BDFF1-AD84-40D9-A63B-ED38DE18688B}"/>
    <cellStyle name="Normal 2 2 4 2 5 2 2 2" xfId="29218" xr:uid="{EFD13CD5-DA52-4A0A-9C16-F47348A3E03C}"/>
    <cellStyle name="Normal 2 2 4 2 5 2 2 3" xfId="19607" xr:uid="{A011B15C-1D8B-4917-8231-B758BEDC2B86}"/>
    <cellStyle name="Normal 2 2 4 2 5 2 3" xfId="12060" xr:uid="{C4E6AA50-CE78-4A94-9EA7-BD5DCB6D4CA9}"/>
    <cellStyle name="Normal 2 2 4 2 5 2 3 2" xfId="22440" xr:uid="{0DDA0262-690B-4EDE-AB00-49E8CA5E6D27}"/>
    <cellStyle name="Normal 2 2 4 2 5 2 4" xfId="24972" xr:uid="{7E25945D-41CB-4E5A-820E-5BAA229DBC97}"/>
    <cellStyle name="Normal 2 2 4 2 5 2 5" xfId="16774" xr:uid="{9A0B81B3-A948-4C12-ADFB-C3421C8B185C}"/>
    <cellStyle name="Normal 2 2 4 2 5 3" xfId="6218" xr:uid="{2F6E5A96-78D7-44C5-8D92-FCCC456F2684}"/>
    <cellStyle name="Normal 2 2 4 2 5 3 2" xfId="27353" xr:uid="{2D6D48EF-4F10-496B-AACA-4573B8589BBF}"/>
    <cellStyle name="Normal 2 2 4 2 5 3 3" xfId="15787" xr:uid="{86AD331C-9AB0-47A8-9A7A-C7486D49AB31}"/>
    <cellStyle name="Normal 2 2 4 2 5 4" xfId="8240" xr:uid="{5FCE930C-43B9-4DD9-825D-6CC12983D69F}"/>
    <cellStyle name="Normal 2 2 4 2 5 4 2" xfId="18620" xr:uid="{EB21A1C8-EB3C-49AA-AEEF-D47868D4CBE2}"/>
    <cellStyle name="Normal 2 2 4 2 5 5" xfId="11073" xr:uid="{B9F1B30D-3D24-42D5-9386-700A96C32E84}"/>
    <cellStyle name="Normal 2 2 4 2 5 5 2" xfId="21453" xr:uid="{4A0EA96A-E493-482C-B1B6-29177EC8A5F8}"/>
    <cellStyle name="Normal 2 2 4 2 5 6" xfId="24406" xr:uid="{D7B92CD4-E5ED-4ECE-8101-81AC5355AB1B}"/>
    <cellStyle name="Normal 2 2 4 2 5 7" xfId="13695" xr:uid="{C1337A35-F0AE-4195-88CB-6C0A47B6366C}"/>
    <cellStyle name="Normal 2 2 4 2 6" xfId="2897" xr:uid="{00000000-0005-0000-0000-0000CA030000}"/>
    <cellStyle name="Normal 2 2 4 2 6 2" xfId="6083" xr:uid="{EBE5517C-7808-4345-9A38-9B97D2A6E130}"/>
    <cellStyle name="Normal 2 2 4 2 6 2 2" xfId="27217" xr:uid="{717C1686-189F-4691-8E58-D1CBE5560D47}"/>
    <cellStyle name="Normal 2 2 4 2 6 2 3" xfId="15561" xr:uid="{0116A452-050C-46B3-8C7C-E99748F1BBC9}"/>
    <cellStyle name="Normal 2 2 4 2 6 3" xfId="8014" xr:uid="{DE012C2A-BD69-42B9-9D9B-D2DB0780C457}"/>
    <cellStyle name="Normal 2 2 4 2 6 3 2" xfId="18394" xr:uid="{92588661-0624-4D50-9828-761A157D2C29}"/>
    <cellStyle name="Normal 2 2 4 2 6 4" xfId="10847" xr:uid="{B3F965D0-CCBC-4392-964E-DF1BA2897A48}"/>
    <cellStyle name="Normal 2 2 4 2 6 4 2" xfId="21227" xr:uid="{EB95EE1A-66C9-44EE-8B7C-5F37544274F5}"/>
    <cellStyle name="Normal 2 2 4 2 6 5" xfId="24440" xr:uid="{560D1163-7E8A-40FB-997E-B3319AA422B3}"/>
    <cellStyle name="Normal 2 2 4 2 6 6" xfId="13410" xr:uid="{FF272E99-C8F8-4F05-B531-C8983C3D0D16}"/>
    <cellStyle name="Normal 2 2 4 2 7" xfId="2495" xr:uid="{00000000-0005-0000-0000-0000CB030000}"/>
    <cellStyle name="Normal 2 2 4 2 7 2" xfId="5778" xr:uid="{31309030-C44A-4DF6-A717-986C7DE4CB36}"/>
    <cellStyle name="Normal 2 2 4 2 7 2 2" xfId="25947" xr:uid="{33378617-B315-4FCA-B3E9-D33061B3F3C3}"/>
    <cellStyle name="Normal 2 2 4 2 7 2 3" xfId="15167" xr:uid="{B3326B84-62F2-4589-89AE-E1C741FC3BA2}"/>
    <cellStyle name="Normal 2 2 4 2 7 3" xfId="7620" xr:uid="{1419194F-CCE5-4A12-98E7-D2CF81EE53EF}"/>
    <cellStyle name="Normal 2 2 4 2 7 3 2" xfId="18000" xr:uid="{9656D95C-BB17-4E84-BA1F-034D72243BE1}"/>
    <cellStyle name="Normal 2 2 4 2 7 4" xfId="10453" xr:uid="{30E631D4-416A-455F-8A36-835A7E61AA0A}"/>
    <cellStyle name="Normal 2 2 4 2 7 4 2" xfId="20833" xr:uid="{E5F4A594-FA20-459E-8207-87DD2B6963ED}"/>
    <cellStyle name="Normal 2 2 4 2 7 5" xfId="24470" xr:uid="{2D345C72-3362-4EE5-AD33-91830D3EE00C}"/>
    <cellStyle name="Normal 2 2 4 2 7 6" xfId="12883" xr:uid="{D2242D32-BCD5-49B5-BD4D-6B412D8A36D1}"/>
    <cellStyle name="Normal 2 2 4 2 8" xfId="2189" xr:uid="{00000000-0005-0000-0000-0000B4030000}"/>
    <cellStyle name="Normal 2 2 4 2 8 2" xfId="7316" xr:uid="{360FC0EA-CF34-4040-B06B-83B5FB05D733}"/>
    <cellStyle name="Normal 2 2 4 2 8 2 2" xfId="17696" xr:uid="{73699C6E-C478-4F6B-AC38-229215922BFB}"/>
    <cellStyle name="Normal 2 2 4 2 8 3" xfId="10149" xr:uid="{44C70DFB-C5E9-4553-9F0F-622C6C402CB7}"/>
    <cellStyle name="Normal 2 2 4 2 8 3 2" xfId="20529" xr:uid="{55398FB5-6050-4E90-997B-8A9B9EFCAA27}"/>
    <cellStyle name="Normal 2 2 4 2 8 4" xfId="23005" xr:uid="{B66B3ADA-BFAF-45E3-B609-DABEFAC8AE24}"/>
    <cellStyle name="Normal 2 2 4 2 8 5" xfId="14863" xr:uid="{7B5D2042-9F94-4749-83CE-20242B6C78AA}"/>
    <cellStyle name="Normal 2 2 4 2 9" xfId="3927" xr:uid="{77B8B384-9D18-403A-B06F-12A51804B35C}"/>
    <cellStyle name="Normal 2 2 4 2 9 2" xfId="8759" xr:uid="{7755C901-2831-4F5A-B0A4-12186FA7A94A}"/>
    <cellStyle name="Normal 2 2 4 2 9 2 2" xfId="19139" xr:uid="{0FC10658-EF09-4DDA-992A-E98D96F8C54B}"/>
    <cellStyle name="Normal 2 2 4 2 9 3" xfId="11592" xr:uid="{D51FF9B7-F4D6-460B-9746-17D7FB36CD54}"/>
    <cellStyle name="Normal 2 2 4 2 9 3 2" xfId="21972" xr:uid="{0EE2E39E-C03E-4DE9-A76D-BA6523F548F1}"/>
    <cellStyle name="Normal 2 2 4 2 9 4" xfId="16306" xr:uid="{65EC3690-704E-47BD-A65D-BDEBD001C6C1}"/>
    <cellStyle name="Normal 2 2 4 3" xfId="730" xr:uid="{00000000-0005-0000-0000-000086040000}"/>
    <cellStyle name="Normal 2 2 4 3 10" xfId="5083" xr:uid="{3059EF97-232C-42F5-8B53-D6134C3313AA}"/>
    <cellStyle name="Normal 2 2 4 3 10 2" xfId="14380" xr:uid="{0AA44285-8348-4AEA-B139-0B4B710CF248}"/>
    <cellStyle name="Normal 2 2 4 3 11" xfId="6833" xr:uid="{A5F7D9AC-56F7-4DE8-8E78-E478BFFA8DE0}"/>
    <cellStyle name="Normal 2 2 4 3 11 2" xfId="17213" xr:uid="{ED8F7ACA-68F6-4A91-8D3B-A144DEAE3E6C}"/>
    <cellStyle name="Normal 2 2 4 3 12" xfId="9666" xr:uid="{3E967C1F-FC5E-4FFA-9158-E0CE5F932165}"/>
    <cellStyle name="Normal 2 2 4 3 12 2" xfId="20046" xr:uid="{71C901C3-1818-438E-A876-F2F1AAA5B5D5}"/>
    <cellStyle name="Normal 2 2 4 3 13" xfId="23260" xr:uid="{0686F330-0275-48BC-8744-E0DB747F821D}"/>
    <cellStyle name="Normal 2 2 4 3 14" xfId="12458" xr:uid="{10887C6C-5FAB-40D5-82E6-32A4C52AAFD2}"/>
    <cellStyle name="Normal 2 2 4 3 2" xfId="731" xr:uid="{00000000-0005-0000-0000-000087040000}"/>
    <cellStyle name="Normal 2 2 4 3 2 10" xfId="9667" xr:uid="{21E94FA6-12AC-4D04-852F-FC1D262DD70B}"/>
    <cellStyle name="Normal 2 2 4 3 2 10 2" xfId="20047" xr:uid="{FB4673F3-C970-4EDA-9105-0CBDA575E2D7}"/>
    <cellStyle name="Normal 2 2 4 3 2 11" xfId="25101" xr:uid="{E8DEBEDF-D8F1-4968-9CE0-0C098C4223E3}"/>
    <cellStyle name="Normal 2 2 4 3 2 12" xfId="12555" xr:uid="{916C9A0D-AFD0-49AF-B15E-B62E35C99B0A}"/>
    <cellStyle name="Normal 2 2 4 3 2 2" xfId="732" xr:uid="{00000000-0005-0000-0000-000088040000}"/>
    <cellStyle name="Normal 2 2 4 3 2 2 2" xfId="3162" xr:uid="{00000000-0005-0000-0000-0000CF030000}"/>
    <cellStyle name="Normal 2 2 4 3 2 2 2 2" xfId="6220" xr:uid="{26C0A590-91FA-45F9-A1D0-B827B251085C}"/>
    <cellStyle name="Normal 2 2 4 3 2 2 2 2 2" xfId="27918" xr:uid="{71FF5FC3-1A8D-4D83-8D2D-16C36B6F2A51}"/>
    <cellStyle name="Normal 2 2 4 3 2 2 2 2 3" xfId="26132" xr:uid="{2EC56C41-CD9A-40C7-8937-ADB7A313DE94}"/>
    <cellStyle name="Normal 2 2 4 3 2 2 2 2 4" xfId="15789" xr:uid="{6AB1EC09-C0CB-4409-AFEE-D27033E15864}"/>
    <cellStyle name="Normal 2 2 4 3 2 2 2 3" xfId="8242" xr:uid="{5D4BDDD8-1A86-4178-9196-CFA33212C2B7}"/>
    <cellStyle name="Normal 2 2 4 3 2 2 2 3 2" xfId="28873" xr:uid="{2F29D525-AAE6-4F18-9BED-6F63C9836854}"/>
    <cellStyle name="Normal 2 2 4 3 2 2 2 3 3" xfId="18622" xr:uid="{CA78F776-1862-4665-9DBB-ECE0D2A7B947}"/>
    <cellStyle name="Normal 2 2 4 3 2 2 2 4" xfId="11075" xr:uid="{3A9C77D3-6F36-47E7-A8B7-BA68FE6F2D21}"/>
    <cellStyle name="Normal 2 2 4 3 2 2 2 4 2" xfId="21455" xr:uid="{C628A8E1-27CF-4C5A-A9DA-61E218083264}"/>
    <cellStyle name="Normal 2 2 4 3 2 2 2 5" xfId="24080" xr:uid="{FCB705DE-50A7-4201-ABC1-427567871AAC}"/>
    <cellStyle name="Normal 2 2 4 3 2 2 2 6" xfId="13697" xr:uid="{02A6371B-FBDA-487C-A6D8-975E10908147}"/>
    <cellStyle name="Normal 2 2 4 3 2 2 3" xfId="4291" xr:uid="{07B1601E-3DBF-46BB-A7DD-195EEEFD7FD4}"/>
    <cellStyle name="Normal 2 2 4 3 2 2 3 2" xfId="9063" xr:uid="{B4CD8E1A-C4F3-41B5-AC9E-993474979B09}"/>
    <cellStyle name="Normal 2 2 4 3 2 2 3 2 2" xfId="29106" xr:uid="{A3F9DD3E-5183-4DC5-81BE-2027DB9938ED}"/>
    <cellStyle name="Normal 2 2 4 3 2 2 3 2 3" xfId="19443" xr:uid="{70809F72-09CB-4299-B6CD-9816DE603F43}"/>
    <cellStyle name="Normal 2 2 4 3 2 2 3 3" xfId="11896" xr:uid="{6E20FC59-DBAC-4007-ADEC-AEFDF951EBC9}"/>
    <cellStyle name="Normal 2 2 4 3 2 2 3 3 2" xfId="22276" xr:uid="{5E705BC8-1D4A-42C8-A708-7B83689B7053}"/>
    <cellStyle name="Normal 2 2 4 3 2 2 3 4" xfId="24210" xr:uid="{078D9B0D-52F5-423F-9549-99DB14E66069}"/>
    <cellStyle name="Normal 2 2 4 3 2 2 3 5" xfId="16610" xr:uid="{E42C96D1-F37F-4BD6-A47D-C7EAF8855C14}"/>
    <cellStyle name="Normal 2 2 4 3 2 2 4" xfId="5085" xr:uid="{3A477A92-907E-4C46-A096-06F2EB0A805D}"/>
    <cellStyle name="Normal 2 2 4 3 2 2 4 2" xfId="26033" xr:uid="{B14913F4-850F-4665-B7F3-26E7E7B342A5}"/>
    <cellStyle name="Normal 2 2 4 3 2 2 4 3" xfId="14382" xr:uid="{C0F55250-55D9-4CCC-9FBC-E1E474279F8C}"/>
    <cellStyle name="Normal 2 2 4 3 2 2 5" xfId="6835" xr:uid="{7FD871C6-3A32-474F-B802-222A10471E41}"/>
    <cellStyle name="Normal 2 2 4 3 2 2 5 2" xfId="17215" xr:uid="{3F6631FC-741E-4F25-8958-635B0FBD3528}"/>
    <cellStyle name="Normal 2 2 4 3 2 2 6" xfId="9668" xr:uid="{2AE24CB6-BC9C-457B-845A-8D006269537F}"/>
    <cellStyle name="Normal 2 2 4 3 2 2 6 2" xfId="20048" xr:uid="{15CCDE29-825B-47FF-BC5E-09ACEDA7BD60}"/>
    <cellStyle name="Normal 2 2 4 3 2 2 7" xfId="23931" xr:uid="{30C65FB4-58DF-4101-9415-A1C3411180C9}"/>
    <cellStyle name="Normal 2 2 4 3 2 2 8" xfId="13153" xr:uid="{3BD4FE24-3675-48D9-8C8D-3DA74E8F242A}"/>
    <cellStyle name="Normal 2 2 4 3 2 3" xfId="3163" xr:uid="{00000000-0005-0000-0000-0000D0030000}"/>
    <cellStyle name="Normal 2 2 4 3 2 3 2" xfId="4456" xr:uid="{6ECB643E-2057-4553-BD8F-AD024F4885D9}"/>
    <cellStyle name="Normal 2 2 4 3 2 3 2 2" xfId="9228" xr:uid="{C6B779D1-C9C9-4636-9F77-87A507038BD4}"/>
    <cellStyle name="Normal 2 2 4 3 2 3 2 2 2" xfId="29219" xr:uid="{0A5239C5-AA28-4786-9D59-A31E79F75B9B}"/>
    <cellStyle name="Normal 2 2 4 3 2 3 2 2 3" xfId="19608" xr:uid="{60571E30-4C62-4014-95CE-71B2BFD014CF}"/>
    <cellStyle name="Normal 2 2 4 3 2 3 2 3" xfId="12061" xr:uid="{F18DABCF-FD8C-4ED6-953F-84B87DD582E5}"/>
    <cellStyle name="Normal 2 2 4 3 2 3 2 3 2" xfId="22441" xr:uid="{08847699-7074-47A9-9945-C533DCEE5CE8}"/>
    <cellStyle name="Normal 2 2 4 3 2 3 2 4" xfId="25229" xr:uid="{936D4E5A-43D0-4F27-97DE-9C79FE9E276F}"/>
    <cellStyle name="Normal 2 2 4 3 2 3 2 5" xfId="16775" xr:uid="{9B509FC5-8E86-487F-9EE2-EFDB4623DC6F}"/>
    <cellStyle name="Normal 2 2 4 3 2 3 3" xfId="6221" xr:uid="{E9024C08-908A-402F-BF49-66143836B8BE}"/>
    <cellStyle name="Normal 2 2 4 3 2 3 3 2" xfId="28665" xr:uid="{BAEA2FF9-2083-431A-B9C8-6DF3E29FB3EA}"/>
    <cellStyle name="Normal 2 2 4 3 2 3 3 3" xfId="15790" xr:uid="{36C048B4-878F-420D-93AA-2CBD17EAFC20}"/>
    <cellStyle name="Normal 2 2 4 3 2 3 4" xfId="8243" xr:uid="{05B8AE77-5A94-4141-9021-064B6755F9FA}"/>
    <cellStyle name="Normal 2 2 4 3 2 3 4 2" xfId="18623" xr:uid="{C9A2A75F-CEF3-4DA5-8DA3-C2DFDC1C974C}"/>
    <cellStyle name="Normal 2 2 4 3 2 3 5" xfId="11076" xr:uid="{473B2FDE-74B4-4F4D-8BC1-D967B6573F60}"/>
    <cellStyle name="Normal 2 2 4 3 2 3 5 2" xfId="21456" xr:uid="{1F7EAFA3-0ACB-40E8-BBDD-8F323DBAB262}"/>
    <cellStyle name="Normal 2 2 4 3 2 3 6" xfId="23444" xr:uid="{D763C4D2-87C6-46B4-B78A-F133E50DE6EB}"/>
    <cellStyle name="Normal 2 2 4 3 2 3 7" xfId="13698" xr:uid="{FCE565A6-FF94-4CFE-B2D9-64C5F9FDD6F7}"/>
    <cellStyle name="Normal 2 2 4 3 2 4" xfId="3161" xr:uid="{00000000-0005-0000-0000-0000D1030000}"/>
    <cellStyle name="Normal 2 2 4 3 2 4 2" xfId="6219" xr:uid="{DDD380AD-F8A6-4E82-ABDB-A89D39D39C8A}"/>
    <cellStyle name="Normal 2 2 4 3 2 4 2 2" xfId="28522" xr:uid="{7BCE47EA-961D-45CB-B9BB-D5D815E0D30C}"/>
    <cellStyle name="Normal 2 2 4 3 2 4 2 3" xfId="15788" xr:uid="{4DD44714-6D4E-4029-AB9C-DD35E6BB20E8}"/>
    <cellStyle name="Normal 2 2 4 3 2 4 3" xfId="8241" xr:uid="{A2823BCA-1871-45A0-8C28-B3B038F07FFC}"/>
    <cellStyle name="Normal 2 2 4 3 2 4 3 2" xfId="18621" xr:uid="{E72ED07E-6DE5-4280-B557-A205A74D5352}"/>
    <cellStyle name="Normal 2 2 4 3 2 4 4" xfId="11074" xr:uid="{5C806EF6-2EF1-4031-A31C-D976D50AEC63}"/>
    <cellStyle name="Normal 2 2 4 3 2 4 4 2" xfId="21454" xr:uid="{31F5F408-FA18-44E7-BE38-79B696F04B1E}"/>
    <cellStyle name="Normal 2 2 4 3 2 4 5" xfId="23169" xr:uid="{215FB270-2EB6-4081-84EF-9B9CB09BD67D}"/>
    <cellStyle name="Normal 2 2 4 3 2 4 6" xfId="13696" xr:uid="{D216EE99-5BF9-44A0-8CE3-DF3BDD6A932E}"/>
    <cellStyle name="Normal 2 2 4 3 2 5" xfId="2532" xr:uid="{00000000-0005-0000-0000-0000D2030000}"/>
    <cellStyle name="Normal 2 2 4 3 2 5 2" xfId="5806" xr:uid="{ABA7F4F9-1855-49AC-8957-1FEA0DC3DB39}"/>
    <cellStyle name="Normal 2 2 4 3 2 5 2 2" xfId="26054" xr:uid="{226B60CD-1EE2-4CC0-9990-7A820F86F183}"/>
    <cellStyle name="Normal 2 2 4 3 2 5 2 3" xfId="15204" xr:uid="{7DB3FF16-ACC1-4DD9-A040-1F9A32834FEB}"/>
    <cellStyle name="Normal 2 2 4 3 2 5 3" xfId="7657" xr:uid="{36F3AEF2-E753-4C43-9BA9-54DAC791480F}"/>
    <cellStyle name="Normal 2 2 4 3 2 5 3 2" xfId="18037" xr:uid="{EF43BF01-89A1-4F33-8776-E57D1EA73B9D}"/>
    <cellStyle name="Normal 2 2 4 3 2 5 4" xfId="10490" xr:uid="{6641D8B0-3129-44AC-AF93-12FF2A7D8237}"/>
    <cellStyle name="Normal 2 2 4 3 2 5 4 2" xfId="20870" xr:uid="{DF1F54C4-01C1-4352-B717-6C4D25DB9831}"/>
    <cellStyle name="Normal 2 2 4 3 2 5 5" xfId="24188" xr:uid="{1EDD6420-E7E5-4A43-BDEA-F70068981CA2}"/>
    <cellStyle name="Normal 2 2 4 3 2 5 6" xfId="12920" xr:uid="{4173A2E7-EB72-49EC-BEA0-01AEA58AE056}"/>
    <cellStyle name="Normal 2 2 4 3 2 6" xfId="2321" xr:uid="{00000000-0005-0000-0000-0000CD030000}"/>
    <cellStyle name="Normal 2 2 4 3 2 6 2" xfId="7448" xr:uid="{EBC63B61-750D-47DC-9110-0E2E94C4DDE8}"/>
    <cellStyle name="Normal 2 2 4 3 2 6 2 2" xfId="17828" xr:uid="{60A00CEB-4AA0-4D5F-80AA-A7BD95F2B89C}"/>
    <cellStyle name="Normal 2 2 4 3 2 6 3" xfId="10281" xr:uid="{85809369-768D-4E58-B75D-2168E11307D9}"/>
    <cellStyle name="Normal 2 2 4 3 2 6 3 2" xfId="20661" xr:uid="{7E852C4D-A675-4788-8064-88E8ECC07D92}"/>
    <cellStyle name="Normal 2 2 4 3 2 6 4" xfId="24215" xr:uid="{21A06A83-CF38-4707-A922-B96C499715B5}"/>
    <cellStyle name="Normal 2 2 4 3 2 6 5" xfId="14995" xr:uid="{F334D071-8667-43E8-8B44-C2FC25DB8516}"/>
    <cellStyle name="Normal 2 2 4 3 2 7" xfId="3840" xr:uid="{69D28288-5F70-4C1A-912E-84318F7A6C44}"/>
    <cellStyle name="Normal 2 2 4 3 2 7 2" xfId="8673" xr:uid="{F72F5C99-3A99-48D9-9A4B-CC2AEA1465DE}"/>
    <cellStyle name="Normal 2 2 4 3 2 7 2 2" xfId="19053" xr:uid="{86FE62B0-B63C-4434-8AB8-6DFE92940595}"/>
    <cellStyle name="Normal 2 2 4 3 2 7 3" xfId="11506" xr:uid="{6011C382-14FA-4577-95CC-BF29326EA706}"/>
    <cellStyle name="Normal 2 2 4 3 2 7 3 2" xfId="21886" xr:uid="{E5EB3F4E-A042-4209-AFBC-A3D59D5E05A5}"/>
    <cellStyle name="Normal 2 2 4 3 2 7 4" xfId="16220" xr:uid="{EC9B803B-DB72-4E56-ABCF-8BA68EF9B496}"/>
    <cellStyle name="Normal 2 2 4 3 2 8" xfId="5084" xr:uid="{1E76D4DE-19AD-44C1-8278-CC2A700AC1A1}"/>
    <cellStyle name="Normal 2 2 4 3 2 8 2" xfId="14381" xr:uid="{9DD4F671-417E-4F42-B947-374FF1773813}"/>
    <cellStyle name="Normal 2 2 4 3 2 9" xfId="6834" xr:uid="{5FDD0368-EF99-43F3-B5FE-42391F0DB1E2}"/>
    <cellStyle name="Normal 2 2 4 3 2 9 2" xfId="17214" xr:uid="{A514DBD5-8E02-4554-AA8F-41A4D07D35F6}"/>
    <cellStyle name="Normal 2 2 4 3 3" xfId="733" xr:uid="{00000000-0005-0000-0000-000089040000}"/>
    <cellStyle name="Normal 2 2 4 3 3 10" xfId="22849" xr:uid="{CEC1A341-924B-422F-8F57-0FC5F69460C1}"/>
    <cellStyle name="Normal 2 2 4 3 3 11" xfId="12713" xr:uid="{821D4DDC-A1CE-48F9-A986-7F81534829F1}"/>
    <cellStyle name="Normal 2 2 4 3 3 2" xfId="2723" xr:uid="{00000000-0005-0000-0000-0000D4030000}"/>
    <cellStyle name="Normal 2 2 4 3 3 2 2" xfId="3165" xr:uid="{00000000-0005-0000-0000-0000D5030000}"/>
    <cellStyle name="Normal 2 2 4 3 3 2 2 2" xfId="6223" xr:uid="{283A9E77-7630-4E85-B3E3-382FA161C6A3}"/>
    <cellStyle name="Normal 2 2 4 3 3 2 2 2 2" xfId="27991" xr:uid="{50DC885E-21A8-4DF1-BE95-A351E47FAAAE}"/>
    <cellStyle name="Normal 2 2 4 3 3 2 2 2 3" xfId="15792" xr:uid="{7D2BD9E7-1380-4EEF-B550-3E5D22FB4D1A}"/>
    <cellStyle name="Normal 2 2 4 3 3 2 2 3" xfId="8245" xr:uid="{ACFA4F86-5619-49E0-BE79-C658653E8ED8}"/>
    <cellStyle name="Normal 2 2 4 3 3 2 2 3 2" xfId="18625" xr:uid="{171EB711-32D2-4306-8780-2AAE1FAC0DF7}"/>
    <cellStyle name="Normal 2 2 4 3 3 2 2 4" xfId="11078" xr:uid="{270972CF-11F5-4D55-8A19-0A683006258D}"/>
    <cellStyle name="Normal 2 2 4 3 3 2 2 4 2" xfId="21458" xr:uid="{2F457793-A942-4A5E-80D2-59400D3A6DA1}"/>
    <cellStyle name="Normal 2 2 4 3 3 2 2 5" xfId="24771" xr:uid="{3079E039-2E5E-47E5-B7DB-68754BE3B129}"/>
    <cellStyle name="Normal 2 2 4 3 3 2 2 6" xfId="13700" xr:uid="{D2C1D659-440D-4D93-A0F9-F37D81F65679}"/>
    <cellStyle name="Normal 2 2 4 3 3 2 3" xfId="4292" xr:uid="{191A8EF1-D13D-4414-A376-D351141EE398}"/>
    <cellStyle name="Normal 2 2 4 3 3 2 3 2" xfId="9064" xr:uid="{6DB2C5DE-ED2A-425C-BF46-83DAAF4958F7}"/>
    <cellStyle name="Normal 2 2 4 3 3 2 3 2 2" xfId="29107" xr:uid="{14F8D509-7648-489D-A2C1-DB7949934A4C}"/>
    <cellStyle name="Normal 2 2 4 3 3 2 3 2 3" xfId="19444" xr:uid="{0DA404BA-7113-452E-8E1F-995F73F6052B}"/>
    <cellStyle name="Normal 2 2 4 3 3 2 3 3" xfId="11897" xr:uid="{3079DFBF-0BA1-4C9C-9B1C-E8940662EB4F}"/>
    <cellStyle name="Normal 2 2 4 3 3 2 3 3 2" xfId="22277" xr:uid="{05F3A403-F906-4885-B14E-FE3B95731D51}"/>
    <cellStyle name="Normal 2 2 4 3 3 2 3 4" xfId="23402" xr:uid="{A48E663D-0C61-47F3-938C-93FDD88C7C7F}"/>
    <cellStyle name="Normal 2 2 4 3 3 2 3 5" xfId="16611" xr:uid="{76D81495-0662-4D09-AC35-D3BE53AB8C7E}"/>
    <cellStyle name="Normal 2 2 4 3 3 2 4" xfId="5941" xr:uid="{DD9D754C-CD03-4D8D-99F5-3776484004E2}"/>
    <cellStyle name="Normal 2 2 4 3 3 2 4 2" xfId="28031" xr:uid="{FE2E8B85-9DB5-48A5-84A3-EDCC66B0F52C}"/>
    <cellStyle name="Normal 2 2 4 3 3 2 4 3" xfId="15394" xr:uid="{006CE858-8570-4565-AC38-80D34CDD1B77}"/>
    <cellStyle name="Normal 2 2 4 3 3 2 5" xfId="7847" xr:uid="{9CA07D88-C91C-4916-8575-D646B4667FCC}"/>
    <cellStyle name="Normal 2 2 4 3 3 2 5 2" xfId="18227" xr:uid="{21F92027-9D25-4378-9D33-35634CB8166B}"/>
    <cellStyle name="Normal 2 2 4 3 3 2 6" xfId="10680" xr:uid="{5C66D779-9D41-4548-BFEF-07C570BC3BA8}"/>
    <cellStyle name="Normal 2 2 4 3 3 2 6 2" xfId="21060" xr:uid="{E15CF1AE-71E8-4D9B-A044-EE6DD83F58CC}"/>
    <cellStyle name="Normal 2 2 4 3 3 2 7" xfId="22839" xr:uid="{72C6AD08-1003-4FE9-976D-CFB249A8A42C}"/>
    <cellStyle name="Normal 2 2 4 3 3 2 8" xfId="13154" xr:uid="{F75B8599-18D7-4F1D-AE74-0C7B4E013C69}"/>
    <cellStyle name="Normal 2 2 4 3 3 3" xfId="3166" xr:uid="{00000000-0005-0000-0000-0000D6030000}"/>
    <cellStyle name="Normal 2 2 4 3 3 3 2" xfId="4457" xr:uid="{A3B66D1A-ABAB-4E21-BEC4-DEE2A14EAF2C}"/>
    <cellStyle name="Normal 2 2 4 3 3 3 2 2" xfId="9229" xr:uid="{FE138AC9-67BB-417E-8BD0-B6614706E5F3}"/>
    <cellStyle name="Normal 2 2 4 3 3 3 2 2 2" xfId="29220" xr:uid="{8AF273BF-B452-4F75-A237-9E2096E8BFE2}"/>
    <cellStyle name="Normal 2 2 4 3 3 3 2 2 3" xfId="19609" xr:uid="{331115A6-9939-4BD6-A159-B320B65B8266}"/>
    <cellStyle name="Normal 2 2 4 3 3 3 2 3" xfId="12062" xr:uid="{6E2E4BDD-099B-4693-A400-2D4A93C14353}"/>
    <cellStyle name="Normal 2 2 4 3 3 3 2 3 2" xfId="22442" xr:uid="{0DAF4A85-5470-4DB3-BC38-503C5C360503}"/>
    <cellStyle name="Normal 2 2 4 3 3 3 2 4" xfId="25796" xr:uid="{2A946675-A47E-4F59-B65E-4319D4DA4E8C}"/>
    <cellStyle name="Normal 2 2 4 3 3 3 2 5" xfId="16776" xr:uid="{EAFD58DF-5A4C-44DD-A876-798163A7FC31}"/>
    <cellStyle name="Normal 2 2 4 3 3 3 3" xfId="6224" xr:uid="{DE7F496F-0F4D-41B7-9F34-CC358E61B5F6}"/>
    <cellStyle name="Normal 2 2 4 3 3 3 3 2" xfId="28727" xr:uid="{C5DFB8F9-E611-4B43-91C9-0CE06620CFAC}"/>
    <cellStyle name="Normal 2 2 4 3 3 3 3 3" xfId="15793" xr:uid="{B7C6DBD8-325B-48E4-B648-5FA4E1C65FB1}"/>
    <cellStyle name="Normal 2 2 4 3 3 3 4" xfId="8246" xr:uid="{0B9B40C3-93CA-40D3-9465-97B46D9B4F09}"/>
    <cellStyle name="Normal 2 2 4 3 3 3 4 2" xfId="18626" xr:uid="{98E2589F-7DF8-4E91-9ED6-8316ED8072AA}"/>
    <cellStyle name="Normal 2 2 4 3 3 3 5" xfId="11079" xr:uid="{E4D218ED-BE0A-467A-BD31-7FAB60C1D2D9}"/>
    <cellStyle name="Normal 2 2 4 3 3 3 5 2" xfId="21459" xr:uid="{A40EF03E-A29D-42C7-9CBB-E1C1D1AF4BCA}"/>
    <cellStyle name="Normal 2 2 4 3 3 3 6" xfId="25491" xr:uid="{C59BF053-2A90-4F10-83E3-74DA0261C7A4}"/>
    <cellStyle name="Normal 2 2 4 3 3 3 7" xfId="13701" xr:uid="{16435DC8-AC74-4B76-BF49-7459A28D3542}"/>
    <cellStyle name="Normal 2 2 4 3 3 4" xfId="3164" xr:uid="{00000000-0005-0000-0000-0000D7030000}"/>
    <cellStyle name="Normal 2 2 4 3 3 4 2" xfId="6222" xr:uid="{D1BB231E-944E-4CD7-9320-0D3458026B6E}"/>
    <cellStyle name="Normal 2 2 4 3 3 4 2 2" xfId="28587" xr:uid="{9A57680E-5D61-4F34-A2B4-F3338BCBFC38}"/>
    <cellStyle name="Normal 2 2 4 3 3 4 2 3" xfId="15791" xr:uid="{6D13F63D-7DAD-476A-8C9C-F3576C8D746C}"/>
    <cellStyle name="Normal 2 2 4 3 3 4 3" xfId="8244" xr:uid="{6D920A5E-3220-4E74-9932-CCACE8C593F1}"/>
    <cellStyle name="Normal 2 2 4 3 3 4 3 2" xfId="18624" xr:uid="{A6AE1770-21CF-43EE-870E-D28640A55474}"/>
    <cellStyle name="Normal 2 2 4 3 3 4 4" xfId="11077" xr:uid="{8E6CA02C-A105-4C6B-9239-667DDF682A05}"/>
    <cellStyle name="Normal 2 2 4 3 3 4 4 2" xfId="21457" xr:uid="{C4A6AC0A-A935-4842-89AA-29282D55441C}"/>
    <cellStyle name="Normal 2 2 4 3 3 4 5" xfId="24045" xr:uid="{CD5376F9-06E6-4DA5-A04A-7F331A2D8C16}"/>
    <cellStyle name="Normal 2 2 4 3 3 4 6" xfId="13699" xr:uid="{260C9978-BE48-4395-8152-B9EBF5CDF420}"/>
    <cellStyle name="Normal 2 2 4 3 3 5" xfId="2634" xr:uid="{00000000-0005-0000-0000-0000D8030000}"/>
    <cellStyle name="Normal 2 2 4 3 3 5 2" xfId="5896" xr:uid="{62BB0CE7-C56D-499D-8000-CF4A2E9AB2A8}"/>
    <cellStyle name="Normal 2 2 4 3 3 5 2 2" xfId="26639" xr:uid="{8016F2D5-18E9-42FC-B1B3-1F0EE505FE60}"/>
    <cellStyle name="Normal 2 2 4 3 3 5 2 3" xfId="15306" xr:uid="{91C83F88-50C8-4F96-8471-6B29CE261260}"/>
    <cellStyle name="Normal 2 2 4 3 3 5 3" xfId="7759" xr:uid="{956AF1D3-332F-4758-9A6A-C84F119C9CF1}"/>
    <cellStyle name="Normal 2 2 4 3 3 5 3 2" xfId="18139" xr:uid="{2203E712-C440-49BB-A583-8188FADBEACF}"/>
    <cellStyle name="Normal 2 2 4 3 3 5 4" xfId="10592" xr:uid="{0DED0F32-A4AF-4497-AA27-66ED0B92261A}"/>
    <cellStyle name="Normal 2 2 4 3 3 5 4 2" xfId="20972" xr:uid="{38DB6BB6-B8C3-4AED-B2C2-12D996747E28}"/>
    <cellStyle name="Normal 2 2 4 3 3 5 5" xfId="23455" xr:uid="{7F77F9B4-6556-4DF9-87F8-804E4AA5F2C7}"/>
    <cellStyle name="Normal 2 2 4 3 3 5 6" xfId="13023" xr:uid="{4C4C2593-02AF-44F4-AE3C-9D78009787D3}"/>
    <cellStyle name="Normal 2 2 4 3 3 6" xfId="4157" xr:uid="{EBDB3A89-EBAD-4B1E-8181-2FF9550A4D1D}"/>
    <cellStyle name="Normal 2 2 4 3 3 6 2" xfId="8929" xr:uid="{9F1ADC49-7665-460F-8E15-004CC432AD29}"/>
    <cellStyle name="Normal 2 2 4 3 3 6 2 2" xfId="19309" xr:uid="{918BD120-0F49-4AAE-BD85-BDF44CF56A20}"/>
    <cellStyle name="Normal 2 2 4 3 3 6 3" xfId="11762" xr:uid="{DAA9725E-3634-43D0-8915-9B847C77881D}"/>
    <cellStyle name="Normal 2 2 4 3 3 6 3 2" xfId="22142" xr:uid="{61EE808C-906E-44FF-AF90-16BEFB93B86B}"/>
    <cellStyle name="Normal 2 2 4 3 3 6 4" xfId="23580" xr:uid="{D4DB859A-A753-4FF2-855A-E2B4FD3C926C}"/>
    <cellStyle name="Normal 2 2 4 3 3 6 5" xfId="16476" xr:uid="{69E73FD2-9FCF-4424-A9F5-91CF56A87E55}"/>
    <cellStyle name="Normal 2 2 4 3 3 7" xfId="5086" xr:uid="{5B35F721-CC05-4F6C-9E95-39FAFC246746}"/>
    <cellStyle name="Normal 2 2 4 3 3 7 2" xfId="14383" xr:uid="{8A5093C6-FEA8-4D14-8BBC-0D67C682D0B7}"/>
    <cellStyle name="Normal 2 2 4 3 3 8" xfId="6836" xr:uid="{D426F11E-EFF8-43D8-9175-D5D65ABAE0C9}"/>
    <cellStyle name="Normal 2 2 4 3 3 8 2" xfId="17216" xr:uid="{3F6B70EE-BA74-4290-B633-7DA248AF6262}"/>
    <cellStyle name="Normal 2 2 4 3 3 9" xfId="9669" xr:uid="{229FE26D-1023-4A4D-A1C7-4055EDE62281}"/>
    <cellStyle name="Normal 2 2 4 3 3 9 2" xfId="20049" xr:uid="{504CD759-BF66-4E2B-81BB-E4A7ACAF66AE}"/>
    <cellStyle name="Normal 2 2 4 3 4" xfId="734" xr:uid="{00000000-0005-0000-0000-00008A040000}"/>
    <cellStyle name="Normal 2 2 4 3 4 2" xfId="3167" xr:uid="{00000000-0005-0000-0000-0000DA030000}"/>
    <cellStyle name="Normal 2 2 4 3 4 2 2" xfId="6225" xr:uid="{F765A875-AD5D-4C75-89E3-B8DA94E1753C}"/>
    <cellStyle name="Normal 2 2 4 3 4 2 2 2" xfId="27651" xr:uid="{252BA372-D21C-4DDE-845C-77AD841EC16F}"/>
    <cellStyle name="Normal 2 2 4 3 4 2 2 3" xfId="15794" xr:uid="{C271E321-8DC5-4A7F-A305-A8B025AB3CFA}"/>
    <cellStyle name="Normal 2 2 4 3 4 2 3" xfId="8247" xr:uid="{F9E7A9E0-7922-4E92-B3B1-BCBF9E3E4303}"/>
    <cellStyle name="Normal 2 2 4 3 4 2 3 2" xfId="18627" xr:uid="{14EFE4A3-625C-4E93-9608-332A8C3FB2D8}"/>
    <cellStyle name="Normal 2 2 4 3 4 2 4" xfId="11080" xr:uid="{1772275B-840F-4255-B9C0-A38062491EBD}"/>
    <cellStyle name="Normal 2 2 4 3 4 2 4 2" xfId="21460" xr:uid="{75EB25FD-3545-4591-BFCE-C128F8B5B590}"/>
    <cellStyle name="Normal 2 2 4 3 4 2 5" xfId="25441" xr:uid="{0FDC8DA2-1FDB-42FF-A72C-C284E265754E}"/>
    <cellStyle name="Normal 2 2 4 3 4 2 6" xfId="13702" xr:uid="{F6DEB117-66E8-499B-B0B1-CCEB661EEE63}"/>
    <cellStyle name="Normal 2 2 4 3 4 3" xfId="4290" xr:uid="{8FE3214D-0C93-4573-8449-E1F34DDE5BD5}"/>
    <cellStyle name="Normal 2 2 4 3 4 3 2" xfId="9062" xr:uid="{0BD680EC-C15A-44A0-B8A1-9EC9551196AE}"/>
    <cellStyle name="Normal 2 2 4 3 4 3 2 2" xfId="29105" xr:uid="{01535E38-C64E-4233-98FB-B5D4783F9A11}"/>
    <cellStyle name="Normal 2 2 4 3 4 3 2 3" xfId="19442" xr:uid="{C66CE573-D87F-454F-954C-3B2403130A23}"/>
    <cellStyle name="Normal 2 2 4 3 4 3 3" xfId="11895" xr:uid="{0B621841-4F60-43DF-AEA9-E96B25EAD65C}"/>
    <cellStyle name="Normal 2 2 4 3 4 3 3 2" xfId="22275" xr:uid="{F722B16E-420E-433B-A2F1-B35E3F8D8419}"/>
    <cellStyle name="Normal 2 2 4 3 4 3 4" xfId="24054" xr:uid="{B7A6E8F8-963B-4542-AE20-F86B07C14093}"/>
    <cellStyle name="Normal 2 2 4 3 4 3 5" xfId="16609" xr:uid="{72FC3F5F-D786-4274-B916-7A1DE5DB92F0}"/>
    <cellStyle name="Normal 2 2 4 3 4 4" xfId="5087" xr:uid="{32400931-A755-4571-8CFB-4E7888B43E28}"/>
    <cellStyle name="Normal 2 2 4 3 4 4 2" xfId="25991" xr:uid="{ACBC17BC-C7E8-4069-96E2-D4C9843552E4}"/>
    <cellStyle name="Normal 2 2 4 3 4 4 3" xfId="14384" xr:uid="{E71C67FA-F036-4B07-BE10-90BE2A0DC57B}"/>
    <cellStyle name="Normal 2 2 4 3 4 5" xfId="6837" xr:uid="{743F0839-4154-49FB-9931-1B978FDCB5B8}"/>
    <cellStyle name="Normal 2 2 4 3 4 5 2" xfId="17217" xr:uid="{CC654FD3-7F6F-4CE3-AB06-365691A9C31D}"/>
    <cellStyle name="Normal 2 2 4 3 4 6" xfId="9670" xr:uid="{23F114A4-73CC-46AA-B1BA-3A9024C67ADE}"/>
    <cellStyle name="Normal 2 2 4 3 4 6 2" xfId="20050" xr:uid="{995F1059-4563-486E-8E48-36CEC19249FA}"/>
    <cellStyle name="Normal 2 2 4 3 4 7" xfId="22635" xr:uid="{D76B0BC6-086A-49B4-AEE8-35486397A193}"/>
    <cellStyle name="Normal 2 2 4 3 4 8" xfId="13152" xr:uid="{A44FE865-5114-4C35-AA07-460B5DC8D787}"/>
    <cellStyle name="Normal 2 2 4 3 5" xfId="3168" xr:uid="{00000000-0005-0000-0000-0000DB030000}"/>
    <cellStyle name="Normal 2 2 4 3 5 2" xfId="4458" xr:uid="{A7E8F2A0-1A9E-4351-95CD-840EC1E9532B}"/>
    <cellStyle name="Normal 2 2 4 3 5 2 2" xfId="9230" xr:uid="{18D99DF7-3BD0-4B50-BD75-630CF73A79CC}"/>
    <cellStyle name="Normal 2 2 4 3 5 2 2 2" xfId="29221" xr:uid="{E22BA9C0-9FD8-419E-B824-741B3992A7A8}"/>
    <cellStyle name="Normal 2 2 4 3 5 2 2 3" xfId="19610" xr:uid="{14632DB7-C0D0-4E92-84C5-DD4D7D85F85E}"/>
    <cellStyle name="Normal 2 2 4 3 5 2 3" xfId="12063" xr:uid="{46BB92DB-6717-432F-ABD5-4E0498B9D351}"/>
    <cellStyle name="Normal 2 2 4 3 5 2 3 2" xfId="22443" xr:uid="{0A983757-ACA6-413B-9634-1998C8620852}"/>
    <cellStyle name="Normal 2 2 4 3 5 2 4" xfId="24499" xr:uid="{9874B245-46F0-47C8-877E-A0913D95DC47}"/>
    <cellStyle name="Normal 2 2 4 3 5 2 5" xfId="16777" xr:uid="{D9942624-64F7-417B-914D-73D09C077FEA}"/>
    <cellStyle name="Normal 2 2 4 3 5 3" xfId="6226" xr:uid="{786F0283-56BA-4908-B9F1-768636A77512}"/>
    <cellStyle name="Normal 2 2 4 3 5 3 2" xfId="28708" xr:uid="{1A9481AB-DA64-4F93-AD07-123AD50A6859}"/>
    <cellStyle name="Normal 2 2 4 3 5 3 3" xfId="15795" xr:uid="{D1E980AD-606F-4342-86C9-8FEE9A6FACDD}"/>
    <cellStyle name="Normal 2 2 4 3 5 4" xfId="8248" xr:uid="{C90F7A24-9FBA-487D-AF08-BD1BF8141DA6}"/>
    <cellStyle name="Normal 2 2 4 3 5 4 2" xfId="18628" xr:uid="{772EEA65-F09B-4057-AA8F-66787CA6DE2B}"/>
    <cellStyle name="Normal 2 2 4 3 5 5" xfId="11081" xr:uid="{7777D272-64CE-4AF5-ACCE-67D91FE724FC}"/>
    <cellStyle name="Normal 2 2 4 3 5 5 2" xfId="21461" xr:uid="{68DE7F88-1841-45E8-AE14-E8F4270E1C02}"/>
    <cellStyle name="Normal 2 2 4 3 5 6" xfId="23245" xr:uid="{1A8E6B69-D674-41BB-8D4F-1D37C186CCAE}"/>
    <cellStyle name="Normal 2 2 4 3 5 7" xfId="13703" xr:uid="{C70487F3-D881-498F-AEFF-3A3A2A4CC828}"/>
    <cellStyle name="Normal 2 2 4 3 6" xfId="2898" xr:uid="{00000000-0005-0000-0000-0000DC030000}"/>
    <cellStyle name="Normal 2 2 4 3 6 2" xfId="6084" xr:uid="{721C9F81-308C-4576-9F13-26A23769E380}"/>
    <cellStyle name="Normal 2 2 4 3 6 2 2" xfId="26676" xr:uid="{6C3AFA53-08E6-4398-8B42-461EB10A00D7}"/>
    <cellStyle name="Normal 2 2 4 3 6 2 3" xfId="15562" xr:uid="{6EB646C2-8E39-45A2-A1BE-1D02DF27C226}"/>
    <cellStyle name="Normal 2 2 4 3 6 3" xfId="8015" xr:uid="{E62F5643-2379-4F03-A954-5FF9A89A6BD8}"/>
    <cellStyle name="Normal 2 2 4 3 6 3 2" xfId="18395" xr:uid="{A4B6F157-D342-440E-B036-7B2EAC7F9A40}"/>
    <cellStyle name="Normal 2 2 4 3 6 4" xfId="10848" xr:uid="{7399136D-4BB7-453E-A24C-41AB2F2B9B22}"/>
    <cellStyle name="Normal 2 2 4 3 6 4 2" xfId="21228" xr:uid="{F56AD850-DA58-4CAD-8B2B-3BC657B32D3B}"/>
    <cellStyle name="Normal 2 2 4 3 6 5" xfId="23972" xr:uid="{BAA059BC-4F05-4B08-BCBD-4C43B9653F5C}"/>
    <cellStyle name="Normal 2 2 4 3 6 6" xfId="13411" xr:uid="{0282C8A2-5254-48F9-A77A-D9F531691BCF}"/>
    <cellStyle name="Normal 2 2 4 3 7" xfId="2472" xr:uid="{00000000-0005-0000-0000-0000DD030000}"/>
    <cellStyle name="Normal 2 2 4 3 7 2" xfId="5760" xr:uid="{E9BE1DA1-DBA2-4014-8E90-C38580891186}"/>
    <cellStyle name="Normal 2 2 4 3 7 2 2" xfId="26691" xr:uid="{2F085963-6914-4139-93C2-DA39799FBB75}"/>
    <cellStyle name="Normal 2 2 4 3 7 2 3" xfId="15144" xr:uid="{9D9274B6-6C14-4F48-90BA-E8B9130846BB}"/>
    <cellStyle name="Normal 2 2 4 3 7 3" xfId="7597" xr:uid="{97A10F47-C951-4780-B3AC-EEC53232A638}"/>
    <cellStyle name="Normal 2 2 4 3 7 3 2" xfId="17977" xr:uid="{2F4E08D7-AEDE-4897-910E-BE435BD2055E}"/>
    <cellStyle name="Normal 2 2 4 3 7 4" xfId="10430" xr:uid="{90229D57-D9CB-45C4-8AA0-C4C1BA53C2D0}"/>
    <cellStyle name="Normal 2 2 4 3 7 4 2" xfId="20810" xr:uid="{8C9E56C3-8CD4-42F2-A2EE-76EF8AE49452}"/>
    <cellStyle name="Normal 2 2 4 3 7 5" xfId="24638" xr:uid="{7006987F-CAD0-4C27-B8F6-1490B33C32DC}"/>
    <cellStyle name="Normal 2 2 4 3 7 6" xfId="12860" xr:uid="{4BB0C8D0-896F-4E30-AEED-A30F35DB3449}"/>
    <cellStyle name="Normal 2 2 4 3 8" xfId="2226" xr:uid="{00000000-0005-0000-0000-0000CC030000}"/>
    <cellStyle name="Normal 2 2 4 3 8 2" xfId="7353" xr:uid="{3703A4EB-E5A2-4E60-9790-DAA32FC67703}"/>
    <cellStyle name="Normal 2 2 4 3 8 2 2" xfId="17733" xr:uid="{AFD9C0FC-9699-4AA0-BFC7-96EE8C9102E1}"/>
    <cellStyle name="Normal 2 2 4 3 8 3" xfId="10186" xr:uid="{391BB5C4-3327-4B7B-9CC3-9E49E9F77817}"/>
    <cellStyle name="Normal 2 2 4 3 8 3 2" xfId="20566" xr:uid="{C66D681E-6CE6-4C34-A08C-E125C0AFF35A}"/>
    <cellStyle name="Normal 2 2 4 3 8 4" xfId="22686" xr:uid="{3E1D6A12-F790-4E46-9D60-D48E9354A353}"/>
    <cellStyle name="Normal 2 2 4 3 8 5" xfId="14900" xr:uid="{432BE09B-3005-4858-B500-D103BC86683B}"/>
    <cellStyle name="Normal 2 2 4 3 9" xfId="3928" xr:uid="{919A12B1-4137-4860-A862-349BD11EA352}"/>
    <cellStyle name="Normal 2 2 4 3 9 2" xfId="8760" xr:uid="{1BFF0860-7DAD-475B-B81C-9B65EDD2C12C}"/>
    <cellStyle name="Normal 2 2 4 3 9 2 2" xfId="19140" xr:uid="{6AF730A1-901B-4D46-9712-27810397D962}"/>
    <cellStyle name="Normal 2 2 4 3 9 3" xfId="11593" xr:uid="{30C9F86E-86E8-428B-9D69-7DBCB6D0302A}"/>
    <cellStyle name="Normal 2 2 4 3 9 3 2" xfId="21973" xr:uid="{B51407AE-2834-4D48-8935-E425B1104D1C}"/>
    <cellStyle name="Normal 2 2 4 3 9 4" xfId="16307" xr:uid="{F4E5DDAE-A54A-4B36-9712-699A36CED190}"/>
    <cellStyle name="Normal 2 2 4 4" xfId="735" xr:uid="{00000000-0005-0000-0000-00008B040000}"/>
    <cellStyle name="Normal 2 2 4 4 10" xfId="6838" xr:uid="{28E152B5-AE39-489A-B309-331A96C0A255}"/>
    <cellStyle name="Normal 2 2 4 4 10 2" xfId="17218" xr:uid="{545D8353-8C47-48D3-B99A-6799A551D911}"/>
    <cellStyle name="Normal 2 2 4 4 11" xfId="9671" xr:uid="{375B2FCE-377B-45C3-AA64-AB54FCC926ED}"/>
    <cellStyle name="Normal 2 2 4 4 11 2" xfId="20051" xr:uid="{2833EED9-B22B-4674-B971-DA744A19D722}"/>
    <cellStyle name="Normal 2 2 4 4 12" xfId="24560" xr:uid="{25EF1B4A-AE7B-4986-BFCC-578FB69DF156}"/>
    <cellStyle name="Normal 2 2 4 4 13" xfId="12438" xr:uid="{8FD132CF-49B9-4D59-B19E-4F98B9EEF700}"/>
    <cellStyle name="Normal 2 2 4 4 2" xfId="736" xr:uid="{00000000-0005-0000-0000-00008C040000}"/>
    <cellStyle name="Normal 2 2 4 4 2 10" xfId="9672" xr:uid="{3BFC7526-DD24-4E69-9046-08DF5964D0A5}"/>
    <cellStyle name="Normal 2 2 4 4 2 10 2" xfId="20052" xr:uid="{C659AD71-50E7-4B96-A55A-6EAFD912C79B}"/>
    <cellStyle name="Normal 2 2 4 4 2 11" xfId="22976" xr:uid="{E6A87204-66AD-471C-B620-94F1D2F34A2C}"/>
    <cellStyle name="Normal 2 2 4 4 2 12" xfId="12556" xr:uid="{C066DA0B-B2D7-417F-91E9-ED7F4213738E}"/>
    <cellStyle name="Normal 2 2 4 4 2 2" xfId="737" xr:uid="{00000000-0005-0000-0000-00008D040000}"/>
    <cellStyle name="Normal 2 2 4 4 2 2 2" xfId="3170" xr:uid="{00000000-0005-0000-0000-0000E1030000}"/>
    <cellStyle name="Normal 2 2 4 4 2 2 2 2" xfId="6228" xr:uid="{28483858-44C1-4E3F-8A77-72DA8029C5FF}"/>
    <cellStyle name="Normal 2 2 4 4 2 2 2 2 2" xfId="26628" xr:uid="{F68FBF4F-FD62-45F7-BEB2-2162511B2A4A}"/>
    <cellStyle name="Normal 2 2 4 4 2 2 2 2 3" xfId="26841" xr:uid="{29F33F5A-D940-43A5-B931-C0B501CA0DFB}"/>
    <cellStyle name="Normal 2 2 4 4 2 2 2 2 4" xfId="15797" xr:uid="{A5AD9C89-0101-4674-9F23-FAD9E24D6C49}"/>
    <cellStyle name="Normal 2 2 4 4 2 2 2 3" xfId="8250" xr:uid="{EA17EB81-A2CD-4CFC-9A22-7861201794A2}"/>
    <cellStyle name="Normal 2 2 4 4 2 2 2 3 2" xfId="28874" xr:uid="{6A9856E1-AF8C-46F2-BDC0-2C18C8A0E367}"/>
    <cellStyle name="Normal 2 2 4 4 2 2 2 3 3" xfId="18630" xr:uid="{CB26F624-9167-4FB8-8C0A-A16311834941}"/>
    <cellStyle name="Normal 2 2 4 4 2 2 2 4" xfId="11083" xr:uid="{D5A6ADFE-07E2-4619-9C63-BE5376FD203F}"/>
    <cellStyle name="Normal 2 2 4 4 2 2 2 4 2" xfId="21463" xr:uid="{970BFC75-E9CB-4FA0-9E55-2B4CBB770332}"/>
    <cellStyle name="Normal 2 2 4 4 2 2 2 5" xfId="24196" xr:uid="{C7F805C5-CD1D-4343-97B2-CB2904B30195}"/>
    <cellStyle name="Normal 2 2 4 4 2 2 2 6" xfId="13705" xr:uid="{A5BA1D42-DFBB-45CE-BE54-1C46C308C69F}"/>
    <cellStyle name="Normal 2 2 4 4 2 2 3" xfId="4293" xr:uid="{B78048BC-5451-4B7A-817E-666FB94357DB}"/>
    <cellStyle name="Normal 2 2 4 4 2 2 3 2" xfId="9065" xr:uid="{6D823A29-95CE-49AD-8A19-4E3316CFECDD}"/>
    <cellStyle name="Normal 2 2 4 4 2 2 3 2 2" xfId="29108" xr:uid="{80E5DA21-8A94-4D4F-97C7-ED19F16C6CFA}"/>
    <cellStyle name="Normal 2 2 4 4 2 2 3 2 3" xfId="19445" xr:uid="{7BDF0715-D175-494C-89C1-DFD8CC93A86B}"/>
    <cellStyle name="Normal 2 2 4 4 2 2 3 3" xfId="11898" xr:uid="{D5290866-D956-4FC8-A108-398E0DC7BF46}"/>
    <cellStyle name="Normal 2 2 4 4 2 2 3 3 2" xfId="22278" xr:uid="{07DD412E-235B-4C27-8074-60D13736BCAE}"/>
    <cellStyle name="Normal 2 2 4 4 2 2 3 4" xfId="23556" xr:uid="{31DD1FEC-DA3E-4CE7-92F5-5A971C3426DB}"/>
    <cellStyle name="Normal 2 2 4 4 2 2 3 5" xfId="16612" xr:uid="{B3538216-F715-4E68-92E2-D0880EF9D01A}"/>
    <cellStyle name="Normal 2 2 4 4 2 2 4" xfId="5090" xr:uid="{A7E355CD-0E3F-483B-8272-C414E2582F77}"/>
    <cellStyle name="Normal 2 2 4 4 2 2 4 2" xfId="28346" xr:uid="{1F9C6DE4-285B-433E-ABC7-AB854B8CE204}"/>
    <cellStyle name="Normal 2 2 4 4 2 2 4 3" xfId="14387" xr:uid="{8F3ACA04-E0A2-4A7C-9BAF-CB8955CED3E7}"/>
    <cellStyle name="Normal 2 2 4 4 2 2 5" xfId="6840" xr:uid="{27A434D6-B15F-479D-8681-5FD22A29BD41}"/>
    <cellStyle name="Normal 2 2 4 4 2 2 5 2" xfId="17220" xr:uid="{7DACB67C-6280-4D98-AE9B-103BD5B2E4C6}"/>
    <cellStyle name="Normal 2 2 4 4 2 2 6" xfId="9673" xr:uid="{A63E5426-E54D-43DB-A7BC-9F51459C7F64}"/>
    <cellStyle name="Normal 2 2 4 4 2 2 6 2" xfId="20053" xr:uid="{7E576224-A64A-4141-A23B-26DE3D63FC1E}"/>
    <cellStyle name="Normal 2 2 4 4 2 2 7" xfId="24605" xr:uid="{6502A045-E6C0-4438-BBD3-91DDBCE38B90}"/>
    <cellStyle name="Normal 2 2 4 4 2 2 8" xfId="13156" xr:uid="{7D679ACC-1F21-451F-ADC2-8A62E12A3398}"/>
    <cellStyle name="Normal 2 2 4 4 2 3" xfId="3171" xr:uid="{00000000-0005-0000-0000-0000E2030000}"/>
    <cellStyle name="Normal 2 2 4 4 2 3 2" xfId="4459" xr:uid="{206E568B-39CE-49B8-A61D-88EAA7919F7B}"/>
    <cellStyle name="Normal 2 2 4 4 2 3 2 2" xfId="9231" xr:uid="{1A3D5F21-CB49-4A3A-A819-33CD3F4A69BE}"/>
    <cellStyle name="Normal 2 2 4 4 2 3 2 2 2" xfId="29222" xr:uid="{C5C5F167-7233-41BA-87B4-0D2E75CFCF78}"/>
    <cellStyle name="Normal 2 2 4 4 2 3 2 2 3" xfId="19611" xr:uid="{45C39F80-5D95-41FF-B5DC-CEAC240300DA}"/>
    <cellStyle name="Normal 2 2 4 4 2 3 2 3" xfId="12064" xr:uid="{CAC07F2A-261C-4026-8C42-16192BB18E61}"/>
    <cellStyle name="Normal 2 2 4 4 2 3 2 3 2" xfId="22444" xr:uid="{0D19F29F-C64F-4AB4-A9FA-5F1CB9F70B30}"/>
    <cellStyle name="Normal 2 2 4 4 2 3 2 4" xfId="25707" xr:uid="{CDD8DDAB-9853-4B47-9D8E-6575E6953A69}"/>
    <cellStyle name="Normal 2 2 4 4 2 3 2 5" xfId="16778" xr:uid="{D8059488-2B45-405D-BE6E-2374BE30BFD3}"/>
    <cellStyle name="Normal 2 2 4 4 2 3 3" xfId="6229" xr:uid="{08C8D671-59C1-428E-8055-31CC7FE6F58E}"/>
    <cellStyle name="Normal 2 2 4 4 2 3 3 2" xfId="28543" xr:uid="{69B8F7CE-7389-4D99-BB44-AA1DB0CA353B}"/>
    <cellStyle name="Normal 2 2 4 4 2 3 3 3" xfId="15798" xr:uid="{31E4AAF4-9475-4707-9055-F536DB87E085}"/>
    <cellStyle name="Normal 2 2 4 4 2 3 4" xfId="8251" xr:uid="{E2929E5E-5C0D-4279-A283-F6F09470487D}"/>
    <cellStyle name="Normal 2 2 4 4 2 3 4 2" xfId="18631" xr:uid="{72CAC696-7E23-4B15-A05B-BFFCC84A86BF}"/>
    <cellStyle name="Normal 2 2 4 4 2 3 5" xfId="11084" xr:uid="{E6A5E95A-552F-40B6-ADF3-CA7A9476BEF6}"/>
    <cellStyle name="Normal 2 2 4 4 2 3 5 2" xfId="21464" xr:uid="{3CBB2F69-656D-4544-B4C3-B125B898FB5A}"/>
    <cellStyle name="Normal 2 2 4 4 2 3 6" xfId="23323" xr:uid="{9D4E033E-345B-42B5-B5CB-51D18B8300A9}"/>
    <cellStyle name="Normal 2 2 4 4 2 3 7" xfId="13706" xr:uid="{F5BDEA87-72D8-49AF-A594-3A3AAA66B1AB}"/>
    <cellStyle name="Normal 2 2 4 4 2 4" xfId="3169" xr:uid="{00000000-0005-0000-0000-0000E3030000}"/>
    <cellStyle name="Normal 2 2 4 4 2 4 2" xfId="6227" xr:uid="{7A8CD3BE-398A-42F4-A00C-D6C2D1FC6424}"/>
    <cellStyle name="Normal 2 2 4 4 2 4 2 2" xfId="25980" xr:uid="{D3AEFA4E-ED85-4369-801C-35C170119C43}"/>
    <cellStyle name="Normal 2 2 4 4 2 4 2 3" xfId="15796" xr:uid="{8B3D8C03-4B28-4701-9BC0-E0492329EE37}"/>
    <cellStyle name="Normal 2 2 4 4 2 4 3" xfId="8249" xr:uid="{AB654E16-B54B-4650-90D7-33C4D165A2E9}"/>
    <cellStyle name="Normal 2 2 4 4 2 4 3 2" xfId="18629" xr:uid="{FB553D22-0586-41D1-9388-C2CFE5E3579F}"/>
    <cellStyle name="Normal 2 2 4 4 2 4 4" xfId="11082" xr:uid="{EBC68E25-6416-4CAF-9284-4652454ED3F0}"/>
    <cellStyle name="Normal 2 2 4 4 2 4 4 2" xfId="21462" xr:uid="{D2FA66C1-030A-474F-9AA7-D466EA909659}"/>
    <cellStyle name="Normal 2 2 4 4 2 4 5" xfId="25313" xr:uid="{FBF2EB05-6896-4ABA-8B70-A39F5D34AFF2}"/>
    <cellStyle name="Normal 2 2 4 4 2 4 6" xfId="13704" xr:uid="{A141E574-1CE7-4677-80BB-24E6647DC336}"/>
    <cellStyle name="Normal 2 2 4 4 2 5" xfId="2615" xr:uid="{00000000-0005-0000-0000-0000E4030000}"/>
    <cellStyle name="Normal 2 2 4 4 2 5 2" xfId="5877" xr:uid="{D5067EBC-2A76-4582-98EF-85BF08AF765B}"/>
    <cellStyle name="Normal 2 2 4 4 2 5 2 2" xfId="28434" xr:uid="{78BEE00F-E4A4-4E20-A307-8FA1AF518F42}"/>
    <cellStyle name="Normal 2 2 4 4 2 5 2 3" xfId="15287" xr:uid="{E64DD205-EBA4-4437-B2D1-7E44E853D800}"/>
    <cellStyle name="Normal 2 2 4 4 2 5 3" xfId="7740" xr:uid="{3A682AFA-68B6-4AFA-9A6D-47E07CDE9E29}"/>
    <cellStyle name="Normal 2 2 4 4 2 5 3 2" xfId="18120" xr:uid="{DA12A73C-0C85-4C00-BF7D-3AC985E434BE}"/>
    <cellStyle name="Normal 2 2 4 4 2 5 4" xfId="10573" xr:uid="{EB98CB3D-7C11-4696-A1B8-69BB39AE169F}"/>
    <cellStyle name="Normal 2 2 4 4 2 5 4 2" xfId="20953" xr:uid="{B9F55497-735C-4CA6-AB2E-7F06AE06D658}"/>
    <cellStyle name="Normal 2 2 4 4 2 5 5" xfId="22924" xr:uid="{FBF42E42-30A9-4E67-99A3-8762FB36C74C}"/>
    <cellStyle name="Normal 2 2 4 4 2 5 6" xfId="13003" xr:uid="{0FFE5BC1-EEF7-4CA9-99AE-BA56E8A0DB3C}"/>
    <cellStyle name="Normal 2 2 4 4 2 6" xfId="2322" xr:uid="{00000000-0005-0000-0000-0000DF030000}"/>
    <cellStyle name="Normal 2 2 4 4 2 6 2" xfId="7449" xr:uid="{4B0A431F-81C3-424A-A1B9-5117ACAEBDC8}"/>
    <cellStyle name="Normal 2 2 4 4 2 6 2 2" xfId="17829" xr:uid="{EFDE1C88-A96F-4916-9785-960F88FC2CBC}"/>
    <cellStyle name="Normal 2 2 4 4 2 6 3" xfId="10282" xr:uid="{7D74A021-2C68-4F3D-A581-08CB0E0A0611}"/>
    <cellStyle name="Normal 2 2 4 4 2 6 3 2" xfId="20662" xr:uid="{F7A794A6-9A2D-435D-B820-48BFFCEB7CE0}"/>
    <cellStyle name="Normal 2 2 4 4 2 6 4" xfId="23254" xr:uid="{9A66368B-EDE4-4098-AAA0-B4C9A195FC3E}"/>
    <cellStyle name="Normal 2 2 4 4 2 6 5" xfId="14996" xr:uid="{F2C71A4D-B904-43C0-9BE3-6AB71E559423}"/>
    <cellStyle name="Normal 2 2 4 4 2 7" xfId="3841" xr:uid="{947E7DE4-2AAA-4678-93E2-AD134211222F}"/>
    <cellStyle name="Normal 2 2 4 4 2 7 2" xfId="8674" xr:uid="{921DFA96-96AF-4640-8753-FDF66440E028}"/>
    <cellStyle name="Normal 2 2 4 4 2 7 2 2" xfId="19054" xr:uid="{A60E6FFB-625D-48EC-84F9-98E7D2FBDBCE}"/>
    <cellStyle name="Normal 2 2 4 4 2 7 3" xfId="11507" xr:uid="{306D5514-044E-4B24-9269-02C4A23F0CA7}"/>
    <cellStyle name="Normal 2 2 4 4 2 7 3 2" xfId="21887" xr:uid="{D358F6F4-2044-41F4-8D7C-2D7523119D31}"/>
    <cellStyle name="Normal 2 2 4 4 2 7 4" xfId="16221" xr:uid="{048821DA-2C2B-425F-A0C8-D1A6C2D0C089}"/>
    <cellStyle name="Normal 2 2 4 4 2 8" xfId="5089" xr:uid="{D0EDA893-E636-4BBD-A856-E9E961EA5291}"/>
    <cellStyle name="Normal 2 2 4 4 2 8 2" xfId="14386" xr:uid="{C1DB47FF-B6D8-4A8D-9198-86547AE6E118}"/>
    <cellStyle name="Normal 2 2 4 4 2 9" xfId="6839" xr:uid="{685711C8-C591-421C-B3CA-6A7FEE7F9503}"/>
    <cellStyle name="Normal 2 2 4 4 2 9 2" xfId="17219" xr:uid="{0FC4E765-EF25-4FCB-9B58-82CAA5A6E735}"/>
    <cellStyle name="Normal 2 2 4 4 3" xfId="738" xr:uid="{00000000-0005-0000-0000-00008E040000}"/>
    <cellStyle name="Normal 2 2 4 4 3 2" xfId="3172" xr:uid="{00000000-0005-0000-0000-0000E6030000}"/>
    <cellStyle name="Normal 2 2 4 4 3 2 2" xfId="6230" xr:uid="{AEC9A15C-3897-45C6-A6F6-566F78D89093}"/>
    <cellStyle name="Normal 2 2 4 4 3 2 2 2" xfId="22740" xr:uid="{6081BA4B-B5AC-4CC6-86A4-23ADDB668E10}"/>
    <cellStyle name="Normal 2 2 4 4 3 2 2 3" xfId="28525" xr:uid="{6F0C2A27-5F8A-46A2-8A97-B32FBBF4D23E}"/>
    <cellStyle name="Normal 2 2 4 4 3 2 2 4" xfId="15799" xr:uid="{5DC77F8C-E6CC-42D2-AD15-C46239C9D594}"/>
    <cellStyle name="Normal 2 2 4 4 3 2 3" xfId="8252" xr:uid="{76509527-AEFC-4E16-9C04-BC9A58BF4955}"/>
    <cellStyle name="Normal 2 2 4 4 3 2 3 2" xfId="28875" xr:uid="{703DB7FC-9B0D-4086-90F4-6A8EB493AF8D}"/>
    <cellStyle name="Normal 2 2 4 4 3 2 3 3" xfId="18632" xr:uid="{4F120A83-0BE0-4DD3-8F4D-E57898805FD9}"/>
    <cellStyle name="Normal 2 2 4 4 3 2 4" xfId="11085" xr:uid="{25EEAC75-C747-4A62-B492-2FEC2383350C}"/>
    <cellStyle name="Normal 2 2 4 4 3 2 4 2" xfId="21465" xr:uid="{98B0BAF0-C3C1-4180-948A-1FE152978A3A}"/>
    <cellStyle name="Normal 2 2 4 4 3 2 5" xfId="25379" xr:uid="{EAAEC73E-2C23-4EAA-A9FA-4A9B618A51FE}"/>
    <cellStyle name="Normal 2 2 4 4 3 2 6" xfId="13707" xr:uid="{D6198460-BA57-4E25-AFE3-6D78E63DA367}"/>
    <cellStyle name="Normal 2 2 4 4 3 3" xfId="2724" xr:uid="{00000000-0005-0000-0000-0000E7030000}"/>
    <cellStyle name="Normal 2 2 4 4 3 3 2" xfId="5942" xr:uid="{1D18FA06-C285-4FCE-840F-7726D08ADCD2}"/>
    <cellStyle name="Normal 2 2 4 4 3 3 2 2" xfId="26394" xr:uid="{94948FCC-21DF-42DA-85D0-CEB2759B487D}"/>
    <cellStyle name="Normal 2 2 4 4 3 3 2 3" xfId="15395" xr:uid="{CB4508A2-3CF1-4781-8474-19DB3C944215}"/>
    <cellStyle name="Normal 2 2 4 4 3 3 3" xfId="7848" xr:uid="{6F51C793-BD92-48F4-A945-480DC939EE0B}"/>
    <cellStyle name="Normal 2 2 4 4 3 3 3 2" xfId="18228" xr:uid="{28ED8F68-5017-45AB-BBB2-6724396EAE2B}"/>
    <cellStyle name="Normal 2 2 4 4 3 3 4" xfId="10681" xr:uid="{C1DBEED9-84A2-4584-B432-2CEA05179ADD}"/>
    <cellStyle name="Normal 2 2 4 4 3 3 4 2" xfId="21061" xr:uid="{5755DDD9-E6B6-4AF8-B733-F8A0ABFA8A56}"/>
    <cellStyle name="Normal 2 2 4 4 3 3 5" xfId="22712" xr:uid="{5480C5DC-370B-4D68-9340-99542CB2E27A}"/>
    <cellStyle name="Normal 2 2 4 4 3 3 6" xfId="13155" xr:uid="{E550B2BD-17F8-4B9E-99E9-C720BDB97E52}"/>
    <cellStyle name="Normal 2 2 4 4 3 4" xfId="4158" xr:uid="{29B70EA5-493F-4A4C-9AAB-F0745EE8E9C7}"/>
    <cellStyle name="Normal 2 2 4 4 3 4 2" xfId="8930" xr:uid="{D286C9A1-A09B-41DF-BD14-9BE972AF9677}"/>
    <cellStyle name="Normal 2 2 4 4 3 4 2 2" xfId="29027" xr:uid="{15C43BBA-81D1-46D9-B219-8D124E42713E}"/>
    <cellStyle name="Normal 2 2 4 4 3 4 2 3" xfId="19310" xr:uid="{74B98875-B4D2-4C85-9BB9-F5B64AEA1AE7}"/>
    <cellStyle name="Normal 2 2 4 4 3 4 3" xfId="11763" xr:uid="{0740932C-0657-4FC7-B42C-4FD43BF391C4}"/>
    <cellStyle name="Normal 2 2 4 4 3 4 3 2" xfId="22143" xr:uid="{40862A5D-22C5-4F91-A67F-625D5BF41BAB}"/>
    <cellStyle name="Normal 2 2 4 4 3 4 4" xfId="25284" xr:uid="{28EB06E8-35D9-41B7-A6ED-F6C5216ED081}"/>
    <cellStyle name="Normal 2 2 4 4 3 4 5" xfId="16477" xr:uid="{E6F72420-9E7F-4453-884B-C72A8488B5AE}"/>
    <cellStyle name="Normal 2 2 4 4 3 5" xfId="5091" xr:uid="{99BB098F-49B2-4E54-9FAD-ED4856CBD1C3}"/>
    <cellStyle name="Normal 2 2 4 4 3 5 2" xfId="26627" xr:uid="{342A50DA-C48E-47AB-B5E9-871F17FA607B}"/>
    <cellStyle name="Normal 2 2 4 4 3 5 3" xfId="14388" xr:uid="{4060603D-95A6-41B6-8D68-D0F790E76ABE}"/>
    <cellStyle name="Normal 2 2 4 4 3 6" xfId="6841" xr:uid="{A608F365-6CB5-4AB0-A40B-A32EF0CB4174}"/>
    <cellStyle name="Normal 2 2 4 4 3 6 2" xfId="17221" xr:uid="{B9833EDB-AB48-4EAA-A136-B57BDA372475}"/>
    <cellStyle name="Normal 2 2 4 4 3 7" xfId="9674" xr:uid="{70768092-000C-4A45-887B-BF38241F6CC5}"/>
    <cellStyle name="Normal 2 2 4 4 3 7 2" xfId="20054" xr:uid="{E51A2E36-A471-40DE-AD4A-FD5DACC39447}"/>
    <cellStyle name="Normal 2 2 4 4 3 8" xfId="24221" xr:uid="{97AFD24C-F5A5-4F00-A96B-8C0B6F5D2221}"/>
    <cellStyle name="Normal 2 2 4 4 3 9" xfId="12714" xr:uid="{90A98170-6759-44D3-B540-5133EB0A3B85}"/>
    <cellStyle name="Normal 2 2 4 4 4" xfId="739" xr:uid="{00000000-0005-0000-0000-00008F040000}"/>
    <cellStyle name="Normal 2 2 4 4 4 2" xfId="4460" xr:uid="{6F61A1E0-1820-47C0-8C47-577AD9F9DAA3}"/>
    <cellStyle name="Normal 2 2 4 4 4 2 2" xfId="9232" xr:uid="{A475B121-84BE-42D6-8C27-FE2A6C61BCED}"/>
    <cellStyle name="Normal 2 2 4 4 4 2 2 2" xfId="29223" xr:uid="{59D8F497-75E7-40C8-AF91-B75815CA8E29}"/>
    <cellStyle name="Normal 2 2 4 4 4 2 2 3" xfId="19612" xr:uid="{93627C9A-A0A8-4554-A245-32AB4D560D98}"/>
    <cellStyle name="Normal 2 2 4 4 4 2 3" xfId="12065" xr:uid="{56BFEA34-C594-4E40-A4DD-2B246337596B}"/>
    <cellStyle name="Normal 2 2 4 4 4 2 3 2" xfId="22445" xr:uid="{D7AAE023-1B66-4B7F-81B1-4A58E6793B0E}"/>
    <cellStyle name="Normal 2 2 4 4 4 2 4" xfId="23548" xr:uid="{33069559-9E77-4F89-B51A-34DF942CEC6A}"/>
    <cellStyle name="Normal 2 2 4 4 4 2 5" xfId="16779" xr:uid="{8F563E49-31CF-455A-AC24-7F91AAF4F63D}"/>
    <cellStyle name="Normal 2 2 4 4 4 3" xfId="5092" xr:uid="{BC1CB8FF-8F1B-4BA9-89E8-303B964FCFE1}"/>
    <cellStyle name="Normal 2 2 4 4 4 3 2" xfId="27345" xr:uid="{8891E6CB-1C64-47CC-BF55-882F285C3294}"/>
    <cellStyle name="Normal 2 2 4 4 4 3 3" xfId="14389" xr:uid="{DBE931C6-EF20-4F7B-9979-8672A3D304C5}"/>
    <cellStyle name="Normal 2 2 4 4 4 4" xfId="6842" xr:uid="{8ED7317D-AE72-42E4-B033-B26F442A5557}"/>
    <cellStyle name="Normal 2 2 4 4 4 4 2" xfId="17222" xr:uid="{EC7E73AB-B357-411A-A1A2-1AA9324CFAF6}"/>
    <cellStyle name="Normal 2 2 4 4 4 5" xfId="9675" xr:uid="{8C46AFBD-24F4-42A2-87E9-FE63B2E36246}"/>
    <cellStyle name="Normal 2 2 4 4 4 5 2" xfId="20055" xr:uid="{579A9DD2-1D03-428F-9B67-C7794496F86F}"/>
    <cellStyle name="Normal 2 2 4 4 4 6" xfId="23776" xr:uid="{1B0A001D-86C2-4545-920E-AA84E3F3E29E}"/>
    <cellStyle name="Normal 2 2 4 4 4 7" xfId="13708" xr:uid="{1BC04112-A3D0-415F-BFA2-2A66E4C563F2}"/>
    <cellStyle name="Normal 2 2 4 4 5" xfId="2899" xr:uid="{00000000-0005-0000-0000-0000E9030000}"/>
    <cellStyle name="Normal 2 2 4 4 5 2" xfId="6085" xr:uid="{0DE3E1DB-7D7E-48D0-8C45-8CE4F344C2D7}"/>
    <cellStyle name="Normal 2 2 4 4 5 2 2" xfId="24191" xr:uid="{96DA388D-9760-4F77-B463-9718C34830DD}"/>
    <cellStyle name="Normal 2 2 4 4 5 2 3" xfId="26080" xr:uid="{CA8D3603-B7B2-424A-9666-F2140B681E26}"/>
    <cellStyle name="Normal 2 2 4 4 5 2 4" xfId="15563" xr:uid="{91910D66-2E8E-4E05-ABB7-E81FEB359B34}"/>
    <cellStyle name="Normal 2 2 4 4 5 3" xfId="8016" xr:uid="{A502F691-3D0E-4563-87E2-CC79587729B7}"/>
    <cellStyle name="Normal 2 2 4 4 5 3 2" xfId="28591" xr:uid="{31974CD5-239E-45A9-ABE3-300A149574EA}"/>
    <cellStyle name="Normal 2 2 4 4 5 3 3" xfId="18396" xr:uid="{D5D7E922-CF7E-4602-BF0D-8428E385B66F}"/>
    <cellStyle name="Normal 2 2 4 4 5 4" xfId="10849" xr:uid="{22AD69CC-79E4-474F-8BA8-6928D1F6475C}"/>
    <cellStyle name="Normal 2 2 4 4 5 4 2" xfId="21229" xr:uid="{1DE5C62F-DDBE-4826-86D7-DE5A8EB1D5F3}"/>
    <cellStyle name="Normal 2 2 4 4 5 5" xfId="23197" xr:uid="{8EF9A2B9-BA47-4481-A01F-091A99849719}"/>
    <cellStyle name="Normal 2 2 4 4 5 6" xfId="13412" xr:uid="{F71E976F-F2E4-4870-8EC4-0698440CD54D}"/>
    <cellStyle name="Normal 2 2 4 4 6" xfId="2452" xr:uid="{00000000-0005-0000-0000-0000EA030000}"/>
    <cellStyle name="Normal 2 2 4 4 6 2" xfId="5744" xr:uid="{503F4DAD-0739-4D22-B301-05F69B020E1D}"/>
    <cellStyle name="Normal 2 2 4 4 6 2 2" xfId="27113" xr:uid="{BFE77B4D-3671-486C-BE5C-A397C96854F0}"/>
    <cellStyle name="Normal 2 2 4 4 6 2 3" xfId="15124" xr:uid="{45328C7B-52DA-487E-AA36-56D91EE4B36C}"/>
    <cellStyle name="Normal 2 2 4 4 6 3" xfId="7577" xr:uid="{BC637505-56DC-4566-8575-6501DB897D14}"/>
    <cellStyle name="Normal 2 2 4 4 6 3 2" xfId="17957" xr:uid="{ADF89247-8533-412A-987F-7361408CF1DC}"/>
    <cellStyle name="Normal 2 2 4 4 6 4" xfId="10410" xr:uid="{0F209FF0-DB3D-4705-B36C-8B8EA8D305DD}"/>
    <cellStyle name="Normal 2 2 4 4 6 4 2" xfId="20790" xr:uid="{55AE9076-243B-47F8-9ABF-68A36C6388D7}"/>
    <cellStyle name="Normal 2 2 4 4 6 5" xfId="23699" xr:uid="{8742C3B2-0416-4933-B98B-59B351F99F24}"/>
    <cellStyle name="Normal 2 2 4 4 6 6" xfId="12840" xr:uid="{4A6421B6-61C8-4996-A67A-A4F3D90FA67B}"/>
    <cellStyle name="Normal 2 2 4 4 7" xfId="2206" xr:uid="{00000000-0005-0000-0000-0000DE030000}"/>
    <cellStyle name="Normal 2 2 4 4 7 2" xfId="7333" xr:uid="{1A31971A-39F5-4EEA-94AD-C4849A017D9D}"/>
    <cellStyle name="Normal 2 2 4 4 7 2 2" xfId="17713" xr:uid="{8C7E7CA6-E30D-4C36-8BF4-F0A980FDE0A3}"/>
    <cellStyle name="Normal 2 2 4 4 7 3" xfId="10166" xr:uid="{A1DCAF1F-9C89-4E06-8EF8-FD3DFCB86A49}"/>
    <cellStyle name="Normal 2 2 4 4 7 3 2" xfId="20546" xr:uid="{A74C7EDB-A006-4F72-9768-DFAC23401C5D}"/>
    <cellStyle name="Normal 2 2 4 4 7 4" xfId="24285" xr:uid="{9DF97B59-32B7-41EC-B282-0F0F5F95B48F}"/>
    <cellStyle name="Normal 2 2 4 4 7 5" xfId="14880" xr:uid="{3A5D5290-DD44-4C7C-A76B-F57BA77A82DD}"/>
    <cellStyle name="Normal 2 2 4 4 8" xfId="3929" xr:uid="{962AD314-BF12-439C-AB49-0651A687A10E}"/>
    <cellStyle name="Normal 2 2 4 4 8 2" xfId="8761" xr:uid="{1DDDB41C-94D2-4D16-B145-A71EDBC318ED}"/>
    <cellStyle name="Normal 2 2 4 4 8 2 2" xfId="19141" xr:uid="{B9DF84F6-C140-40B7-8AC4-2AFD6A35CE40}"/>
    <cellStyle name="Normal 2 2 4 4 8 3" xfId="11594" xr:uid="{346BA0A1-AE22-4C9D-BDCA-F68E6E6D2258}"/>
    <cellStyle name="Normal 2 2 4 4 8 3 2" xfId="21974" xr:uid="{1F59A14C-F2DF-4B34-BFEE-2FA3B6A69306}"/>
    <cellStyle name="Normal 2 2 4 4 8 4" xfId="16308" xr:uid="{C9490936-9543-4F9B-AF22-D5AD73F04C32}"/>
    <cellStyle name="Normal 2 2 4 4 9" xfId="5088" xr:uid="{492C6885-DC44-4B48-8499-F1090CC0D711}"/>
    <cellStyle name="Normal 2 2 4 4 9 2" xfId="14385" xr:uid="{BE6675D0-FABD-4AB3-B1BD-5D214A7BDEDB}"/>
    <cellStyle name="Normal 2 2 4 5" xfId="740" xr:uid="{00000000-0005-0000-0000-000090040000}"/>
    <cellStyle name="Normal 2 2 4 5 10" xfId="9676" xr:uid="{7B97F55A-82F5-48A1-B2B1-D2BF92C5B64F}"/>
    <cellStyle name="Normal 2 2 4 5 10 2" xfId="20056" xr:uid="{F8D046E5-C5AA-4AD2-B070-1DC81C413E00}"/>
    <cellStyle name="Normal 2 2 4 5 11" xfId="23716" xr:uid="{0951A431-4C8C-4F89-9420-DA73C96B3141}"/>
    <cellStyle name="Normal 2 2 4 5 12" xfId="12557" xr:uid="{A3E7AC24-E3A9-43E8-9E59-4A513FD1FF03}"/>
    <cellStyle name="Normal 2 2 4 5 2" xfId="741" xr:uid="{00000000-0005-0000-0000-000091040000}"/>
    <cellStyle name="Normal 2 2 4 5 2 2" xfId="742" xr:uid="{00000000-0005-0000-0000-000092040000}"/>
    <cellStyle name="Normal 2 2 4 5 2 2 2" xfId="5095" xr:uid="{28570D24-0A6D-4749-B208-79CEBAAD5853}"/>
    <cellStyle name="Normal 2 2 4 5 2 2 2 2" xfId="22827" xr:uid="{3F0B452C-4939-41CA-93D5-5DD1126CB3F3}"/>
    <cellStyle name="Normal 2 2 4 5 2 2 2 3" xfId="27048" xr:uid="{40ECDCAF-293A-4154-9A21-1B16E386C4EF}"/>
    <cellStyle name="Normal 2 2 4 5 2 2 2 4" xfId="14392" xr:uid="{044275AE-12C9-498C-A003-DE8E34E87906}"/>
    <cellStyle name="Normal 2 2 4 5 2 2 3" xfId="6845" xr:uid="{5C17A478-D5DD-465B-8874-B8ED2426D041}"/>
    <cellStyle name="Normal 2 2 4 5 2 2 3 2" xfId="27587" xr:uid="{0D63F2D4-6085-471C-84A3-B300ED17C07C}"/>
    <cellStyle name="Normal 2 2 4 5 2 2 3 3" xfId="27220" xr:uid="{B0C46705-ED62-4E14-84D2-519B282BDCEB}"/>
    <cellStyle name="Normal 2 2 4 5 2 2 3 4" xfId="17225" xr:uid="{5459CE37-F0C5-45CB-96A5-25B619B06C47}"/>
    <cellStyle name="Normal 2 2 4 5 2 2 4" xfId="9678" xr:uid="{F042A46C-D0F9-41D4-B2A4-92CD80D95D32}"/>
    <cellStyle name="Normal 2 2 4 5 2 2 4 2" xfId="29390" xr:uid="{03658FA6-7EE1-4353-BE74-76B87C1AADA6}"/>
    <cellStyle name="Normal 2 2 4 5 2 2 4 3" xfId="20058" xr:uid="{AA542A39-720A-4635-9083-45EE6A0A5CC6}"/>
    <cellStyle name="Normal 2 2 4 5 2 2 5" xfId="24814" xr:uid="{7B2739E9-5973-4F5C-B8B6-6B73C0D1F165}"/>
    <cellStyle name="Normal 2 2 4 5 2 2 6" xfId="13709" xr:uid="{BB7E1BB1-AB4F-42E9-8D62-F17FCEEBCD35}"/>
    <cellStyle name="Normal 2 2 4 5 2 3" xfId="2725" xr:uid="{00000000-0005-0000-0000-0000EE030000}"/>
    <cellStyle name="Normal 2 2 4 5 2 3 2" xfId="5943" xr:uid="{F6D38D51-2623-49A2-8808-D5BB8AFFFF61}"/>
    <cellStyle name="Normal 2 2 4 5 2 3 2 2" xfId="27891" xr:uid="{C21BDB48-8823-42E7-92C5-9B8DB0D560C7}"/>
    <cellStyle name="Normal 2 2 4 5 2 3 2 3" xfId="15396" xr:uid="{D2D9347C-04B5-4346-BDEB-C692AA8CA9FE}"/>
    <cellStyle name="Normal 2 2 4 5 2 3 3" xfId="7849" xr:uid="{0E5FCDA9-E4F7-4688-9D9D-88255B9DD5EA}"/>
    <cellStyle name="Normal 2 2 4 5 2 3 3 2" xfId="18229" xr:uid="{592C8A09-FE5B-4460-B472-67C1E3085872}"/>
    <cellStyle name="Normal 2 2 4 5 2 3 4" xfId="10682" xr:uid="{0AD2B235-01AE-4C19-A4B6-DE626B8E454A}"/>
    <cellStyle name="Normal 2 2 4 5 2 3 4 2" xfId="21062" xr:uid="{C7884267-B29B-4974-A01D-909FDF74F5FF}"/>
    <cellStyle name="Normal 2 2 4 5 2 3 5" xfId="23434" xr:uid="{7FF78EF0-3EB3-4DE3-AF88-1356CDB6B359}"/>
    <cellStyle name="Normal 2 2 4 5 2 3 6" xfId="13157" xr:uid="{928D3D76-F08C-4966-BB9A-B6A8880D2C25}"/>
    <cellStyle name="Normal 2 2 4 5 2 4" xfId="4159" xr:uid="{B1CB9D71-BC6D-4295-8292-81C516C3D8E2}"/>
    <cellStyle name="Normal 2 2 4 5 2 4 2" xfId="8931" xr:uid="{24CA900A-4291-437F-8DED-6E64B2BD93DE}"/>
    <cellStyle name="Normal 2 2 4 5 2 4 2 2" xfId="29028" xr:uid="{8CBEBEA7-7A2E-4712-A5A6-92EFD5340060}"/>
    <cellStyle name="Normal 2 2 4 5 2 4 2 3" xfId="19311" xr:uid="{A48A11BB-1DD6-48D0-8C40-08BE5F1C595A}"/>
    <cellStyle name="Normal 2 2 4 5 2 4 3" xfId="11764" xr:uid="{11E6FCD9-830F-4F75-828E-70B88D2E995E}"/>
    <cellStyle name="Normal 2 2 4 5 2 4 3 2" xfId="22144" xr:uid="{18C0C716-41DF-4A62-A6BD-470B2DC2FC54}"/>
    <cellStyle name="Normal 2 2 4 5 2 4 4" xfId="23250" xr:uid="{A98E546F-C340-48AF-A43B-C807C1E05AE5}"/>
    <cellStyle name="Normal 2 2 4 5 2 4 5" xfId="16478" xr:uid="{831B71F9-BF95-4D3F-94C0-484719694836}"/>
    <cellStyle name="Normal 2 2 4 5 2 5" xfId="5094" xr:uid="{C3E2C19F-B5DD-4E01-9FC4-5993F6DA318B}"/>
    <cellStyle name="Normal 2 2 4 5 2 5 2" xfId="27950" xr:uid="{354E6BC2-73E2-4260-9F97-02018A60A75D}"/>
    <cellStyle name="Normal 2 2 4 5 2 5 3" xfId="14391" xr:uid="{3808A8A3-344F-438D-9BA1-44B18E74A88D}"/>
    <cellStyle name="Normal 2 2 4 5 2 6" xfId="6844" xr:uid="{073BA752-4158-4AD7-89AD-6E1F88147547}"/>
    <cellStyle name="Normal 2 2 4 5 2 6 2" xfId="17224" xr:uid="{C01ACFD6-2AA5-47C1-8013-9A69BB6E227F}"/>
    <cellStyle name="Normal 2 2 4 5 2 7" xfId="9677" xr:uid="{9BFC9367-57A4-4BCF-A13E-1EAB9A6C3750}"/>
    <cellStyle name="Normal 2 2 4 5 2 7 2" xfId="20057" xr:uid="{B015A7D0-F84B-4715-B46E-0B42B8A584F1}"/>
    <cellStyle name="Normal 2 2 4 5 2 8" xfId="23515" xr:uid="{582BBEEB-E589-4F88-A671-E0E3D0B20B5B}"/>
    <cellStyle name="Normal 2 2 4 5 2 9" xfId="12715" xr:uid="{23A72284-53DE-4592-B12C-9935660E9B4E}"/>
    <cellStyle name="Normal 2 2 4 5 3" xfId="743" xr:uid="{00000000-0005-0000-0000-000093040000}"/>
    <cellStyle name="Normal 2 2 4 5 3 2" xfId="4461" xr:uid="{543D7010-EC11-4C5C-8823-CA07FA97EBB6}"/>
    <cellStyle name="Normal 2 2 4 5 3 2 2" xfId="9233" xr:uid="{7946EBE5-C8A6-4AFC-8C75-BE85067E2889}"/>
    <cellStyle name="Normal 2 2 4 5 3 2 2 2" xfId="29224" xr:uid="{F16FFD0B-9C8F-427B-A9D0-CB334C7BBE3E}"/>
    <cellStyle name="Normal 2 2 4 5 3 2 2 3" xfId="19613" xr:uid="{34AB9D2E-E36C-4407-B65D-071BC5B859E2}"/>
    <cellStyle name="Normal 2 2 4 5 3 2 3" xfId="12066" xr:uid="{F638B181-2765-4D51-AF81-82FD5E72D1B3}"/>
    <cellStyle name="Normal 2 2 4 5 3 2 3 2" xfId="22446" xr:uid="{985CFABC-40AE-4CB2-A002-79B451F3F5B4}"/>
    <cellStyle name="Normal 2 2 4 5 3 2 4" xfId="25422" xr:uid="{36EB2C9D-BC28-4930-9B0C-930F3B5E4937}"/>
    <cellStyle name="Normal 2 2 4 5 3 2 5" xfId="16780" xr:uid="{378EFF27-069C-46B2-B917-7EE7243E536F}"/>
    <cellStyle name="Normal 2 2 4 5 3 3" xfId="5096" xr:uid="{5B0E600D-0395-4FA7-A923-CC03DBD41799}"/>
    <cellStyle name="Normal 2 2 4 5 3 3 2" xfId="24759" xr:uid="{7AFC624E-A7DB-4CFC-A0E7-45DF82D9EB1C}"/>
    <cellStyle name="Normal 2 2 4 5 3 3 3" xfId="26845" xr:uid="{04416A7C-E78A-4D80-A1F5-694BE8817E89}"/>
    <cellStyle name="Normal 2 2 4 5 3 3 4" xfId="14393" xr:uid="{78695938-377C-4D3D-89A4-72AE6A0619ED}"/>
    <cellStyle name="Normal 2 2 4 5 3 4" xfId="6846" xr:uid="{DBAE9308-A02F-41C9-9F77-0D2FBCB348CD}"/>
    <cellStyle name="Normal 2 2 4 5 3 4 2" xfId="25703" xr:uid="{02CD26FC-D72B-46A9-8F6F-D52FC0B4806E}"/>
    <cellStyle name="Normal 2 2 4 5 3 4 3" xfId="27986" xr:uid="{1CFA8BB8-A730-464D-86F9-BF569D84CD9B}"/>
    <cellStyle name="Normal 2 2 4 5 3 4 4" xfId="17226" xr:uid="{A3C3C419-C14C-4BC4-AB63-49466C8B3622}"/>
    <cellStyle name="Normal 2 2 4 5 3 5" xfId="9679" xr:uid="{1751C3CC-0E75-4446-BCE1-1D486883D5E6}"/>
    <cellStyle name="Normal 2 2 4 5 3 5 2" xfId="29391" xr:uid="{49D9377F-5AA3-4BEE-A998-76104D0D30A7}"/>
    <cellStyle name="Normal 2 2 4 5 3 5 3" xfId="20059" xr:uid="{B0E31A0F-1173-4255-BCF9-CC90A97B1F69}"/>
    <cellStyle name="Normal 2 2 4 5 3 6" xfId="23276" xr:uid="{2799481D-DDCC-406B-BD0B-987BBCF4D72E}"/>
    <cellStyle name="Normal 2 2 4 5 3 7" xfId="13710" xr:uid="{857D0E4E-899C-4861-BC16-BDE19717E27D}"/>
    <cellStyle name="Normal 2 2 4 5 4" xfId="744" xr:uid="{00000000-0005-0000-0000-000094040000}"/>
    <cellStyle name="Normal 2 2 4 5 4 2" xfId="5097" xr:uid="{7EB87CF0-2C76-4CBC-B6CB-9049E5B4F660}"/>
    <cellStyle name="Normal 2 2 4 5 4 2 2" xfId="25169" xr:uid="{8D1AEB1C-7266-473D-A268-862F58BB468B}"/>
    <cellStyle name="Normal 2 2 4 5 4 2 3" xfId="28702" xr:uid="{09FC95F5-B032-4D86-9861-23E1B2AAB4FE}"/>
    <cellStyle name="Normal 2 2 4 5 4 2 4" xfId="14394" xr:uid="{B85F9BC3-E33B-4029-A728-5A5C01794323}"/>
    <cellStyle name="Normal 2 2 4 5 4 3" xfId="6847" xr:uid="{3DBE0692-25D7-47D1-84E5-78018D02E7FB}"/>
    <cellStyle name="Normal 2 2 4 5 4 3 2" xfId="26914" xr:uid="{CDD2B155-591B-40A3-A0FB-D2C641F48F48}"/>
    <cellStyle name="Normal 2 2 4 5 4 3 3" xfId="17227" xr:uid="{CF9DB049-2E4F-4FB7-8079-18014F18DA3D}"/>
    <cellStyle name="Normal 2 2 4 5 4 4" xfId="9680" xr:uid="{9FB6C89D-5A91-4333-B754-32C018CC61CB}"/>
    <cellStyle name="Normal 2 2 4 5 4 4 2" xfId="20060" xr:uid="{A49A9189-74E2-42E8-AB4E-E0A6EA5B4F59}"/>
    <cellStyle name="Normal 2 2 4 5 4 5" xfId="25297" xr:uid="{3BEF782F-789F-43ED-B5D0-E737472780A8}"/>
    <cellStyle name="Normal 2 2 4 5 4 6" xfId="13413" xr:uid="{D770B22A-6255-463E-A8D4-F5BD124F57B7}"/>
    <cellStyle name="Normal 2 2 4 5 5" xfId="2512" xr:uid="{00000000-0005-0000-0000-0000F1030000}"/>
    <cellStyle name="Normal 2 2 4 5 5 2" xfId="5790" xr:uid="{61229B4B-7D35-441F-9C05-74043052A51A}"/>
    <cellStyle name="Normal 2 2 4 5 5 2 2" xfId="26901" xr:uid="{AB113FE4-F214-4508-B776-1E5A01F008CF}"/>
    <cellStyle name="Normal 2 2 4 5 5 2 3" xfId="15184" xr:uid="{C63419A0-6CF0-45AE-B6CA-A8578A0CB174}"/>
    <cellStyle name="Normal 2 2 4 5 5 3" xfId="7637" xr:uid="{E39053B9-93D2-44E9-A498-C40D0CF96456}"/>
    <cellStyle name="Normal 2 2 4 5 5 3 2" xfId="18017" xr:uid="{1ED545CA-255A-4438-8465-B120DDBB1034}"/>
    <cellStyle name="Normal 2 2 4 5 5 4" xfId="10470" xr:uid="{A8E0CB94-435A-412C-AF33-2EC7A9517F51}"/>
    <cellStyle name="Normal 2 2 4 5 5 4 2" xfId="20850" xr:uid="{9F14E22E-44B6-4D2B-A0FC-A873ECC1D32D}"/>
    <cellStyle name="Normal 2 2 4 5 5 5" xfId="22735" xr:uid="{494A08E6-C05E-47AB-B77E-5A9E143FB3F9}"/>
    <cellStyle name="Normal 2 2 4 5 5 6" xfId="12900" xr:uid="{6812ADF2-3DA3-4AB6-B7CB-FB1116E3258B}"/>
    <cellStyle name="Normal 2 2 4 5 6" xfId="2323" xr:uid="{00000000-0005-0000-0000-0000EB030000}"/>
    <cellStyle name="Normal 2 2 4 5 6 2" xfId="7450" xr:uid="{F41C4F13-5347-4957-9A27-118AF936526E}"/>
    <cellStyle name="Normal 2 2 4 5 6 2 2" xfId="28373" xr:uid="{273C0756-2776-4BA1-959B-4C4F49D88BF9}"/>
    <cellStyle name="Normal 2 2 4 5 6 2 3" xfId="17830" xr:uid="{90CB542C-D474-473F-A9E1-74BA300B9FCB}"/>
    <cellStyle name="Normal 2 2 4 5 6 3" xfId="10283" xr:uid="{E33EA191-46E5-476C-8E41-FE5C7F3751EE}"/>
    <cellStyle name="Normal 2 2 4 5 6 3 2" xfId="20663" xr:uid="{809E6F6C-1E7F-42AB-9E97-32FCE6D8504F}"/>
    <cellStyle name="Normal 2 2 4 5 6 4" xfId="24175" xr:uid="{CA1C02D9-C18B-435F-9838-57D8C1FCB386}"/>
    <cellStyle name="Normal 2 2 4 5 6 5" xfId="14997" xr:uid="{15C86A47-CAD9-4DF2-894C-75F8E206E539}"/>
    <cellStyle name="Normal 2 2 4 5 7" xfId="3930" xr:uid="{92C6F550-D67D-4D22-B4F4-71D3B594C79A}"/>
    <cellStyle name="Normal 2 2 4 5 7 2" xfId="8762" xr:uid="{F5E22FFD-B196-431C-BB9C-3E3F3A5ED9C4}"/>
    <cellStyle name="Normal 2 2 4 5 7 2 2" xfId="19142" xr:uid="{1A0B5E1F-9C62-46C2-AC7E-A68903DE8D29}"/>
    <cellStyle name="Normal 2 2 4 5 7 3" xfId="11595" xr:uid="{C8932BFE-8894-4946-9B20-BA1522CD46DA}"/>
    <cellStyle name="Normal 2 2 4 5 7 3 2" xfId="21975" xr:uid="{37AA7A53-86F3-43A6-85AE-B014BFE186E5}"/>
    <cellStyle name="Normal 2 2 4 5 7 4" xfId="28524" xr:uid="{51A23BEE-B27A-4184-A621-0A37B2EBE4D2}"/>
    <cellStyle name="Normal 2 2 4 5 7 5" xfId="16309" xr:uid="{19324787-BDE0-43D5-A9BC-938202896513}"/>
    <cellStyle name="Normal 2 2 4 5 8" xfId="5093" xr:uid="{E495AB42-427E-401E-938A-EA0A6B689707}"/>
    <cellStyle name="Normal 2 2 4 5 8 2" xfId="14390" xr:uid="{E71EFFA8-FE06-4932-8A74-650685A0237C}"/>
    <cellStyle name="Normal 2 2 4 5 9" xfId="6843" xr:uid="{EF6F5DF1-233C-43E7-8B22-AE589CEA1C77}"/>
    <cellStyle name="Normal 2 2 4 5 9 2" xfId="17223" xr:uid="{9665B699-C701-4FD8-A7AF-CFE727F32265}"/>
    <cellStyle name="Normal 2 2 4 6" xfId="745" xr:uid="{00000000-0005-0000-0000-000095040000}"/>
    <cellStyle name="Normal 2 2 4 6 10" xfId="9681" xr:uid="{408595D7-41CC-42B1-A421-11E52BBA95A2}"/>
    <cellStyle name="Normal 2 2 4 6 10 2" xfId="20061" xr:uid="{1F6FFD65-21B2-4ACC-BD36-251E90851B36}"/>
    <cellStyle name="Normal 2 2 4 6 11" xfId="24515" xr:uid="{CB15B39F-AAF7-4C08-91FD-C1E8B4B1E228}"/>
    <cellStyle name="Normal 2 2 4 6 12" xfId="12558" xr:uid="{84174D08-5A5E-4135-99CB-28BAF4EDF7AB}"/>
    <cellStyle name="Normal 2 2 4 6 2" xfId="746" xr:uid="{00000000-0005-0000-0000-000096040000}"/>
    <cellStyle name="Normal 2 2 4 6 2 2" xfId="747" xr:uid="{00000000-0005-0000-0000-000097040000}"/>
    <cellStyle name="Normal 2 2 4 6 2 2 2" xfId="5100" xr:uid="{65E64113-2928-481F-BA28-D79E0828D443}"/>
    <cellStyle name="Normal 2 2 4 6 2 2 2 2" xfId="24767" xr:uid="{E979248C-F30D-44A0-A701-C30CB53BFF2E}"/>
    <cellStyle name="Normal 2 2 4 6 2 2 2 3" xfId="27788" xr:uid="{1D847D1A-DDC9-458B-A302-6CBC445D8C64}"/>
    <cellStyle name="Normal 2 2 4 6 2 2 2 4" xfId="14397" xr:uid="{0D728C46-3C6A-4464-9C82-F07151C98568}"/>
    <cellStyle name="Normal 2 2 4 6 2 2 3" xfId="6850" xr:uid="{0B664914-040C-4665-956D-86BF111E755C}"/>
    <cellStyle name="Normal 2 2 4 6 2 2 3 2" xfId="27589" xr:uid="{6A89B77E-4289-4DA1-944E-CB57D2DAA56D}"/>
    <cellStyle name="Normal 2 2 4 6 2 2 3 3" xfId="26265" xr:uid="{EC9512CA-C58B-4D06-99AC-3C5FD4248845}"/>
    <cellStyle name="Normal 2 2 4 6 2 2 3 4" xfId="17230" xr:uid="{B2A6C6E6-82B8-4283-9B95-5C54C6FF9011}"/>
    <cellStyle name="Normal 2 2 4 6 2 2 4" xfId="9683" xr:uid="{ECF8B02D-BFC9-4E55-948F-51C97DFF27FF}"/>
    <cellStyle name="Normal 2 2 4 6 2 2 4 2" xfId="29392" xr:uid="{88881E2F-0548-4190-8AF6-A4882BDCE985}"/>
    <cellStyle name="Normal 2 2 4 6 2 2 4 3" xfId="20063" xr:uid="{B31E253D-8024-4A47-AFDB-25E18C2B9E79}"/>
    <cellStyle name="Normal 2 2 4 6 2 2 5" xfId="24900" xr:uid="{3B3188CC-9711-4848-B304-6AC79D714848}"/>
    <cellStyle name="Normal 2 2 4 6 2 2 6" xfId="13711" xr:uid="{19CF3CF2-897B-40BC-9648-B06F6E9BB3B7}"/>
    <cellStyle name="Normal 2 2 4 6 2 3" xfId="2726" xr:uid="{00000000-0005-0000-0000-0000F5030000}"/>
    <cellStyle name="Normal 2 2 4 6 2 3 2" xfId="5944" xr:uid="{097181E5-E9EF-4068-A7B0-C2E9A0CE2964}"/>
    <cellStyle name="Normal 2 2 4 6 2 3 2 2" xfId="25921" xr:uid="{33E1FBD7-6340-4522-A1AA-5C3BA1F6A282}"/>
    <cellStyle name="Normal 2 2 4 6 2 3 2 3" xfId="15397" xr:uid="{DBB5A473-A32C-402B-B3B4-21588613500B}"/>
    <cellStyle name="Normal 2 2 4 6 2 3 3" xfId="7850" xr:uid="{9C6DD874-62BE-43DA-90E7-F209C302BF99}"/>
    <cellStyle name="Normal 2 2 4 6 2 3 3 2" xfId="18230" xr:uid="{639DEB33-012B-46D6-8F0F-91E06600082D}"/>
    <cellStyle name="Normal 2 2 4 6 2 3 4" xfId="10683" xr:uid="{E1C6315D-D5CA-4D48-B7FC-14D7D3071883}"/>
    <cellStyle name="Normal 2 2 4 6 2 3 4 2" xfId="21063" xr:uid="{D5C3D8F6-159B-4B67-8E32-3A911C78227A}"/>
    <cellStyle name="Normal 2 2 4 6 2 3 5" xfId="23799" xr:uid="{FA297568-3CB1-411A-AC70-981E9323BBE1}"/>
    <cellStyle name="Normal 2 2 4 6 2 3 6" xfId="13158" xr:uid="{24E3AC71-5FC0-4017-AF6F-8D84BF9CF3A7}"/>
    <cellStyle name="Normal 2 2 4 6 2 4" xfId="4160" xr:uid="{03476FED-558C-4760-B4EB-47358C077E06}"/>
    <cellStyle name="Normal 2 2 4 6 2 4 2" xfId="8932" xr:uid="{6A46078A-F71C-4CA8-8D27-B8BA2ACF1924}"/>
    <cellStyle name="Normal 2 2 4 6 2 4 2 2" xfId="29029" xr:uid="{970C6B59-BE74-4C8C-AE0B-C6EBFC61C049}"/>
    <cellStyle name="Normal 2 2 4 6 2 4 2 3" xfId="19312" xr:uid="{402AEF9B-3CED-4965-897A-F23E5F30F708}"/>
    <cellStyle name="Normal 2 2 4 6 2 4 3" xfId="11765" xr:uid="{DDF0B2F5-943A-4FA8-AAE5-0E74BDEE1E97}"/>
    <cellStyle name="Normal 2 2 4 6 2 4 3 2" xfId="22145" xr:uid="{7496990B-87AF-4E35-B2B5-7886D0C741E7}"/>
    <cellStyle name="Normal 2 2 4 6 2 4 4" xfId="24040" xr:uid="{11263EB5-1908-4096-94F6-39CED5DCE089}"/>
    <cellStyle name="Normal 2 2 4 6 2 4 5" xfId="16479" xr:uid="{763711D8-4B1F-48E5-8D67-CFB6C4EF2B1A}"/>
    <cellStyle name="Normal 2 2 4 6 2 5" xfId="5099" xr:uid="{5B0DE48B-48A5-4772-851F-D348BCBE3BC1}"/>
    <cellStyle name="Normal 2 2 4 6 2 5 2" xfId="27307" xr:uid="{C233E342-3D47-450D-A863-7E068B132F55}"/>
    <cellStyle name="Normal 2 2 4 6 2 5 3" xfId="14396" xr:uid="{DE79CD2B-93A7-4E8F-A966-F54B37EC6E8A}"/>
    <cellStyle name="Normal 2 2 4 6 2 6" xfId="6849" xr:uid="{650B39C0-4DC4-488C-B526-156F8448FE1F}"/>
    <cellStyle name="Normal 2 2 4 6 2 6 2" xfId="17229" xr:uid="{9E3FA734-3C77-41FD-BC5E-8E9D32E8977C}"/>
    <cellStyle name="Normal 2 2 4 6 2 7" xfId="9682" xr:uid="{750A2031-CD1B-490F-8E57-185A083316C3}"/>
    <cellStyle name="Normal 2 2 4 6 2 7 2" xfId="20062" xr:uid="{5CA5386B-9504-433E-91B6-CD51CEFBCFA7}"/>
    <cellStyle name="Normal 2 2 4 6 2 8" xfId="25195" xr:uid="{D47530D6-7C98-4AEE-A645-55465B1523EE}"/>
    <cellStyle name="Normal 2 2 4 6 2 9" xfId="12716" xr:uid="{0C09109B-2439-474B-A7A8-61D74E5FE4F9}"/>
    <cellStyle name="Normal 2 2 4 6 3" xfId="748" xr:uid="{00000000-0005-0000-0000-000098040000}"/>
    <cellStyle name="Normal 2 2 4 6 3 2" xfId="4462" xr:uid="{7330F69A-9662-402D-84C8-CE37C86C70B6}"/>
    <cellStyle name="Normal 2 2 4 6 3 2 2" xfId="9234" xr:uid="{F66737E9-F7B4-415B-AAFF-680329B87C7D}"/>
    <cellStyle name="Normal 2 2 4 6 3 2 2 2" xfId="29225" xr:uid="{25CC22C7-AD63-407B-917E-350BC90BCFCC}"/>
    <cellStyle name="Normal 2 2 4 6 3 2 2 3" xfId="19614" xr:uid="{7D092387-7A31-4587-93AD-E53A488CE09F}"/>
    <cellStyle name="Normal 2 2 4 6 3 2 3" xfId="12067" xr:uid="{F25645DE-D19B-4823-A2C9-21182D451357}"/>
    <cellStyle name="Normal 2 2 4 6 3 2 3 2" xfId="22447" xr:uid="{DE7A291A-C6FA-49E4-A648-15B5868CA022}"/>
    <cellStyle name="Normal 2 2 4 6 3 2 4" xfId="25628" xr:uid="{961A35DF-A680-458F-BDFC-15EA7762F7C6}"/>
    <cellStyle name="Normal 2 2 4 6 3 2 5" xfId="16781" xr:uid="{45304DF5-304B-40CE-8DD6-527F6694A510}"/>
    <cellStyle name="Normal 2 2 4 6 3 3" xfId="5101" xr:uid="{E152507B-B35A-48CB-BE11-9449DAD2C94A}"/>
    <cellStyle name="Normal 2 2 4 6 3 3 2" xfId="26786" xr:uid="{6ACD856D-043C-4264-863E-20ED6A935079}"/>
    <cellStyle name="Normal 2 2 4 6 3 3 3" xfId="28605" xr:uid="{CA3D05CE-942F-439B-9CF4-61BD721E077E}"/>
    <cellStyle name="Normal 2 2 4 6 3 3 4" xfId="14398" xr:uid="{DA712E4B-0D62-4FAB-BC0F-DD6102EBE473}"/>
    <cellStyle name="Normal 2 2 4 6 3 4" xfId="6851" xr:uid="{96C93305-6539-4C43-96C2-490DD1F7C22A}"/>
    <cellStyle name="Normal 2 2 4 6 3 4 2" xfId="26749" xr:uid="{364AD7D8-C916-4CA7-AEF0-0AEA75DC43B4}"/>
    <cellStyle name="Normal 2 2 4 6 3 4 3" xfId="26455" xr:uid="{2092BBCB-E2F2-4FEF-9B78-6423CD5EF474}"/>
    <cellStyle name="Normal 2 2 4 6 3 4 4" xfId="17231" xr:uid="{CEB8FDED-9EE5-49A8-92B0-E51BA542DA1A}"/>
    <cellStyle name="Normal 2 2 4 6 3 5" xfId="9684" xr:uid="{B907490F-0F92-4428-AF5C-CC9B08CE2475}"/>
    <cellStyle name="Normal 2 2 4 6 3 5 2" xfId="29393" xr:uid="{467430A6-D7E5-446B-968E-BBF14BBD1DC5}"/>
    <cellStyle name="Normal 2 2 4 6 3 5 3" xfId="20064" xr:uid="{37F73F47-AB18-498A-819F-4C4909409898}"/>
    <cellStyle name="Normal 2 2 4 6 3 6" xfId="23947" xr:uid="{4ED4925B-2F87-4160-AB4C-8081076A4EFF}"/>
    <cellStyle name="Normal 2 2 4 6 3 7" xfId="13712" xr:uid="{5C44CE8F-0823-40A9-944C-F0638CEADC5A}"/>
    <cellStyle name="Normal 2 2 4 6 4" xfId="749" xr:uid="{00000000-0005-0000-0000-000099040000}"/>
    <cellStyle name="Normal 2 2 4 6 4 2" xfId="5102" xr:uid="{CB0DDAC2-3BDC-4EBC-826D-3D10D9F4216E}"/>
    <cellStyle name="Normal 2 2 4 6 4 2 2" xfId="23258" xr:uid="{A37EABCB-3C05-4388-B83B-6F7F0B1D503D}"/>
    <cellStyle name="Normal 2 2 4 6 4 2 3" xfId="27397" xr:uid="{706743A4-1EA8-4D2D-A03F-A7D92C4AF5D7}"/>
    <cellStyle name="Normal 2 2 4 6 4 2 4" xfId="14399" xr:uid="{0A8DEE1E-2232-4BB7-816A-E83C3A045AC9}"/>
    <cellStyle name="Normal 2 2 4 6 4 3" xfId="6852" xr:uid="{B5DFA1EF-242D-49FA-913E-D8FFA076E054}"/>
    <cellStyle name="Normal 2 2 4 6 4 3 2" xfId="27120" xr:uid="{A4D89A8C-4198-4AAB-9EEE-F4B4DE912F96}"/>
    <cellStyle name="Normal 2 2 4 6 4 3 3" xfId="17232" xr:uid="{0A98C1B7-B01A-4358-89A1-5B9E85B29CC6}"/>
    <cellStyle name="Normal 2 2 4 6 4 4" xfId="9685" xr:uid="{E5525FD3-D61F-4547-A6E1-6E33C8E543F0}"/>
    <cellStyle name="Normal 2 2 4 6 4 4 2" xfId="20065" xr:uid="{04AB415C-7312-4AD5-97CC-F7293E8F944B}"/>
    <cellStyle name="Normal 2 2 4 6 4 5" xfId="23321" xr:uid="{8246FBCD-0BAF-41D1-92FD-9938F93EC46A}"/>
    <cellStyle name="Normal 2 2 4 6 4 6" xfId="13414" xr:uid="{4CACB45E-42BB-480A-8E48-8F7400E53665}"/>
    <cellStyle name="Normal 2 2 4 6 5" xfId="2575" xr:uid="{00000000-0005-0000-0000-0000F8030000}"/>
    <cellStyle name="Normal 2 2 4 6 5 2" xfId="5840" xr:uid="{D55F8470-9350-4F88-81CE-34F8E67365BC}"/>
    <cellStyle name="Normal 2 2 4 6 5 2 2" xfId="27905" xr:uid="{CD0810B1-AF7E-4A50-89DB-B411BEB470A4}"/>
    <cellStyle name="Normal 2 2 4 6 5 2 3" xfId="15247" xr:uid="{6E0253C7-F98E-4082-8F5A-D233E96C0250}"/>
    <cellStyle name="Normal 2 2 4 6 5 3" xfId="7700" xr:uid="{A9121AD8-9572-486C-ABD9-3BE1DA4E1649}"/>
    <cellStyle name="Normal 2 2 4 6 5 3 2" xfId="18080" xr:uid="{171B1402-D0A5-4AE5-B492-E52ECE4AF0E1}"/>
    <cellStyle name="Normal 2 2 4 6 5 4" xfId="10533" xr:uid="{938E4951-2C90-4BBF-B998-927A9BEA4420}"/>
    <cellStyle name="Normal 2 2 4 6 5 4 2" xfId="20913" xr:uid="{AD8DB3CC-8555-4B5B-B0A9-45C6797B4CED}"/>
    <cellStyle name="Normal 2 2 4 6 5 5" xfId="25385" xr:uid="{AC43E61B-4C90-4F5B-82B0-896CBC252D0C}"/>
    <cellStyle name="Normal 2 2 4 6 5 6" xfId="12963" xr:uid="{CFBB2030-7CEA-4E30-8F61-C5FFD0B0D402}"/>
    <cellStyle name="Normal 2 2 4 6 6" xfId="2324" xr:uid="{00000000-0005-0000-0000-0000F2030000}"/>
    <cellStyle name="Normal 2 2 4 6 6 2" xfId="7451" xr:uid="{ABE5D2F9-96EB-45E4-A55C-169970B161FA}"/>
    <cellStyle name="Normal 2 2 4 6 6 2 2" xfId="28385" xr:uid="{9315E1BC-311A-4EF1-BCA4-B5609EB70199}"/>
    <cellStyle name="Normal 2 2 4 6 6 2 3" xfId="17831" xr:uid="{7B1AE74E-8CC0-4110-8D46-82545F55D897}"/>
    <cellStyle name="Normal 2 2 4 6 6 3" xfId="10284" xr:uid="{C18AD641-BFF8-49C0-91EB-9BD0A2E611B2}"/>
    <cellStyle name="Normal 2 2 4 6 6 3 2" xfId="20664" xr:uid="{9645759D-6B02-4C27-B4E3-7151ADFD3856}"/>
    <cellStyle name="Normal 2 2 4 6 6 4" xfId="23908" xr:uid="{726C56AC-C7AD-4BB8-94D0-7C28A14E31C1}"/>
    <cellStyle name="Normal 2 2 4 6 6 5" xfId="14998" xr:uid="{0576DE7E-BB35-4999-BF7F-F6F4FD5AD241}"/>
    <cellStyle name="Normal 2 2 4 6 7" xfId="3931" xr:uid="{0253A996-D2CD-4E24-B041-2E924C7EE5D0}"/>
    <cellStyle name="Normal 2 2 4 6 7 2" xfId="8763" xr:uid="{79901FCA-833D-4A54-A8C2-616BBA1A916D}"/>
    <cellStyle name="Normal 2 2 4 6 7 2 2" xfId="19143" xr:uid="{7A5BCC12-6465-4CF0-820E-1300D5C2642E}"/>
    <cellStyle name="Normal 2 2 4 6 7 3" xfId="11596" xr:uid="{B37C41D0-DA10-479B-896A-EAC3E6365F6A}"/>
    <cellStyle name="Normal 2 2 4 6 7 3 2" xfId="21976" xr:uid="{34BF8363-34E8-4710-919C-B5437A143794}"/>
    <cellStyle name="Normal 2 2 4 6 7 4" xfId="27568" xr:uid="{680FC575-4081-4D11-A822-875D2B12E9FE}"/>
    <cellStyle name="Normal 2 2 4 6 7 5" xfId="16310" xr:uid="{E949FF74-B171-4799-B296-50C791561D41}"/>
    <cellStyle name="Normal 2 2 4 6 8" xfId="5098" xr:uid="{936B60CE-480B-492E-B494-E803B02EA797}"/>
    <cellStyle name="Normal 2 2 4 6 8 2" xfId="14395" xr:uid="{9C8D84A7-D29E-4AF2-A394-686938E6A0F1}"/>
    <cellStyle name="Normal 2 2 4 6 9" xfId="6848" xr:uid="{BA243AF1-8DCD-4A81-B9F9-E559A354E78C}"/>
    <cellStyle name="Normal 2 2 4 6 9 2" xfId="17228" xr:uid="{8FB6BE78-4246-48EC-8844-40F41EE1961D}"/>
    <cellStyle name="Normal 2 2 4 7" xfId="750" xr:uid="{00000000-0005-0000-0000-00009A040000}"/>
    <cellStyle name="Normal 2 2 4 7 10" xfId="12559" xr:uid="{A84CC9C2-4F32-46FF-9BD2-C66250EB10AB}"/>
    <cellStyle name="Normal 2 2 4 7 2" xfId="751" xr:uid="{00000000-0005-0000-0000-00009B040000}"/>
    <cellStyle name="Normal 2 2 4 7 2 2" xfId="2900" xr:uid="{00000000-0005-0000-0000-0000FB030000}"/>
    <cellStyle name="Normal 2 2 4 7 2 2 2" xfId="6086" xr:uid="{D1672633-0CE3-4AB2-A8FB-213FF68619D0}"/>
    <cellStyle name="Normal 2 2 4 7 2 2 2 2" xfId="28556" xr:uid="{1C959889-FC8B-40DE-87FE-7ED0C4F8199F}"/>
    <cellStyle name="Normal 2 2 4 7 2 2 2 3" xfId="25907" xr:uid="{8F001275-F335-426A-9D11-0BBF99DBB86A}"/>
    <cellStyle name="Normal 2 2 4 7 2 2 2 4" xfId="15564" xr:uid="{11654B7D-CF22-487E-8E64-0975FA9828A7}"/>
    <cellStyle name="Normal 2 2 4 7 2 2 3" xfId="8017" xr:uid="{57DD36D5-239A-471A-9BDF-6CC9F7686FDD}"/>
    <cellStyle name="Normal 2 2 4 7 2 2 3 2" xfId="28021" xr:uid="{8BBA0471-8E5E-4401-9D22-993FEB5F0484}"/>
    <cellStyle name="Normal 2 2 4 7 2 2 3 3" xfId="18397" xr:uid="{3DD4EEF6-6F14-4ABE-A655-83DBE3966C3E}"/>
    <cellStyle name="Normal 2 2 4 7 2 2 4" xfId="10850" xr:uid="{99237510-E4FF-4E57-97D3-E22A69F1C28A}"/>
    <cellStyle name="Normal 2 2 4 7 2 2 4 2" xfId="21230" xr:uid="{A9BE7BEC-33A2-4079-9BCD-3155E9C924BF}"/>
    <cellStyle name="Normal 2 2 4 7 2 2 5" xfId="24189" xr:uid="{40880786-28E2-462C-9CA3-3461A9983DB4}"/>
    <cellStyle name="Normal 2 2 4 7 2 2 6" xfId="13415" xr:uid="{040DB001-46ED-4B9D-8CF8-263D3E06FB8D}"/>
    <cellStyle name="Normal 2 2 4 7 2 3" xfId="5104" xr:uid="{D98481B5-F162-4968-90DE-896C1D2C6025}"/>
    <cellStyle name="Normal 2 2 4 7 2 3 2" xfId="24033" xr:uid="{DF5802CA-525D-42F7-B9C3-76DCA748B93A}"/>
    <cellStyle name="Normal 2 2 4 7 2 3 3" xfId="27985" xr:uid="{5100A763-53F0-49D1-8206-EE3B8D33A67D}"/>
    <cellStyle name="Normal 2 2 4 7 2 3 4" xfId="14401" xr:uid="{3B12B2D5-3771-43FB-A972-AAB3FD3F98C8}"/>
    <cellStyle name="Normal 2 2 4 7 2 4" xfId="6854" xr:uid="{0549BF0E-63BE-483D-A9FB-AB3A68DEAA03}"/>
    <cellStyle name="Normal 2 2 4 7 2 4 2" xfId="27448" xr:uid="{AAD5E344-5403-489D-A80B-AF9E9410FA21}"/>
    <cellStyle name="Normal 2 2 4 7 2 4 3" xfId="27003" xr:uid="{EDE1D26F-F4E3-4F0A-BF3A-52D293CDBC9A}"/>
    <cellStyle name="Normal 2 2 4 7 2 4 4" xfId="17234" xr:uid="{FF016738-F27F-417C-9A78-EE27EFA00488}"/>
    <cellStyle name="Normal 2 2 4 7 2 5" xfId="9687" xr:uid="{32686D98-33B7-44AC-A821-CBA9D2EC8E01}"/>
    <cellStyle name="Normal 2 2 4 7 2 5 2" xfId="29394" xr:uid="{219DDE4D-DA0C-4DBC-9B95-FB5CABE03346}"/>
    <cellStyle name="Normal 2 2 4 7 2 5 3" xfId="20067" xr:uid="{8D6D179A-7B7C-4245-8DB9-466670454DA9}"/>
    <cellStyle name="Normal 2 2 4 7 2 6" xfId="24969" xr:uid="{993EE3C4-9623-472B-9DED-747B919991F0}"/>
    <cellStyle name="Normal 2 2 4 7 2 7" xfId="12717" xr:uid="{0ACD6325-E9C2-4870-A3E4-0E7A76B61CA1}"/>
    <cellStyle name="Normal 2 2 4 7 3" xfId="752" xr:uid="{00000000-0005-0000-0000-00009C040000}"/>
    <cellStyle name="Normal 2 2 4 7 3 2" xfId="5105" xr:uid="{6DFF040E-53E1-4A1F-8A2D-959BB37C925D}"/>
    <cellStyle name="Normal 2 2 4 7 3 2 2" xfId="26351" xr:uid="{84FE70B8-6F80-491C-810F-162E111B6F84}"/>
    <cellStyle name="Normal 2 2 4 7 3 2 3" xfId="27427" xr:uid="{8D815429-2118-436E-97A4-6696CCB56EBD}"/>
    <cellStyle name="Normal 2 2 4 7 3 2 4" xfId="14402" xr:uid="{46FAE356-2463-45C2-9F99-83C39A793B2C}"/>
    <cellStyle name="Normal 2 2 4 7 3 3" xfId="6855" xr:uid="{0104E5D0-EAD1-494C-8920-B169FB26914C}"/>
    <cellStyle name="Normal 2 2 4 7 3 3 2" xfId="28192" xr:uid="{3B2F3915-BA7C-4299-9E7C-AD048CB937BF}"/>
    <cellStyle name="Normal 2 2 4 7 3 3 3" xfId="27546" xr:uid="{84180369-05F0-4732-BF96-E7CD61F19DBF}"/>
    <cellStyle name="Normal 2 2 4 7 3 3 4" xfId="17235" xr:uid="{8C3EA7D5-E4C3-4EDA-B41A-C9B21AC8D6C7}"/>
    <cellStyle name="Normal 2 2 4 7 3 4" xfId="9688" xr:uid="{E81C82B7-49CF-418D-B5C5-654A059558DA}"/>
    <cellStyle name="Normal 2 2 4 7 3 4 2" xfId="29395" xr:uid="{E8F08881-EDF5-4928-807A-49C24B182F27}"/>
    <cellStyle name="Normal 2 2 4 7 3 4 3" xfId="20068" xr:uid="{4F83EB01-C14C-4467-B242-A37FE080BB95}"/>
    <cellStyle name="Normal 2 2 4 7 3 5" xfId="22736" xr:uid="{BC95FB77-84E7-4FB9-A22D-855689978816}"/>
    <cellStyle name="Normal 2 2 4 7 3 6" xfId="13159" xr:uid="{EE48FD3A-1578-401E-AB50-98362CF46FCB}"/>
    <cellStyle name="Normal 2 2 4 7 4" xfId="2325" xr:uid="{00000000-0005-0000-0000-0000F9030000}"/>
    <cellStyle name="Normal 2 2 4 7 4 2" xfId="7452" xr:uid="{8E9AB872-5246-43FE-8812-B115D7DEFFA9}"/>
    <cellStyle name="Normal 2 2 4 7 4 2 2" xfId="26378" xr:uid="{F2632576-B911-4F69-AB59-34812F4BAA8C}"/>
    <cellStyle name="Normal 2 2 4 7 4 2 3" xfId="17832" xr:uid="{A38E2EDF-F0E9-4CBD-874D-0A76FC2AD407}"/>
    <cellStyle name="Normal 2 2 4 7 4 3" xfId="10285" xr:uid="{D29B55B2-216A-4C7A-AEE1-F71C550B6FB5}"/>
    <cellStyle name="Normal 2 2 4 7 4 3 2" xfId="20665" xr:uid="{D21C6EAF-4364-4EAB-909B-E7E99C6B2204}"/>
    <cellStyle name="Normal 2 2 4 7 4 4" xfId="24483" xr:uid="{E4B9A227-3D1F-4501-A43D-61031628010D}"/>
    <cellStyle name="Normal 2 2 4 7 4 5" xfId="14999" xr:uid="{7FCD3262-D20A-4297-8866-420DDA1C7A3D}"/>
    <cellStyle name="Normal 2 2 4 7 5" xfId="3932" xr:uid="{6EC19484-4BD6-4EB8-AE32-A39D25AD16FE}"/>
    <cellStyle name="Normal 2 2 4 7 5 2" xfId="8764" xr:uid="{73754C41-612A-41E8-901E-AB6FE2BAD6E8}"/>
    <cellStyle name="Normal 2 2 4 7 5 2 2" xfId="28978" xr:uid="{5E864213-EB0E-43D1-8F38-0874B8514DC9}"/>
    <cellStyle name="Normal 2 2 4 7 5 2 3" xfId="19144" xr:uid="{0803944F-164E-4F60-86C8-BC780592A3B2}"/>
    <cellStyle name="Normal 2 2 4 7 5 3" xfId="11597" xr:uid="{4BF4557A-146A-4BA6-A272-B8239517D366}"/>
    <cellStyle name="Normal 2 2 4 7 5 3 2" xfId="21977" xr:uid="{D6CE5784-B309-46E9-A25F-6CC6D18AF4D3}"/>
    <cellStyle name="Normal 2 2 4 7 5 4" xfId="24985" xr:uid="{5C974657-1934-4805-A930-68EAF4AC1099}"/>
    <cellStyle name="Normal 2 2 4 7 5 5" xfId="16311" xr:uid="{CFD910A6-E944-44FE-8E2F-5EA777801BBF}"/>
    <cellStyle name="Normal 2 2 4 7 6" xfId="5103" xr:uid="{1932CE5B-C50B-4EFF-B7CB-A9E5A022477B}"/>
    <cellStyle name="Normal 2 2 4 7 6 2" xfId="25952" xr:uid="{CFF717FA-05AD-46D8-850B-8D2E58D40A8C}"/>
    <cellStyle name="Normal 2 2 4 7 6 3" xfId="26674" xr:uid="{E111098F-AFA7-4CCE-962C-37AF717C404E}"/>
    <cellStyle name="Normal 2 2 4 7 6 4" xfId="14400" xr:uid="{4822C81E-E503-4DF6-BFA4-3B9CB28E8070}"/>
    <cellStyle name="Normal 2 2 4 7 7" xfId="6853" xr:uid="{32ECFB42-B472-461E-8E4D-3BD3B487A936}"/>
    <cellStyle name="Normal 2 2 4 7 7 2" xfId="28248" xr:uid="{5AA28F78-518E-4557-8FBE-A496E111D902}"/>
    <cellStyle name="Normal 2 2 4 7 7 3" xfId="17233" xr:uid="{C6000307-F52C-4BEB-8329-8F3EDA3EC909}"/>
    <cellStyle name="Normal 2 2 4 7 8" xfId="9686" xr:uid="{97413759-2B48-47AD-8755-4FCAB4A43997}"/>
    <cellStyle name="Normal 2 2 4 7 8 2" xfId="20066" xr:uid="{0B0C9FF6-EA2E-49C2-9A07-C6CE92A892D8}"/>
    <cellStyle name="Normal 2 2 4 7 9" xfId="23329" xr:uid="{7DDB72A9-D38E-4403-BED6-3B8168EA25EF}"/>
    <cellStyle name="Normal 2 2 4 8" xfId="753" xr:uid="{00000000-0005-0000-0000-00009D040000}"/>
    <cellStyle name="Normal 2 2 4 8 10" xfId="12560" xr:uid="{32CA0D4E-5782-4605-83FA-ACC72F4C4BB5}"/>
    <cellStyle name="Normal 2 2 4 8 2" xfId="754" xr:uid="{00000000-0005-0000-0000-00009E040000}"/>
    <cellStyle name="Normal 2 2 4 8 2 2" xfId="2901" xr:uid="{00000000-0005-0000-0000-0000FF030000}"/>
    <cellStyle name="Normal 2 2 4 8 2 2 2" xfId="6087" xr:uid="{81B93BA7-0481-43DF-A36F-5CE48CEFE222}"/>
    <cellStyle name="Normal 2 2 4 8 2 2 2 2" xfId="28697" xr:uid="{92825357-97A2-4968-B35F-509D1BC4CA4A}"/>
    <cellStyle name="Normal 2 2 4 8 2 2 2 3" xfId="26405" xr:uid="{532AA994-CE39-44C3-B884-43433BD34ECF}"/>
    <cellStyle name="Normal 2 2 4 8 2 2 2 4" xfId="15565" xr:uid="{F62F46BC-FB1C-4F80-9C66-FB1016B78BB6}"/>
    <cellStyle name="Normal 2 2 4 8 2 2 3" xfId="8018" xr:uid="{C4477A8C-5ABF-4DE9-8D04-8E42E0273B2E}"/>
    <cellStyle name="Normal 2 2 4 8 2 2 3 2" xfId="27317" xr:uid="{5A2A4D99-7821-4384-B91B-B843AC2D5F05}"/>
    <cellStyle name="Normal 2 2 4 8 2 2 3 3" xfId="18398" xr:uid="{1AC00D83-D570-4BD7-A53C-D34C9487E60D}"/>
    <cellStyle name="Normal 2 2 4 8 2 2 4" xfId="10851" xr:uid="{69F8C10D-76FA-4BF2-806D-375BB6610C29}"/>
    <cellStyle name="Normal 2 2 4 8 2 2 4 2" xfId="21231" xr:uid="{4812ECD6-E7A3-4616-96F3-94220565C236}"/>
    <cellStyle name="Normal 2 2 4 8 2 2 5" xfId="23889" xr:uid="{D0A8F8A3-A91C-43D7-BE81-33053183A953}"/>
    <cellStyle name="Normal 2 2 4 8 2 2 6" xfId="13416" xr:uid="{AE453CB6-F32A-46A0-AF95-91789D4EACC5}"/>
    <cellStyle name="Normal 2 2 4 8 2 3" xfId="5107" xr:uid="{DB813F9E-A43F-4C2F-87C4-F8B6A7E453A0}"/>
    <cellStyle name="Normal 2 2 4 8 2 3 2" xfId="25412" xr:uid="{D93FA058-6584-4C89-85BD-BA2574BF9E41}"/>
    <cellStyle name="Normal 2 2 4 8 2 3 3" xfId="28724" xr:uid="{85FE7ED1-616F-433E-9200-FABB160D4E56}"/>
    <cellStyle name="Normal 2 2 4 8 2 3 4" xfId="14404" xr:uid="{9583504A-261F-452C-B37E-3EC77A52BE3A}"/>
    <cellStyle name="Normal 2 2 4 8 2 4" xfId="6857" xr:uid="{94890C13-01D7-42A6-8830-61704C453C5F}"/>
    <cellStyle name="Normal 2 2 4 8 2 4 2" xfId="27560" xr:uid="{718D7577-4391-44FA-92D4-A012F591A01E}"/>
    <cellStyle name="Normal 2 2 4 8 2 4 3" xfId="27910" xr:uid="{33DDC1B7-9348-4346-B1B0-344D7FE5F0FB}"/>
    <cellStyle name="Normal 2 2 4 8 2 4 4" xfId="17237" xr:uid="{6A192F55-26CB-42A8-BB47-F8AB6CE2A948}"/>
    <cellStyle name="Normal 2 2 4 8 2 5" xfId="9690" xr:uid="{162645F1-BB41-405B-B2CF-FF2F251B15CD}"/>
    <cellStyle name="Normal 2 2 4 8 2 5 2" xfId="29396" xr:uid="{4A2FDDC8-5FE2-4D91-BB6F-DD067E5803D9}"/>
    <cellStyle name="Normal 2 2 4 8 2 5 3" xfId="20070" xr:uid="{CAEC0F4D-14FE-4FD2-BFAD-BCA0517ECD87}"/>
    <cellStyle name="Normal 2 2 4 8 2 6" xfId="24469" xr:uid="{D161FA43-D894-4061-AB2A-055B1184F6CC}"/>
    <cellStyle name="Normal 2 2 4 8 2 7" xfId="12718" xr:uid="{FD9DC352-557C-433E-B437-1B8BFAAF289D}"/>
    <cellStyle name="Normal 2 2 4 8 3" xfId="755" xr:uid="{00000000-0005-0000-0000-00009F040000}"/>
    <cellStyle name="Normal 2 2 4 8 3 2" xfId="5108" xr:uid="{377D69C9-5980-4DCB-B509-CAA57B5EF02B}"/>
    <cellStyle name="Normal 2 2 4 8 3 2 2" xfId="26076" xr:uid="{95AB3D3C-9692-44B1-AF1E-6003C00932B8}"/>
    <cellStyle name="Normal 2 2 4 8 3 2 3" xfId="28145" xr:uid="{AD91A6B3-3953-4D80-A3E5-56B33553AFE7}"/>
    <cellStyle name="Normal 2 2 4 8 3 2 4" xfId="14405" xr:uid="{A64939D6-7287-473F-83B0-154E8AA00CB4}"/>
    <cellStyle name="Normal 2 2 4 8 3 3" xfId="6858" xr:uid="{C5819798-7282-4495-AAAC-B34BD4D1EC1A}"/>
    <cellStyle name="Normal 2 2 4 8 3 3 2" xfId="26199" xr:uid="{F5C1E2EA-1320-42F9-A928-DFA42DC4D993}"/>
    <cellStyle name="Normal 2 2 4 8 3 3 3" xfId="27049" xr:uid="{4CBDBB3E-B16F-4122-95DB-FB0230654273}"/>
    <cellStyle name="Normal 2 2 4 8 3 3 4" xfId="17238" xr:uid="{A9986669-67E2-4138-90B3-6B303C2C7A93}"/>
    <cellStyle name="Normal 2 2 4 8 3 4" xfId="9691" xr:uid="{89BF3469-FD50-4158-B4DE-22359512A4C9}"/>
    <cellStyle name="Normal 2 2 4 8 3 4 2" xfId="29397" xr:uid="{BC80927C-0D6B-4EBF-9C1D-CAF9BC19A970}"/>
    <cellStyle name="Normal 2 2 4 8 3 4 3" xfId="20071" xr:uid="{9A90E804-665D-4ABF-BC26-00F32193523D}"/>
    <cellStyle name="Normal 2 2 4 8 3 5" xfId="22751" xr:uid="{8E5F7FD4-D4A3-4B56-BA6F-D16D7596C1D6}"/>
    <cellStyle name="Normal 2 2 4 8 3 6" xfId="13160" xr:uid="{C96E85DF-4609-4107-9437-3CE665E8D6FB}"/>
    <cellStyle name="Normal 2 2 4 8 4" xfId="2326" xr:uid="{00000000-0005-0000-0000-0000FD030000}"/>
    <cellStyle name="Normal 2 2 4 8 4 2" xfId="7453" xr:uid="{CC01D233-5639-4770-B1B2-D7BEA0CB8A60}"/>
    <cellStyle name="Normal 2 2 4 8 4 2 2" xfId="28658" xr:uid="{9C509E5B-75A2-410B-8ACF-64CE025ECF08}"/>
    <cellStyle name="Normal 2 2 4 8 4 2 3" xfId="17833" xr:uid="{E9D564C4-3480-4820-869A-E019842F16F6}"/>
    <cellStyle name="Normal 2 2 4 8 4 3" xfId="10286" xr:uid="{FFF21E9B-8D36-4EEB-9BA8-897C39CC07D9}"/>
    <cellStyle name="Normal 2 2 4 8 4 3 2" xfId="20666" xr:uid="{3E92D07A-643F-4BF0-B8C9-2F88F38F9764}"/>
    <cellStyle name="Normal 2 2 4 8 4 4" xfId="22846" xr:uid="{CD8555F5-3FF8-4616-ABB3-C682723A45B7}"/>
    <cellStyle name="Normal 2 2 4 8 4 5" xfId="15000" xr:uid="{C3274E2A-2A7D-4E42-AB32-C9AB31EABB58}"/>
    <cellStyle name="Normal 2 2 4 8 5" xfId="3933" xr:uid="{7361772D-B82B-4655-AEBF-51CF7CC244A8}"/>
    <cellStyle name="Normal 2 2 4 8 5 2" xfId="8765" xr:uid="{1B34E587-146B-4D91-9943-0CE61867449D}"/>
    <cellStyle name="Normal 2 2 4 8 5 2 2" xfId="28979" xr:uid="{F700DE6E-3B5A-47B5-946D-75009DB66DEE}"/>
    <cellStyle name="Normal 2 2 4 8 5 2 3" xfId="19145" xr:uid="{6660985C-A164-46AD-9112-35152CED6F8B}"/>
    <cellStyle name="Normal 2 2 4 8 5 3" xfId="11598" xr:uid="{33878D3A-3CD1-4E46-BB49-6C4AF87F9BFA}"/>
    <cellStyle name="Normal 2 2 4 8 5 3 2" xfId="21978" xr:uid="{9B7005BD-4C6A-41F0-922D-4033D90161AE}"/>
    <cellStyle name="Normal 2 2 4 8 5 4" xfId="25697" xr:uid="{6F10DFCA-DA95-48F8-8245-4C0B4D79A6CC}"/>
    <cellStyle name="Normal 2 2 4 8 5 5" xfId="16312" xr:uid="{0648896E-AFE5-4D58-A04A-4BCBF2A07429}"/>
    <cellStyle name="Normal 2 2 4 8 6" xfId="5106" xr:uid="{B3B202DA-A825-4586-87CB-57A17D06604F}"/>
    <cellStyle name="Normal 2 2 4 8 6 2" xfId="27904" xr:uid="{CB558D48-4D54-4F06-9868-10E5E13B013B}"/>
    <cellStyle name="Normal 2 2 4 8 6 3" xfId="26333" xr:uid="{B8ED6CF3-EB6D-405D-8C03-E2FC62683F3B}"/>
    <cellStyle name="Normal 2 2 4 8 6 4" xfId="14403" xr:uid="{B7CF0047-6FBB-45CC-B3F0-FF59C62A227E}"/>
    <cellStyle name="Normal 2 2 4 8 7" xfId="6856" xr:uid="{6365EC70-1142-428C-B033-0EBE2A2CDFDD}"/>
    <cellStyle name="Normal 2 2 4 8 7 2" xfId="28354" xr:uid="{DB6B6716-5184-43BD-BF54-E77FEFAD1D61}"/>
    <cellStyle name="Normal 2 2 4 8 7 3" xfId="17236" xr:uid="{18307660-AD9E-4E68-9AE1-CE1582228D00}"/>
    <cellStyle name="Normal 2 2 4 8 8" xfId="9689" xr:uid="{D35338E7-E3BF-488C-9B96-0E426D4BB067}"/>
    <cellStyle name="Normal 2 2 4 8 8 2" xfId="20069" xr:uid="{E238607D-A999-410C-9B1F-8E45C7B8AB45}"/>
    <cellStyle name="Normal 2 2 4 8 9" xfId="22970" xr:uid="{470A2003-D823-4710-917B-A3E7D9677BC3}"/>
    <cellStyle name="Normal 2 2 4 9" xfId="756" xr:uid="{00000000-0005-0000-0000-0000A0040000}"/>
    <cellStyle name="Normal 2 2 4 9 10" xfId="12553" xr:uid="{E518C3B1-334A-48C5-97B6-33F18364A5D7}"/>
    <cellStyle name="Normal 2 2 4 9 2" xfId="3173" xr:uid="{00000000-0005-0000-0000-000002040000}"/>
    <cellStyle name="Normal 2 2 4 9 2 2" xfId="6231" xr:uid="{F11B47A3-29BA-4007-84ED-4D04D29243FF}"/>
    <cellStyle name="Normal 2 2 4 9 2 2 2" xfId="25470" xr:uid="{66CE10FF-534B-4058-AD42-86FF0E5150F5}"/>
    <cellStyle name="Normal 2 2 4 9 2 2 3" xfId="28552" xr:uid="{DBB1BED7-6F71-4177-A931-711059B9E7E8}"/>
    <cellStyle name="Normal 2 2 4 9 2 2 4" xfId="15800" xr:uid="{D42B7806-2D3F-478B-86CE-37D54FD41BB0}"/>
    <cellStyle name="Normal 2 2 4 9 2 3" xfId="8253" xr:uid="{DC7CC9B1-D11B-4AB3-BA19-2099136C6ABE}"/>
    <cellStyle name="Normal 2 2 4 9 2 3 2" xfId="25895" xr:uid="{0E6D1423-5BA7-497A-8427-0234468C11A4}"/>
    <cellStyle name="Normal 2 2 4 9 2 3 3" xfId="28876" xr:uid="{25103BBB-BA6D-4BC5-BCA9-573FB85F1229}"/>
    <cellStyle name="Normal 2 2 4 9 2 3 4" xfId="18633" xr:uid="{01BB0F42-6E7C-4EA8-843A-4DDBDEBD024A}"/>
    <cellStyle name="Normal 2 2 4 9 2 4" xfId="11086" xr:uid="{F8267ABE-FEC8-4907-861C-0E80C19C9250}"/>
    <cellStyle name="Normal 2 2 4 9 2 4 2" xfId="29476" xr:uid="{BFCF8B5F-2897-4238-9AA0-E4349DC440F1}"/>
    <cellStyle name="Normal 2 2 4 9 2 4 3" xfId="21466" xr:uid="{02DCB4AC-7C5C-4862-B4C6-2137C1902CAA}"/>
    <cellStyle name="Normal 2 2 4 9 2 5" xfId="22656" xr:uid="{297B4BD9-F56E-4583-A2FD-50AFFB11EFA4}"/>
    <cellStyle name="Normal 2 2 4 9 2 6" xfId="13713" xr:uid="{B3BA8438-2044-4664-9A77-ACFEBD73A3F1}"/>
    <cellStyle name="Normal 2 2 4 9 3" xfId="2718" xr:uid="{00000000-0005-0000-0000-000003040000}"/>
    <cellStyle name="Normal 2 2 4 9 3 2" xfId="5936" xr:uid="{DCDB52EA-7D99-46B2-B6AE-5B437DAEB77B}"/>
    <cellStyle name="Normal 2 2 4 9 3 2 2" xfId="28105" xr:uid="{18B84544-6330-406A-9B39-C37BAFA32D7D}"/>
    <cellStyle name="Normal 2 2 4 9 3 2 3" xfId="15389" xr:uid="{CF49331E-440E-4490-90AB-A18BEE1A3F78}"/>
    <cellStyle name="Normal 2 2 4 9 3 3" xfId="7842" xr:uid="{89E2FCC4-2FE5-4D3E-BC74-3FFCADC4B390}"/>
    <cellStyle name="Normal 2 2 4 9 3 3 2" xfId="18222" xr:uid="{0F3B74CA-F6A3-4C5E-9CB6-891631FCF951}"/>
    <cellStyle name="Normal 2 2 4 9 3 4" xfId="10675" xr:uid="{2240138A-8FBC-407C-ACF6-161590020600}"/>
    <cellStyle name="Normal 2 2 4 9 3 4 2" xfId="21055" xr:uid="{8ADC96C3-7F78-4A33-9374-D7B3B595A145}"/>
    <cellStyle name="Normal 2 2 4 9 3 5" xfId="25042" xr:uid="{30CE1CF7-3C44-4686-BDEA-A21661A9C3B7}"/>
    <cellStyle name="Normal 2 2 4 9 3 6" xfId="13147" xr:uid="{D78EDF1A-DC7E-48C9-AD0D-51AF5DA0C825}"/>
    <cellStyle name="Normal 2 2 4 9 4" xfId="2319" xr:uid="{00000000-0005-0000-0000-000001040000}"/>
    <cellStyle name="Normal 2 2 4 9 4 2" xfId="7446" xr:uid="{DD4C7D60-C1DB-4967-8A65-349B90B70183}"/>
    <cellStyle name="Normal 2 2 4 9 4 2 2" xfId="27680" xr:uid="{BF95B59C-2FB6-46F3-A249-F7A7EA766CAD}"/>
    <cellStyle name="Normal 2 2 4 9 4 2 3" xfId="17826" xr:uid="{EA3B48B4-99CB-47C7-BCA9-8CBD23268FE3}"/>
    <cellStyle name="Normal 2 2 4 9 4 3" xfId="10279" xr:uid="{1E96EA61-B737-40BF-BB3A-0DAEBF1F2C4D}"/>
    <cellStyle name="Normal 2 2 4 9 4 3 2" xfId="20659" xr:uid="{A6CD76C1-9D07-48C6-82E7-648741BFD668}"/>
    <cellStyle name="Normal 2 2 4 9 4 4" xfId="24886" xr:uid="{098D1425-3CDB-455F-A7CF-0202B9002F5C}"/>
    <cellStyle name="Normal 2 2 4 9 4 5" xfId="14993" xr:uid="{3FEC1276-0941-4814-BF81-AFC85F833821}"/>
    <cellStyle name="Normal 2 2 4 9 5" xfId="3838" xr:uid="{FFAC9B94-1C5B-429C-930C-E2E585B1E0C7}"/>
    <cellStyle name="Normal 2 2 4 9 5 2" xfId="8671" xr:uid="{56E4464B-8F43-4B7D-8495-D607D67A37A2}"/>
    <cellStyle name="Normal 2 2 4 9 5 2 2" xfId="19051" xr:uid="{80297E9C-B5A8-4096-90AD-E8825B091F10}"/>
    <cellStyle name="Normal 2 2 4 9 5 3" xfId="11504" xr:uid="{0FFD07DC-23BD-4249-B430-4FB1819A4BA3}"/>
    <cellStyle name="Normal 2 2 4 9 5 3 2" xfId="21884" xr:uid="{AC30304B-BE7E-4073-8F56-A5C3B71E510B}"/>
    <cellStyle name="Normal 2 2 4 9 5 4" xfId="28311" xr:uid="{0D037300-E5B8-434B-ADD3-5F09B3B49EBD}"/>
    <cellStyle name="Normal 2 2 4 9 5 5" xfId="16218" xr:uid="{B9BF5F2A-5EBB-44AF-A014-E34A439D5D92}"/>
    <cellStyle name="Normal 2 2 4 9 6" xfId="5109" xr:uid="{CDDD6C3D-CFBD-4AA7-A2A2-9913B4CEFDCC}"/>
    <cellStyle name="Normal 2 2 4 9 6 2" xfId="14406" xr:uid="{DAFBCF16-D0E3-424B-91D9-29AC84747C6C}"/>
    <cellStyle name="Normal 2 2 4 9 7" xfId="6859" xr:uid="{DBB49B0A-FB5F-4C51-80E3-08D7AEFC86E0}"/>
    <cellStyle name="Normal 2 2 4 9 7 2" xfId="17239" xr:uid="{38E01FB3-314A-4711-878B-E8567CF9DD09}"/>
    <cellStyle name="Normal 2 2 4 9 8" xfId="9692" xr:uid="{8F138781-26C2-47FC-828D-1FE9F015B37B}"/>
    <cellStyle name="Normal 2 2 4 9 8 2" xfId="20072" xr:uid="{A056445A-F138-42C2-995F-D975FAEFB282}"/>
    <cellStyle name="Normal 2 2 4 9 9" xfId="24853" xr:uid="{2E7C2F10-E7A5-4885-9DB5-EAF1D3CF4268}"/>
    <cellStyle name="Normal 2 2 5" xfId="757" xr:uid="{00000000-0005-0000-0000-0000A1040000}"/>
    <cellStyle name="Normal 2 2 5 10" xfId="5110" xr:uid="{CCECF284-14D1-41BD-A4F2-B21FA652AD07}"/>
    <cellStyle name="Normal 2 2 5 10 2" xfId="14407" xr:uid="{0D9E3353-2026-42E8-8E37-37AB3D376827}"/>
    <cellStyle name="Normal 2 2 5 11" xfId="6860" xr:uid="{AF9CC1EF-81A4-4414-BD8B-98D593304241}"/>
    <cellStyle name="Normal 2 2 5 11 2" xfId="17240" xr:uid="{50A895FB-7C5C-42AC-A530-6CE0651CEF88}"/>
    <cellStyle name="Normal 2 2 5 12" xfId="9693" xr:uid="{4C9D5DC4-3632-44D9-B759-AD41F0A1DFF4}"/>
    <cellStyle name="Normal 2 2 5 12 2" xfId="20073" xr:uid="{802EA5F1-5903-49D8-A4F3-894B0E83EE8B}"/>
    <cellStyle name="Normal 2 2 5 13" xfId="24580" xr:uid="{3168C4C5-4703-4372-BCB8-F31F4D4EF815}"/>
    <cellStyle name="Normal 2 2 5 14" xfId="12407" xr:uid="{B4FBA886-21B4-43EA-AFA5-F43F1DC89EB6}"/>
    <cellStyle name="Normal 2 2 5 2" xfId="758" xr:uid="{00000000-0005-0000-0000-0000A2040000}"/>
    <cellStyle name="Normal 2 2 5 2 10" xfId="6861" xr:uid="{8733B662-EA52-4ED5-90DB-9D2D09607590}"/>
    <cellStyle name="Normal 2 2 5 2 10 2" xfId="17241" xr:uid="{5EB252E4-C8A2-430F-8E14-70FF295AB9E8}"/>
    <cellStyle name="Normal 2 2 5 2 11" xfId="9694" xr:uid="{D3D6C01F-0E27-4EA5-89EB-B9E46088A3A1}"/>
    <cellStyle name="Normal 2 2 5 2 11 2" xfId="20074" xr:uid="{9066755D-AE40-4F1D-8E8D-D54DC228B706}"/>
    <cellStyle name="Normal 2 2 5 2 12" xfId="23680" xr:uid="{F921DEE3-B3C4-42BD-AD2F-47E9E6C51284}"/>
    <cellStyle name="Normal 2 2 5 2 13" xfId="12467" xr:uid="{7D13A686-8244-45D0-9961-3AED61D5F178}"/>
    <cellStyle name="Normal 2 2 5 2 2" xfId="759" xr:uid="{00000000-0005-0000-0000-0000A3040000}"/>
    <cellStyle name="Normal 2 2 5 2 2 10" xfId="9695" xr:uid="{4FA6C0C9-382C-43F6-9E7D-1507D2860F3A}"/>
    <cellStyle name="Normal 2 2 5 2 2 10 2" xfId="20075" xr:uid="{57A9011A-7790-414D-B768-B14EDCD469F7}"/>
    <cellStyle name="Normal 2 2 5 2 2 11" xfId="25288" xr:uid="{B3D9838B-C878-4BB8-8620-A2485B1D3ADD}"/>
    <cellStyle name="Normal 2 2 5 2 2 12" xfId="12562" xr:uid="{E62547C6-F14F-4E3B-968D-CBDC3AD4582E}"/>
    <cellStyle name="Normal 2 2 5 2 2 2" xfId="2729" xr:uid="{00000000-0005-0000-0000-000007040000}"/>
    <cellStyle name="Normal 2 2 5 2 2 2 2" xfId="3175" xr:uid="{00000000-0005-0000-0000-000008040000}"/>
    <cellStyle name="Normal 2 2 5 2 2 2 2 2" xfId="6233" xr:uid="{6C7EA008-DE5E-4CE5-8503-228F9FA94F3B}"/>
    <cellStyle name="Normal 2 2 5 2 2 2 2 2 2" xfId="26820" xr:uid="{E5236E6A-9039-4FE6-A4C3-ACE9611C49A7}"/>
    <cellStyle name="Normal 2 2 5 2 2 2 2 2 3" xfId="28685" xr:uid="{03302CF9-F315-4B2F-8E5C-4E48AD813A6C}"/>
    <cellStyle name="Normal 2 2 5 2 2 2 2 2 4" xfId="15802" xr:uid="{416905B0-8C34-4EAF-B2EE-83FB9633C06C}"/>
    <cellStyle name="Normal 2 2 5 2 2 2 2 3" xfId="8255" xr:uid="{E73053D0-DAB2-4621-8B69-8DD246C60620}"/>
    <cellStyle name="Normal 2 2 5 2 2 2 2 3 2" xfId="28877" xr:uid="{1ED4BFE3-FE82-4BDE-ACD6-1011F9A362EE}"/>
    <cellStyle name="Normal 2 2 5 2 2 2 2 3 3" xfId="18635" xr:uid="{EAC47606-B6CF-468A-A0B3-0B86DB72B3A4}"/>
    <cellStyle name="Normal 2 2 5 2 2 2 2 4" xfId="11088" xr:uid="{1B5921B0-042E-4BDB-A622-B64673E90D06}"/>
    <cellStyle name="Normal 2 2 5 2 2 2 2 4 2" xfId="21468" xr:uid="{BE9D713F-9234-4834-B38E-9DA48C0B1DD5}"/>
    <cellStyle name="Normal 2 2 5 2 2 2 2 5" xfId="24951" xr:uid="{DE9DE425-78CF-4FC1-AAED-4D4D739717D4}"/>
    <cellStyle name="Normal 2 2 5 2 2 2 2 6" xfId="13715" xr:uid="{473BE161-38AF-432F-8D97-A2AA2458A135}"/>
    <cellStyle name="Normal 2 2 5 2 2 2 3" xfId="4294" xr:uid="{B540126C-CBF3-438D-A163-D41348C34181}"/>
    <cellStyle name="Normal 2 2 5 2 2 2 3 2" xfId="9066" xr:uid="{097A9ECB-B1E7-4CAA-B99E-24633FBBF15E}"/>
    <cellStyle name="Normal 2 2 5 2 2 2 3 2 2" xfId="29109" xr:uid="{0E6D8B8B-E350-4037-A369-8C87D3BF7257}"/>
    <cellStyle name="Normal 2 2 5 2 2 2 3 2 3" xfId="19446" xr:uid="{09BAB93A-CF6E-4525-B161-0966E8B021AD}"/>
    <cellStyle name="Normal 2 2 5 2 2 2 3 3" xfId="11899" xr:uid="{722736AD-AB6E-4426-895F-29E7FBD1BDE2}"/>
    <cellStyle name="Normal 2 2 5 2 2 2 3 3 2" xfId="22279" xr:uid="{FAE00ADA-14AF-4963-8C68-F41B80685E82}"/>
    <cellStyle name="Normal 2 2 5 2 2 2 3 4" xfId="25485" xr:uid="{5EE46B0A-EC95-4442-9320-B0A68B5E9303}"/>
    <cellStyle name="Normal 2 2 5 2 2 2 3 5" xfId="16613" xr:uid="{8B60813B-16E3-44F0-9CE2-C44668E98EF0}"/>
    <cellStyle name="Normal 2 2 5 2 2 2 4" xfId="5947" xr:uid="{C3820229-FF72-433D-A0F7-E522322D9E73}"/>
    <cellStyle name="Normal 2 2 5 2 2 2 4 2" xfId="28213" xr:uid="{5C474A1A-0888-4F3F-9585-5D2B42AC5D88}"/>
    <cellStyle name="Normal 2 2 5 2 2 2 4 3" xfId="15400" xr:uid="{B27D4E90-C4DE-4AD3-905D-D5E865380096}"/>
    <cellStyle name="Normal 2 2 5 2 2 2 5" xfId="7853" xr:uid="{C7407326-E5BA-4D95-A4A5-F6DEF9D6133F}"/>
    <cellStyle name="Normal 2 2 5 2 2 2 5 2" xfId="18233" xr:uid="{C5529907-18E8-41F3-A2C9-7638948473D8}"/>
    <cellStyle name="Normal 2 2 5 2 2 2 6" xfId="10686" xr:uid="{238BFC77-4777-4A6A-9924-44C3C272C76A}"/>
    <cellStyle name="Normal 2 2 5 2 2 2 6 2" xfId="21066" xr:uid="{50CA46B1-4DF1-4410-A5D1-5FB3B1C07921}"/>
    <cellStyle name="Normal 2 2 5 2 2 2 7" xfId="23324" xr:uid="{FF8025E8-9FFF-439A-A830-11468EAB3B7A}"/>
    <cellStyle name="Normal 2 2 5 2 2 2 8" xfId="13163" xr:uid="{07BEF1A2-CBC1-4DD8-9A8D-F344C2B7F648}"/>
    <cellStyle name="Normal 2 2 5 2 2 3" xfId="3176" xr:uid="{00000000-0005-0000-0000-000009040000}"/>
    <cellStyle name="Normal 2 2 5 2 2 3 2" xfId="4463" xr:uid="{4CEFD531-6DC8-4933-A08C-FCC744DA5A7D}"/>
    <cellStyle name="Normal 2 2 5 2 2 3 2 2" xfId="9235" xr:uid="{D26C2B8C-A4B5-4B88-9F76-EDAFB6399D4B}"/>
    <cellStyle name="Normal 2 2 5 2 2 3 2 2 2" xfId="29226" xr:uid="{1699C1AA-992C-41F0-94E6-8A2847D9090B}"/>
    <cellStyle name="Normal 2 2 5 2 2 3 2 2 3" xfId="19615" xr:uid="{7A872625-E9BC-4B6B-A66A-768F15486530}"/>
    <cellStyle name="Normal 2 2 5 2 2 3 2 3" xfId="12068" xr:uid="{5B92F177-2D5A-4909-89B3-1C73C0386018}"/>
    <cellStyle name="Normal 2 2 5 2 2 3 2 3 2" xfId="22448" xr:uid="{B8DD0900-B2FD-4D9F-9C96-16C4454F04D0}"/>
    <cellStyle name="Normal 2 2 5 2 2 3 2 4" xfId="27758" xr:uid="{617BC2D3-3736-402C-A14E-BD8CBD267028}"/>
    <cellStyle name="Normal 2 2 5 2 2 3 2 5" xfId="16782" xr:uid="{730C0D24-B54F-46CD-A538-34245F353A95}"/>
    <cellStyle name="Normal 2 2 5 2 2 3 3" xfId="6234" xr:uid="{4AB8D882-A60E-4EB6-8AB6-7631DB8C0179}"/>
    <cellStyle name="Normal 2 2 5 2 2 3 3 2" xfId="27410" xr:uid="{980A3846-D16D-49B0-9460-EEEF04713EB5}"/>
    <cellStyle name="Normal 2 2 5 2 2 3 3 3" xfId="15803" xr:uid="{53818701-DBE8-4EBA-9F51-9F10AAAA5B50}"/>
    <cellStyle name="Normal 2 2 5 2 2 3 4" xfId="8256" xr:uid="{9FE62E0B-3EB9-4966-B5FF-89E32C42A46D}"/>
    <cellStyle name="Normal 2 2 5 2 2 3 4 2" xfId="18636" xr:uid="{8D0FD7B3-3FF0-4ABC-A03E-32CB9E2E3B29}"/>
    <cellStyle name="Normal 2 2 5 2 2 3 5" xfId="11089" xr:uid="{F5CF5724-7237-41E2-8A18-2E5F0F7CC5A2}"/>
    <cellStyle name="Normal 2 2 5 2 2 3 5 2" xfId="21469" xr:uid="{A6498B79-8411-461D-BCA2-11E829EA01DB}"/>
    <cellStyle name="Normal 2 2 5 2 2 3 6" xfId="25510" xr:uid="{5CE8895A-DF4B-402B-AFFE-D89B3D3DAB51}"/>
    <cellStyle name="Normal 2 2 5 2 2 3 7" xfId="13716" xr:uid="{FD766A7C-592C-47E0-BB04-00C6FFDE6298}"/>
    <cellStyle name="Normal 2 2 5 2 2 4" xfId="3174" xr:uid="{00000000-0005-0000-0000-00000A040000}"/>
    <cellStyle name="Normal 2 2 5 2 2 4 2" xfId="6232" xr:uid="{A7711E8B-4397-4BDF-AD2A-074ECE53391E}"/>
    <cellStyle name="Normal 2 2 5 2 2 4 2 2" xfId="28368" xr:uid="{29D270F5-A310-4F02-BDC3-4B9E04FD2489}"/>
    <cellStyle name="Normal 2 2 5 2 2 4 2 3" xfId="15801" xr:uid="{6E468B09-BEE9-40FD-A309-ADB821F82D1E}"/>
    <cellStyle name="Normal 2 2 5 2 2 4 3" xfId="8254" xr:uid="{251BCB6C-9C74-41F5-9B6B-3F6CAFBD93CF}"/>
    <cellStyle name="Normal 2 2 5 2 2 4 3 2" xfId="18634" xr:uid="{EF5D7492-E9DB-416E-A9DB-13FBFE58DFD6}"/>
    <cellStyle name="Normal 2 2 5 2 2 4 4" xfId="11087" xr:uid="{90EA8961-543F-4FB0-86DB-C3E86DA6626D}"/>
    <cellStyle name="Normal 2 2 5 2 2 4 4 2" xfId="21467" xr:uid="{9C0A8CDF-9C8B-41ED-A24F-4B4944E816AD}"/>
    <cellStyle name="Normal 2 2 5 2 2 4 5" xfId="25021" xr:uid="{4366B986-B845-4B6F-B510-64348E684793}"/>
    <cellStyle name="Normal 2 2 5 2 2 4 6" xfId="13714" xr:uid="{D3A59B73-7E2C-41A9-9415-9871974961BE}"/>
    <cellStyle name="Normal 2 2 5 2 2 5" xfId="2643" xr:uid="{00000000-0005-0000-0000-00000B040000}"/>
    <cellStyle name="Normal 2 2 5 2 2 5 2" xfId="5905" xr:uid="{8CFF2044-928E-480E-AD2D-F6E9AAAC0731}"/>
    <cellStyle name="Normal 2 2 5 2 2 5 2 2" xfId="28420" xr:uid="{1FD9D166-1B25-4F69-A805-625EE389A4BE}"/>
    <cellStyle name="Normal 2 2 5 2 2 5 2 3" xfId="15315" xr:uid="{18A76B74-A7D1-40B9-A7B0-E65FCB9E6200}"/>
    <cellStyle name="Normal 2 2 5 2 2 5 3" xfId="7768" xr:uid="{561B5177-5DB6-4A3B-825E-85C2A34917B5}"/>
    <cellStyle name="Normal 2 2 5 2 2 5 3 2" xfId="18148" xr:uid="{E1FBEE2C-F155-4914-BF20-642C45CD70E3}"/>
    <cellStyle name="Normal 2 2 5 2 2 5 4" xfId="10601" xr:uid="{F233F524-3D64-40B5-8F41-A03DCDCE408F}"/>
    <cellStyle name="Normal 2 2 5 2 2 5 4 2" xfId="20981" xr:uid="{31ACCF3E-F9A7-4066-89C7-55F5DE1A6DB4}"/>
    <cellStyle name="Normal 2 2 5 2 2 5 5" xfId="22782" xr:uid="{33145012-9A5C-4EC4-9195-06EAD766F625}"/>
    <cellStyle name="Normal 2 2 5 2 2 5 6" xfId="13032" xr:uid="{E4C07432-1FF4-4055-8D47-7BD5967CA77A}"/>
    <cellStyle name="Normal 2 2 5 2 2 6" xfId="2328" xr:uid="{00000000-0005-0000-0000-000006040000}"/>
    <cellStyle name="Normal 2 2 5 2 2 6 2" xfId="7455" xr:uid="{1D69DBE1-204C-4ECF-84F8-39E0D5C657C3}"/>
    <cellStyle name="Normal 2 2 5 2 2 6 2 2" xfId="17835" xr:uid="{B10D6174-85EF-4414-BBAB-3803E0FD227F}"/>
    <cellStyle name="Normal 2 2 5 2 2 6 3" xfId="10288" xr:uid="{A108CD46-B7BB-4A78-B200-90B98197F584}"/>
    <cellStyle name="Normal 2 2 5 2 2 6 3 2" xfId="20668" xr:uid="{3F335AC8-F248-40E3-B2E6-D5C7CB22C033}"/>
    <cellStyle name="Normal 2 2 5 2 2 6 4" xfId="24773" xr:uid="{ECEC4359-259E-46B9-9A69-007C76C810F6}"/>
    <cellStyle name="Normal 2 2 5 2 2 6 5" xfId="15002" xr:uid="{D26EB9C9-A5A5-477D-8DE0-CA9F13FAE740}"/>
    <cellStyle name="Normal 2 2 5 2 2 7" xfId="3843" xr:uid="{48B02B64-95AB-4344-A2CD-3FB4916A7BE5}"/>
    <cellStyle name="Normal 2 2 5 2 2 7 2" xfId="8676" xr:uid="{94182FF3-87BC-4970-866E-CF8CF44C640C}"/>
    <cellStyle name="Normal 2 2 5 2 2 7 2 2" xfId="19056" xr:uid="{3447AB07-9FBF-4ACC-9111-10A4D5F70B07}"/>
    <cellStyle name="Normal 2 2 5 2 2 7 3" xfId="11509" xr:uid="{09255C7F-7217-4B9F-835A-88A43471D589}"/>
    <cellStyle name="Normal 2 2 5 2 2 7 3 2" xfId="21889" xr:uid="{86631AE6-C195-44A2-8A24-1D1C23EBD51B}"/>
    <cellStyle name="Normal 2 2 5 2 2 7 4" xfId="16223" xr:uid="{49214307-4659-45B4-9EC9-267B3CE81593}"/>
    <cellStyle name="Normal 2 2 5 2 2 8" xfId="5112" xr:uid="{F208FDEE-D072-4013-8D23-5A573C8E96F9}"/>
    <cellStyle name="Normal 2 2 5 2 2 8 2" xfId="14409" xr:uid="{CE95EE3B-CB93-4FA1-937B-6ADAF05098A8}"/>
    <cellStyle name="Normal 2 2 5 2 2 9" xfId="6862" xr:uid="{7C961A93-00CF-4A06-9F89-0EF6C6954FC2}"/>
    <cellStyle name="Normal 2 2 5 2 2 9 2" xfId="17242" xr:uid="{061F0C92-2E17-4F32-9B76-AEC8DE8D16F6}"/>
    <cellStyle name="Normal 2 2 5 2 3" xfId="760" xr:uid="{00000000-0005-0000-0000-0000A4040000}"/>
    <cellStyle name="Normal 2 2 5 2 3 2" xfId="3177" xr:uid="{00000000-0005-0000-0000-00000D040000}"/>
    <cellStyle name="Normal 2 2 5 2 3 2 2" xfId="6235" xr:uid="{7671342D-DC81-4A3A-9A80-C9C93765E2A0}"/>
    <cellStyle name="Normal 2 2 5 2 3 2 2 2" xfId="28010" xr:uid="{836D8BCC-1643-4830-907A-7862E2C668B2}"/>
    <cellStyle name="Normal 2 2 5 2 3 2 2 3" xfId="26478" xr:uid="{F100F1D5-5B19-4463-88C4-B74EA0143188}"/>
    <cellStyle name="Normal 2 2 5 2 3 2 2 4" xfId="15804" xr:uid="{9A7420C0-E4AA-44DA-ADF1-7DE9403863C6}"/>
    <cellStyle name="Normal 2 2 5 2 3 2 3" xfId="8257" xr:uid="{62D90871-03EE-4C54-BC46-D5729DAE5598}"/>
    <cellStyle name="Normal 2 2 5 2 3 2 3 2" xfId="28878" xr:uid="{4DED0B6B-9FA7-428E-96F0-9B44709F3832}"/>
    <cellStyle name="Normal 2 2 5 2 3 2 3 3" xfId="18637" xr:uid="{8C043991-1422-48FE-8C4B-2DCA36E78D10}"/>
    <cellStyle name="Normal 2 2 5 2 3 2 4" xfId="11090" xr:uid="{7D7E4BE2-BBAA-4F30-B227-2DDFF530C835}"/>
    <cellStyle name="Normal 2 2 5 2 3 2 4 2" xfId="21470" xr:uid="{23A50764-7713-42B7-AEC4-7FBE9A4435EF}"/>
    <cellStyle name="Normal 2 2 5 2 3 2 5" xfId="24219" xr:uid="{E0AD114A-9F8E-40D5-A71A-77D28069D632}"/>
    <cellStyle name="Normal 2 2 5 2 3 2 6" xfId="13717" xr:uid="{E40BF5E5-F5FD-45EC-8EB9-E0C8C8215B51}"/>
    <cellStyle name="Normal 2 2 5 2 3 3" xfId="2728" xr:uid="{00000000-0005-0000-0000-00000E040000}"/>
    <cellStyle name="Normal 2 2 5 2 3 3 2" xfId="5946" xr:uid="{15D59BA5-CC2A-4E70-AD10-18DA53AE4161}"/>
    <cellStyle name="Normal 2 2 5 2 3 3 2 2" xfId="27791" xr:uid="{6C2AB6CC-99C9-4393-8A7D-2EDFD118096E}"/>
    <cellStyle name="Normal 2 2 5 2 3 3 2 3" xfId="15399" xr:uid="{045343DE-B0AD-4CB1-BF9A-5B9964515EE2}"/>
    <cellStyle name="Normal 2 2 5 2 3 3 3" xfId="7852" xr:uid="{772F91EC-9462-49A4-B389-FC5D9799408F}"/>
    <cellStyle name="Normal 2 2 5 2 3 3 3 2" xfId="18232" xr:uid="{0A418F78-E7EF-4788-BE47-6DD79556DB4F}"/>
    <cellStyle name="Normal 2 2 5 2 3 3 4" xfId="10685" xr:uid="{8E7377C0-6698-4826-BE3B-764718F6B425}"/>
    <cellStyle name="Normal 2 2 5 2 3 3 4 2" xfId="21065" xr:uid="{25B5D6BC-7AB1-4973-AC78-A67966B40E4C}"/>
    <cellStyle name="Normal 2 2 5 2 3 3 5" xfId="24651" xr:uid="{B06FAF1E-9418-4804-B577-50DC3162DCA1}"/>
    <cellStyle name="Normal 2 2 5 2 3 3 6" xfId="13162" xr:uid="{83653CA8-1C2D-40A3-92EC-1414155DCA11}"/>
    <cellStyle name="Normal 2 2 5 2 3 4" xfId="4162" xr:uid="{37F35E24-F25E-40F3-842E-05A5F5C821FF}"/>
    <cellStyle name="Normal 2 2 5 2 3 4 2" xfId="8934" xr:uid="{EE852AE6-BD3A-4388-979F-311F52C1B4F2}"/>
    <cellStyle name="Normal 2 2 5 2 3 4 2 2" xfId="29031" xr:uid="{09CF3D11-8BF7-4B74-86F0-175816DB2EB9}"/>
    <cellStyle name="Normal 2 2 5 2 3 4 2 3" xfId="19314" xr:uid="{61E1501E-80F9-43E8-90FB-EA5769F2F1A4}"/>
    <cellStyle name="Normal 2 2 5 2 3 4 3" xfId="11767" xr:uid="{645FA318-7E0B-4F97-B2B1-32A0D8564636}"/>
    <cellStyle name="Normal 2 2 5 2 3 4 3 2" xfId="22147" xr:uid="{01D11F82-CED9-4AE0-B555-D8C20066FC17}"/>
    <cellStyle name="Normal 2 2 5 2 3 4 4" xfId="23467" xr:uid="{0868E0E5-911A-40EB-80C8-8DFA30F6D1FE}"/>
    <cellStyle name="Normal 2 2 5 2 3 4 5" xfId="16481" xr:uid="{F8318EE4-F355-4469-A883-5CB5947B91E9}"/>
    <cellStyle name="Normal 2 2 5 2 3 5" xfId="5113" xr:uid="{0C8D7411-411D-41FE-AAD0-B2ED35D09B1B}"/>
    <cellStyle name="Normal 2 2 5 2 3 5 2" xfId="26313" xr:uid="{96BE5A80-2062-4778-88EA-486BBD1F3EA1}"/>
    <cellStyle name="Normal 2 2 5 2 3 5 3" xfId="14410" xr:uid="{2955E46F-4E4A-4AC8-8F0C-475FE29DF94B}"/>
    <cellStyle name="Normal 2 2 5 2 3 6" xfId="6863" xr:uid="{6BED6A0B-5C0A-47D5-93B7-CD5500CA60D4}"/>
    <cellStyle name="Normal 2 2 5 2 3 6 2" xfId="17243" xr:uid="{7DFF01D4-2C2B-4392-B67C-994F7FA3BE53}"/>
    <cellStyle name="Normal 2 2 5 2 3 7" xfId="9696" xr:uid="{52B0BC81-04F4-4B33-9979-ACDD4B8EB1D7}"/>
    <cellStyle name="Normal 2 2 5 2 3 7 2" xfId="20076" xr:uid="{804EB2CB-F995-411C-A8F4-63A50BC1B1A7}"/>
    <cellStyle name="Normal 2 2 5 2 3 8" xfId="24649" xr:uid="{70536A9A-7AC4-45C8-A6EB-22FA6F4C27D7}"/>
    <cellStyle name="Normal 2 2 5 2 3 9" xfId="12720" xr:uid="{41AC3D4C-B08B-4878-83C5-E040CF37AAA5}"/>
    <cellStyle name="Normal 2 2 5 2 4" xfId="3178" xr:uid="{00000000-0005-0000-0000-00000F040000}"/>
    <cellStyle name="Normal 2 2 5 2 4 2" xfId="4464" xr:uid="{C9E20F56-6F54-4390-8DD2-BD82F443448C}"/>
    <cellStyle name="Normal 2 2 5 2 4 2 2" xfId="9236" xr:uid="{035F2F7C-A2D9-4621-981B-9ED88B058A01}"/>
    <cellStyle name="Normal 2 2 5 2 4 2 2 2" xfId="29227" xr:uid="{107E6348-4C31-4C67-816C-E500DEB082EB}"/>
    <cellStyle name="Normal 2 2 5 2 4 2 2 3" xfId="19616" xr:uid="{5B0EC37C-C6A7-4038-B3E1-16AFA0F7A6D1}"/>
    <cellStyle name="Normal 2 2 5 2 4 2 3" xfId="12069" xr:uid="{AD1B2371-1AA9-485E-A275-3F371D70EB60}"/>
    <cellStyle name="Normal 2 2 5 2 4 2 3 2" xfId="22449" xr:uid="{D7A3B5AF-C478-480D-A941-A413733C6753}"/>
    <cellStyle name="Normal 2 2 5 2 4 2 4" xfId="23709" xr:uid="{DCADD72E-4C18-4FE0-BAF5-2D39FBD7A790}"/>
    <cellStyle name="Normal 2 2 5 2 4 2 5" xfId="16783" xr:uid="{2A9033E2-A0E7-4539-806B-2994D8C6B181}"/>
    <cellStyle name="Normal 2 2 5 2 4 3" xfId="6236" xr:uid="{B330333B-27B6-4FAC-8385-CEABC3B157EE}"/>
    <cellStyle name="Normal 2 2 5 2 4 3 2" xfId="26263" xr:uid="{0A0059EA-94E6-4777-9D1E-1CACCCD0996F}"/>
    <cellStyle name="Normal 2 2 5 2 4 3 3" xfId="15805" xr:uid="{31EC71FE-4301-4F53-9405-74A63B9BAF02}"/>
    <cellStyle name="Normal 2 2 5 2 4 4" xfId="8258" xr:uid="{BBE116D6-323F-4AE9-8026-4AC193136700}"/>
    <cellStyle name="Normal 2 2 5 2 4 4 2" xfId="18638" xr:uid="{466EF179-8029-4E30-A575-2104EAFAAAC3}"/>
    <cellStyle name="Normal 2 2 5 2 4 5" xfId="11091" xr:uid="{7C8729C1-B9B4-4171-A2BC-F29947856249}"/>
    <cellStyle name="Normal 2 2 5 2 4 5 2" xfId="21471" xr:uid="{08C40333-5364-4DF0-A9EC-B7A5FCF83B50}"/>
    <cellStyle name="Normal 2 2 5 2 4 6" xfId="24179" xr:uid="{095A202C-2D37-4AD8-A263-3823CC9E4FDD}"/>
    <cellStyle name="Normal 2 2 5 2 4 7" xfId="13718" xr:uid="{7496F5B8-7BE8-4F30-9C2E-499BF2B6BBA6}"/>
    <cellStyle name="Normal 2 2 5 2 5" xfId="2903" xr:uid="{00000000-0005-0000-0000-000010040000}"/>
    <cellStyle name="Normal 2 2 5 2 5 2" xfId="6089" xr:uid="{B6894EBA-D4F9-4999-BA38-F8BC05D7F206}"/>
    <cellStyle name="Normal 2 2 5 2 5 2 2" xfId="27395" xr:uid="{3A1071B8-28F1-4251-B58F-A26EEB6B85D3}"/>
    <cellStyle name="Normal 2 2 5 2 5 2 3" xfId="28216" xr:uid="{34441506-560F-4171-BBE8-0AAA5D1ECF18}"/>
    <cellStyle name="Normal 2 2 5 2 5 2 4" xfId="15567" xr:uid="{62CA858A-BF27-4401-A068-5C1DD0D56A8C}"/>
    <cellStyle name="Normal 2 2 5 2 5 3" xfId="8020" xr:uid="{ABFF5A1F-AC8A-428A-81E7-F5100C25AC5E}"/>
    <cellStyle name="Normal 2 2 5 2 5 3 2" xfId="28417" xr:uid="{A9A0004C-1657-41FC-B526-0C144352775B}"/>
    <cellStyle name="Normal 2 2 5 2 5 3 3" xfId="18400" xr:uid="{B329EB4B-4CDD-4478-A140-93E6FC79ED9F}"/>
    <cellStyle name="Normal 2 2 5 2 5 4" xfId="10853" xr:uid="{EF41FF9B-619E-4262-9FAF-BFEC7836058A}"/>
    <cellStyle name="Normal 2 2 5 2 5 4 2" xfId="21233" xr:uid="{5C53EB13-881F-4012-AE40-2DA4F90E8A9B}"/>
    <cellStyle name="Normal 2 2 5 2 5 5" xfId="24755" xr:uid="{379ECBB2-C11B-4E05-BDE5-CDA1A61439A1}"/>
    <cellStyle name="Normal 2 2 5 2 5 6" xfId="13418" xr:uid="{985B20EB-C0C9-4665-9390-A6FB4B0DC8AD}"/>
    <cellStyle name="Normal 2 2 5 2 6" xfId="2541" xr:uid="{00000000-0005-0000-0000-000011040000}"/>
    <cellStyle name="Normal 2 2 5 2 6 2" xfId="5813" xr:uid="{699F9465-D080-4D69-B966-84E27401E56F}"/>
    <cellStyle name="Normal 2 2 5 2 6 2 2" xfId="26550" xr:uid="{A901BF6F-3A14-42C0-AAC1-638CB8F0D37D}"/>
    <cellStyle name="Normal 2 2 5 2 6 2 3" xfId="15213" xr:uid="{314BD354-BDB8-4B7F-8791-EBEA355B449C}"/>
    <cellStyle name="Normal 2 2 5 2 6 3" xfId="7666" xr:uid="{4EFCA50F-A57C-4BF0-AACF-DE8B26A93024}"/>
    <cellStyle name="Normal 2 2 5 2 6 3 2" xfId="18046" xr:uid="{5A17AA12-2EF9-4B2D-AEDE-9D23EA99FFFD}"/>
    <cellStyle name="Normal 2 2 5 2 6 4" xfId="10499" xr:uid="{7779AA36-E2BC-4556-BF52-9CC53B73E024}"/>
    <cellStyle name="Normal 2 2 5 2 6 4 2" xfId="20879" xr:uid="{E017C883-8967-459B-8370-4FD549B51FE3}"/>
    <cellStyle name="Normal 2 2 5 2 6 5" xfId="25186" xr:uid="{C016EE01-47B7-412F-983D-3432A44E850B}"/>
    <cellStyle name="Normal 2 2 5 2 6 6" xfId="12929" xr:uid="{0C927CA1-CCF6-4AD3-AA05-0017B7A9ACF8}"/>
    <cellStyle name="Normal 2 2 5 2 7" xfId="2235" xr:uid="{00000000-0005-0000-0000-000005040000}"/>
    <cellStyle name="Normal 2 2 5 2 7 2" xfId="7362" xr:uid="{38332203-CE39-491F-B705-EE061949E435}"/>
    <cellStyle name="Normal 2 2 5 2 7 2 2" xfId="17742" xr:uid="{1625E781-7A70-4D28-BC6A-CAD3F0C52332}"/>
    <cellStyle name="Normal 2 2 5 2 7 3" xfId="10195" xr:uid="{0936674F-D607-490D-81FE-F219362C21AA}"/>
    <cellStyle name="Normal 2 2 5 2 7 3 2" xfId="20575" xr:uid="{F7AA5EC4-439C-43F9-80B1-416D193F93D2}"/>
    <cellStyle name="Normal 2 2 5 2 7 4" xfId="25574" xr:uid="{38EB2627-4D0F-4F55-9A6B-CA08DCC73ED4}"/>
    <cellStyle name="Normal 2 2 5 2 7 5" xfId="14909" xr:uid="{B3842ADD-C684-411A-9B67-0279154E1BE5}"/>
    <cellStyle name="Normal 2 2 5 2 8" xfId="3935" xr:uid="{5A51DEF3-B876-43F1-9829-BEC3A0C9779E}"/>
    <cellStyle name="Normal 2 2 5 2 8 2" xfId="8767" xr:uid="{45BD9648-31E1-435B-988C-7BC0F8E084B5}"/>
    <cellStyle name="Normal 2 2 5 2 8 2 2" xfId="19147" xr:uid="{43117BD3-7E0C-4CD9-B8BC-DAC89571DBE1}"/>
    <cellStyle name="Normal 2 2 5 2 8 3" xfId="11600" xr:uid="{E6F14F03-593A-4EE2-906F-5BC7FCFA8EB3}"/>
    <cellStyle name="Normal 2 2 5 2 8 3 2" xfId="21980" xr:uid="{AB3D4F39-0181-4332-B8AA-C4C721A4CF63}"/>
    <cellStyle name="Normal 2 2 5 2 8 4" xfId="16314" xr:uid="{90F3F3A7-1C62-4CFA-8DCD-1D77B804D306}"/>
    <cellStyle name="Normal 2 2 5 2 9" xfId="5111" xr:uid="{AD536F58-F2F5-4216-976C-1862C83261E7}"/>
    <cellStyle name="Normal 2 2 5 2 9 2" xfId="14408" xr:uid="{B6C4BCC5-2CA8-472F-B677-E81C10B28A1F}"/>
    <cellStyle name="Normal 2 2 5 3" xfId="761" xr:uid="{00000000-0005-0000-0000-0000A5040000}"/>
    <cellStyle name="Normal 2 2 5 3 10" xfId="9697" xr:uid="{7364066B-39EB-4205-8D30-52E2A4F8F68A}"/>
    <cellStyle name="Normal 2 2 5 3 10 2" xfId="20077" xr:uid="{071C8EA1-DF30-4A73-B218-94EED7F49BF3}"/>
    <cellStyle name="Normal 2 2 5 3 11" xfId="23341" xr:uid="{ADC48A0A-5EAD-425A-8A31-6ADDEFD672D0}"/>
    <cellStyle name="Normal 2 2 5 3 12" xfId="12561" xr:uid="{967E07C1-269E-4F03-A799-B5DDA3A1E6FE}"/>
    <cellStyle name="Normal 2 2 5 3 2" xfId="2730" xr:uid="{00000000-0005-0000-0000-000013040000}"/>
    <cellStyle name="Normal 2 2 5 3 2 2" xfId="3180" xr:uid="{00000000-0005-0000-0000-000014040000}"/>
    <cellStyle name="Normal 2 2 5 3 2 2 2" xfId="6238" xr:uid="{DB8B03FE-930A-4F15-84FC-735F30984B5F}"/>
    <cellStyle name="Normal 2 2 5 3 2 2 2 2" xfId="25923" xr:uid="{D3BEF0C3-AD65-4847-AC71-7A84C123640C}"/>
    <cellStyle name="Normal 2 2 5 3 2 2 2 3" xfId="27208" xr:uid="{15CF10F0-03CF-434D-8F32-B2134E64E2A2}"/>
    <cellStyle name="Normal 2 2 5 3 2 2 2 4" xfId="15807" xr:uid="{1A18B310-3CF7-44E8-99CD-46036AB80A47}"/>
    <cellStyle name="Normal 2 2 5 3 2 2 3" xfId="8260" xr:uid="{CD516AE2-16B3-44E9-A956-813B74203E9D}"/>
    <cellStyle name="Normal 2 2 5 3 2 2 3 2" xfId="28879" xr:uid="{8FE66765-C894-4BB7-97AA-31AF476783DC}"/>
    <cellStyle name="Normal 2 2 5 3 2 2 3 3" xfId="18640" xr:uid="{DE88CF14-BADD-4144-8754-66F492327E62}"/>
    <cellStyle name="Normal 2 2 5 3 2 2 4" xfId="11093" xr:uid="{D464F0E7-6051-450A-AB71-818208813C24}"/>
    <cellStyle name="Normal 2 2 5 3 2 2 4 2" xfId="21473" xr:uid="{C1B261EA-B1CD-4C88-B775-A81B9A5510EA}"/>
    <cellStyle name="Normal 2 2 5 3 2 2 5" xfId="22851" xr:uid="{15A51E91-E3F0-4BD5-8969-9FF147681057}"/>
    <cellStyle name="Normal 2 2 5 3 2 2 6" xfId="13720" xr:uid="{18CE4E08-502F-4119-A32A-1ECFF10F038B}"/>
    <cellStyle name="Normal 2 2 5 3 2 3" xfId="4295" xr:uid="{30081D75-D036-4F84-B039-199494EB6D8B}"/>
    <cellStyle name="Normal 2 2 5 3 2 3 2" xfId="9067" xr:uid="{1FBBC496-A930-42B3-B32E-489E9E59193B}"/>
    <cellStyle name="Normal 2 2 5 3 2 3 2 2" xfId="29110" xr:uid="{C42E494C-BB98-46ED-AA07-A34B89EC5FF3}"/>
    <cellStyle name="Normal 2 2 5 3 2 3 2 3" xfId="19447" xr:uid="{CA31F7C8-4F7E-4C79-9C83-E7162B8A083A}"/>
    <cellStyle name="Normal 2 2 5 3 2 3 3" xfId="11900" xr:uid="{37E3D474-187A-4129-8F64-8667AD58FC1A}"/>
    <cellStyle name="Normal 2 2 5 3 2 3 3 2" xfId="22280" xr:uid="{F1B6D957-B0FB-48B1-9B05-3F9D1B3777FB}"/>
    <cellStyle name="Normal 2 2 5 3 2 3 4" xfId="23658" xr:uid="{8A391D46-349F-43B1-904A-35F13F278832}"/>
    <cellStyle name="Normal 2 2 5 3 2 3 5" xfId="16614" xr:uid="{A04AA1EA-07D4-4F15-9369-C5E371E72847}"/>
    <cellStyle name="Normal 2 2 5 3 2 4" xfId="5948" xr:uid="{7E671051-7CA9-4436-B501-677FA828FABA}"/>
    <cellStyle name="Normal 2 2 5 3 2 4 2" xfId="26736" xr:uid="{C8492F1F-2400-4772-9838-13D7264B6017}"/>
    <cellStyle name="Normal 2 2 5 3 2 4 3" xfId="15401" xr:uid="{D5CFDB2D-2905-41F1-94D5-6792A993CDA8}"/>
    <cellStyle name="Normal 2 2 5 3 2 5" xfId="7854" xr:uid="{B9528EED-444F-48CF-BC18-E898022C2355}"/>
    <cellStyle name="Normal 2 2 5 3 2 5 2" xfId="18234" xr:uid="{9F20B949-05E0-47E7-81D1-F51539E959E7}"/>
    <cellStyle name="Normal 2 2 5 3 2 6" xfId="10687" xr:uid="{20C5FB41-F9F2-459E-8B5B-C1772DFD6307}"/>
    <cellStyle name="Normal 2 2 5 3 2 6 2" xfId="21067" xr:uid="{9C5859D7-9238-4A3F-9AAC-FEE4E12811D1}"/>
    <cellStyle name="Normal 2 2 5 3 2 7" xfId="24993" xr:uid="{8804360D-1740-4126-BA92-E232EB43B6B3}"/>
    <cellStyle name="Normal 2 2 5 3 2 8" xfId="13164" xr:uid="{9A60082A-A36E-4BBF-AC03-54C96FDD41FC}"/>
    <cellStyle name="Normal 2 2 5 3 3" xfId="3181" xr:uid="{00000000-0005-0000-0000-000015040000}"/>
    <cellStyle name="Normal 2 2 5 3 3 2" xfId="4465" xr:uid="{48360EDB-E31A-4E4C-9125-017600EDB684}"/>
    <cellStyle name="Normal 2 2 5 3 3 2 2" xfId="9237" xr:uid="{9C0C4736-A865-4F40-88B2-84236B470E38}"/>
    <cellStyle name="Normal 2 2 5 3 3 2 2 2" xfId="29228" xr:uid="{00D117A8-9AB0-4313-8331-9C81385CE407}"/>
    <cellStyle name="Normal 2 2 5 3 3 2 2 3" xfId="19617" xr:uid="{910AD68C-77C9-4230-AF2B-6E7B524EACAF}"/>
    <cellStyle name="Normal 2 2 5 3 3 2 3" xfId="12070" xr:uid="{C4328F12-4599-410E-8A77-D36F4B619AB8}"/>
    <cellStyle name="Normal 2 2 5 3 3 2 3 2" xfId="22450" xr:uid="{5235CF13-B17C-4812-BE0D-878DB742EAEE}"/>
    <cellStyle name="Normal 2 2 5 3 3 2 4" xfId="25638" xr:uid="{E472F8F3-6451-4567-99E5-8E594F17347F}"/>
    <cellStyle name="Normal 2 2 5 3 3 2 5" xfId="16784" xr:uid="{50E1624C-D7AB-499D-8F02-19B458F092E0}"/>
    <cellStyle name="Normal 2 2 5 3 3 3" xfId="6239" xr:uid="{B1E78442-0E9C-48A1-AD39-4A87BFDDEB23}"/>
    <cellStyle name="Normal 2 2 5 3 3 3 2" xfId="26045" xr:uid="{9D62ACC6-3D89-4B37-A4D6-BCB14B26C743}"/>
    <cellStyle name="Normal 2 2 5 3 3 3 3" xfId="15808" xr:uid="{A75462E0-4BF7-40B1-B1EA-6ABB72912050}"/>
    <cellStyle name="Normal 2 2 5 3 3 4" xfId="8261" xr:uid="{D894F6F5-39DF-407E-A6FA-8A59032844B1}"/>
    <cellStyle name="Normal 2 2 5 3 3 4 2" xfId="18641" xr:uid="{E1574776-3B4A-4525-BDF2-D34701C8483C}"/>
    <cellStyle name="Normal 2 2 5 3 3 5" xfId="11094" xr:uid="{A5940AD3-DD33-4FCB-95F3-8114BB2A6E13}"/>
    <cellStyle name="Normal 2 2 5 3 3 5 2" xfId="21474" xr:uid="{71838B3F-DCFB-4A51-B536-617B63F5D4A6}"/>
    <cellStyle name="Normal 2 2 5 3 3 6" xfId="22679" xr:uid="{9FE6C028-320A-4758-9989-784CF0F7E6EE}"/>
    <cellStyle name="Normal 2 2 5 3 3 7" xfId="13721" xr:uid="{56555126-E6DA-43E6-8C14-699C3DF768D7}"/>
    <cellStyle name="Normal 2 2 5 3 4" xfId="3179" xr:uid="{00000000-0005-0000-0000-000016040000}"/>
    <cellStyle name="Normal 2 2 5 3 4 2" xfId="6237" xr:uid="{8B5ABF74-57FE-4540-AA36-409E8F3C9144}"/>
    <cellStyle name="Normal 2 2 5 3 4 2 2" xfId="27413" xr:uid="{6052559B-A1CD-461B-A294-F2CB39611FE1}"/>
    <cellStyle name="Normal 2 2 5 3 4 2 3" xfId="15806" xr:uid="{CC3804E1-D2A0-426F-94A6-CB82AD0BC555}"/>
    <cellStyle name="Normal 2 2 5 3 4 3" xfId="8259" xr:uid="{7842EA77-8563-4802-ABC0-662519A88A62}"/>
    <cellStyle name="Normal 2 2 5 3 4 3 2" xfId="18639" xr:uid="{6F1577AA-AA59-4970-9A36-A04A3D7A9682}"/>
    <cellStyle name="Normal 2 2 5 3 4 4" xfId="11092" xr:uid="{D0D32A41-2D50-46A3-AAB5-2582E55B6B1C}"/>
    <cellStyle name="Normal 2 2 5 3 4 4 2" xfId="21472" xr:uid="{8F4D5BCC-6BC0-46E3-BC18-5168F1C8DC9F}"/>
    <cellStyle name="Normal 2 2 5 3 4 5" xfId="23063" xr:uid="{324B6F1E-E111-4D26-A32C-7A93DD29F9D0}"/>
    <cellStyle name="Normal 2 2 5 3 4 6" xfId="13719" xr:uid="{5FCE5877-5A3E-4E51-9459-FD4AE3BDF133}"/>
    <cellStyle name="Normal 2 2 5 3 5" xfId="2584" xr:uid="{00000000-0005-0000-0000-000017040000}"/>
    <cellStyle name="Normal 2 2 5 3 5 2" xfId="5849" xr:uid="{D68FD721-F74C-48E2-88D7-F5695118B0F5}"/>
    <cellStyle name="Normal 2 2 5 3 5 2 2" xfId="25886" xr:uid="{9FC1A68A-E832-41FF-AA80-E4C7B7827E46}"/>
    <cellStyle name="Normal 2 2 5 3 5 2 3" xfId="15256" xr:uid="{637E43A1-21B7-4C71-9C1D-C3534A45FB3A}"/>
    <cellStyle name="Normal 2 2 5 3 5 3" xfId="7709" xr:uid="{0F5B11BE-E2EF-43C9-AA70-9A4C9F809519}"/>
    <cellStyle name="Normal 2 2 5 3 5 3 2" xfId="18089" xr:uid="{6156AA97-D391-4421-A893-BD8A70C4EAEB}"/>
    <cellStyle name="Normal 2 2 5 3 5 4" xfId="10542" xr:uid="{B8B5B2DE-A2D8-4990-9E77-1E27173B78AD}"/>
    <cellStyle name="Normal 2 2 5 3 5 4 2" xfId="20922" xr:uid="{F98BE8BC-826A-459C-97C2-9A46A0929D43}"/>
    <cellStyle name="Normal 2 2 5 3 5 5" xfId="25338" xr:uid="{0B085AAA-4493-420A-8209-AB304D7B5653}"/>
    <cellStyle name="Normal 2 2 5 3 5 6" xfId="12972" xr:uid="{1990347C-B4F0-405F-9412-D0ADB4536A11}"/>
    <cellStyle name="Normal 2 2 5 3 6" xfId="2327" xr:uid="{00000000-0005-0000-0000-000012040000}"/>
    <cellStyle name="Normal 2 2 5 3 6 2" xfId="7454" xr:uid="{355A4282-D669-44C1-88B9-47C0ABA07E59}"/>
    <cellStyle name="Normal 2 2 5 3 6 2 2" xfId="17834" xr:uid="{5730EDBC-00E3-4467-8ED7-7FE48586581A}"/>
    <cellStyle name="Normal 2 2 5 3 6 3" xfId="10287" xr:uid="{4B95A07D-90D6-49F9-A0DB-986EA1DD1001}"/>
    <cellStyle name="Normal 2 2 5 3 6 3 2" xfId="20667" xr:uid="{D368E7D5-52BA-49BF-B3EF-63151CDA95B8}"/>
    <cellStyle name="Normal 2 2 5 3 6 4" xfId="24178" xr:uid="{0A7E2AAE-7538-4048-AC32-7D9E71F9699C}"/>
    <cellStyle name="Normal 2 2 5 3 6 5" xfId="15001" xr:uid="{C196E802-6982-4FEE-A6DE-C08935646518}"/>
    <cellStyle name="Normal 2 2 5 3 7" xfId="3842" xr:uid="{768E63F6-D0FB-427E-8CB9-301DD97546F9}"/>
    <cellStyle name="Normal 2 2 5 3 7 2" xfId="8675" xr:uid="{167A86E3-850C-4FB7-B244-9DC88C162A53}"/>
    <cellStyle name="Normal 2 2 5 3 7 2 2" xfId="19055" xr:uid="{A67BD2E5-D873-4902-9428-AA80E9E8B7EC}"/>
    <cellStyle name="Normal 2 2 5 3 7 3" xfId="11508" xr:uid="{AEDB1F02-3940-466E-9B01-770FF4DEA4CB}"/>
    <cellStyle name="Normal 2 2 5 3 7 3 2" xfId="21888" xr:uid="{54D42C56-CAB3-4AB6-93D6-A2A2C01B576C}"/>
    <cellStyle name="Normal 2 2 5 3 7 4" xfId="16222" xr:uid="{E1E88A3A-BE1A-4FB9-9BF2-494092A3B254}"/>
    <cellStyle name="Normal 2 2 5 3 8" xfId="5114" xr:uid="{30AF1C54-D2CC-4BBB-8766-0A393ABB8F1E}"/>
    <cellStyle name="Normal 2 2 5 3 8 2" xfId="14411" xr:uid="{92177246-C24D-451E-B088-5CFB429D4F22}"/>
    <cellStyle name="Normal 2 2 5 3 9" xfId="6864" xr:uid="{36AD9A76-892B-4B2F-95EB-E6ED3902772F}"/>
    <cellStyle name="Normal 2 2 5 3 9 2" xfId="17244" xr:uid="{48B43599-86E4-4CC4-A5A6-23AB3A005D75}"/>
    <cellStyle name="Normal 2 2 5 4" xfId="762" xr:uid="{00000000-0005-0000-0000-0000A6040000}"/>
    <cellStyle name="Normal 2 2 5 4 2" xfId="3182" xr:uid="{00000000-0005-0000-0000-000019040000}"/>
    <cellStyle name="Normal 2 2 5 4 2 2" xfId="6240" xr:uid="{1951603C-8860-4B43-9F11-FA631F269DCB}"/>
    <cellStyle name="Normal 2 2 5 4 2 2 2" xfId="24822" xr:uid="{730ECCB9-507B-49DD-9658-F3160CBE68C3}"/>
    <cellStyle name="Normal 2 2 5 4 2 2 3" xfId="27803" xr:uid="{2A7317C0-643E-4B65-9A97-C61A8E4A2474}"/>
    <cellStyle name="Normal 2 2 5 4 2 2 4" xfId="15809" xr:uid="{8C99B084-32E9-4F72-BBAE-3EA79CC8675A}"/>
    <cellStyle name="Normal 2 2 5 4 2 3" xfId="8262" xr:uid="{40F4AC1B-381C-40DE-A5E8-9EB8A2D02592}"/>
    <cellStyle name="Normal 2 2 5 4 2 3 2" xfId="28880" xr:uid="{584F1855-DA4E-4BAA-A86E-1BA7CA7C6D36}"/>
    <cellStyle name="Normal 2 2 5 4 2 3 3" xfId="18642" xr:uid="{EBA367CA-932D-4C99-92B1-278D334A4118}"/>
    <cellStyle name="Normal 2 2 5 4 2 4" xfId="11095" xr:uid="{8E68B3E8-45EE-4C41-A096-EF05DFC2B3E7}"/>
    <cellStyle name="Normal 2 2 5 4 2 4 2" xfId="21475" xr:uid="{FE16556B-F3C3-4906-8FDB-D4F60EC5402C}"/>
    <cellStyle name="Normal 2 2 5 4 2 5" xfId="23817" xr:uid="{3D58558D-803C-48F1-BDF8-9829FCD01334}"/>
    <cellStyle name="Normal 2 2 5 4 2 6" xfId="13722" xr:uid="{8EF7EF2B-CED1-4007-921C-297E3E70F6A4}"/>
    <cellStyle name="Normal 2 2 5 4 3" xfId="2727" xr:uid="{00000000-0005-0000-0000-00001A040000}"/>
    <cellStyle name="Normal 2 2 5 4 3 2" xfId="5945" xr:uid="{194E08B5-DDC3-4709-A771-073277BF9EB7}"/>
    <cellStyle name="Normal 2 2 5 4 3 2 2" xfId="25849" xr:uid="{BFA93C3E-B576-4D4B-8F77-BA345C374600}"/>
    <cellStyle name="Normal 2 2 5 4 3 2 3" xfId="15398" xr:uid="{6419E0F1-5E07-422F-A27A-2F6D3E62703E}"/>
    <cellStyle name="Normal 2 2 5 4 3 3" xfId="7851" xr:uid="{B02F34D0-F82F-4006-BE55-77B22080AA39}"/>
    <cellStyle name="Normal 2 2 5 4 3 3 2" xfId="18231" xr:uid="{AE538EAD-83E0-4905-9C2F-9D9D0B4A8B1A}"/>
    <cellStyle name="Normal 2 2 5 4 3 4" xfId="10684" xr:uid="{151237DE-A10E-4667-B110-49113A11C1F7}"/>
    <cellStyle name="Normal 2 2 5 4 3 4 2" xfId="21064" xr:uid="{A6D2CB03-5FCD-4ED8-A370-172DFFE921C3}"/>
    <cellStyle name="Normal 2 2 5 4 3 5" xfId="24050" xr:uid="{7A09FDC2-7262-4111-8465-3F92D0BCCB11}"/>
    <cellStyle name="Normal 2 2 5 4 3 6" xfId="13161" xr:uid="{0C71C1B2-E423-4854-A243-169C4D025D96}"/>
    <cellStyle name="Normal 2 2 5 4 4" xfId="4161" xr:uid="{77133353-D78F-4905-AB0C-35331A391DAE}"/>
    <cellStyle name="Normal 2 2 5 4 4 2" xfId="8933" xr:uid="{700A96BE-64B7-46B2-B34F-A7D01E8A7D5B}"/>
    <cellStyle name="Normal 2 2 5 4 4 2 2" xfId="29030" xr:uid="{41102D16-4D18-4AA7-AFAE-8D8CD5422523}"/>
    <cellStyle name="Normal 2 2 5 4 4 2 3" xfId="19313" xr:uid="{410448E5-A392-466B-BC94-70B7C721290F}"/>
    <cellStyle name="Normal 2 2 5 4 4 3" xfId="11766" xr:uid="{1BCC2FB2-0DDF-4976-BEC7-654235EAADF4}"/>
    <cellStyle name="Normal 2 2 5 4 4 3 2" xfId="22146" xr:uid="{5E9C6438-4F90-47FB-9C1D-9C1AB1F57212}"/>
    <cellStyle name="Normal 2 2 5 4 4 4" xfId="24295" xr:uid="{40F6B065-C3AD-47BD-A6D9-B439B3223AE3}"/>
    <cellStyle name="Normal 2 2 5 4 4 5" xfId="16480" xr:uid="{E90B7D13-EAC6-403B-9F55-E502846BCB6F}"/>
    <cellStyle name="Normal 2 2 5 4 5" xfId="5115" xr:uid="{AEC81067-9A7A-4124-98E2-43D87D46AE9F}"/>
    <cellStyle name="Normal 2 2 5 4 5 2" xfId="26566" xr:uid="{F238678A-0463-4B49-A10A-95980D151155}"/>
    <cellStyle name="Normal 2 2 5 4 5 3" xfId="14412" xr:uid="{5D2AC5DD-A604-416C-BC6E-4E7C1A4EC5F6}"/>
    <cellStyle name="Normal 2 2 5 4 6" xfId="6865" xr:uid="{886AA42F-5700-42A5-BCEC-FFD1618DB977}"/>
    <cellStyle name="Normal 2 2 5 4 6 2" xfId="17245" xr:uid="{49C11A60-C1B1-49EA-A045-52DF8345965B}"/>
    <cellStyle name="Normal 2 2 5 4 7" xfId="9698" xr:uid="{F319566E-35AB-4788-8D03-EF4C36780B1C}"/>
    <cellStyle name="Normal 2 2 5 4 7 2" xfId="20078" xr:uid="{3C8B4D5D-2598-40AF-9298-2D95E104DC58}"/>
    <cellStyle name="Normal 2 2 5 4 8" xfId="22865" xr:uid="{4B2F798E-48E6-4376-A3B5-403E93C6E944}"/>
    <cellStyle name="Normal 2 2 5 4 9" xfId="12719" xr:uid="{20C2B9F8-FAA2-4D18-BA7C-7E931A4EA708}"/>
    <cellStyle name="Normal 2 2 5 5" xfId="763" xr:uid="{00000000-0005-0000-0000-0000A7040000}"/>
    <cellStyle name="Normal 2 2 5 5 2" xfId="4466" xr:uid="{6EF105C5-F98E-47DB-8906-F1ED9D61A476}"/>
    <cellStyle name="Normal 2 2 5 5 2 2" xfId="9238" xr:uid="{A33EEAB3-632D-4D41-97EE-2557CA7BAEEA}"/>
    <cellStyle name="Normal 2 2 5 5 2 2 2" xfId="29229" xr:uid="{FA08C50A-BDB3-4FD3-988D-B5459F856DE8}"/>
    <cellStyle name="Normal 2 2 5 5 2 2 3" xfId="19618" xr:uid="{8F9AB79D-D5A4-4FA3-B6DB-2A7DC7A269D1}"/>
    <cellStyle name="Normal 2 2 5 5 2 3" xfId="12071" xr:uid="{687B8F02-F39D-4E3D-BD9A-2BE9832D13B2}"/>
    <cellStyle name="Normal 2 2 5 5 2 3 2" xfId="22451" xr:uid="{0AA9CD85-3DD1-4BB8-93C5-465249CD6FE7}"/>
    <cellStyle name="Normal 2 2 5 5 2 4" xfId="25657" xr:uid="{34A26308-FF30-49D3-A190-491D65A62777}"/>
    <cellStyle name="Normal 2 2 5 5 2 5" xfId="16785" xr:uid="{1B7185B3-42A4-4084-B389-8624BE7E45D8}"/>
    <cellStyle name="Normal 2 2 5 5 3" xfId="5116" xr:uid="{5586B6F1-6EB7-4B54-B794-696523042EF4}"/>
    <cellStyle name="Normal 2 2 5 5 3 2" xfId="27006" xr:uid="{69CF3FCA-36C7-46CB-BE6F-FC7C88B21E84}"/>
    <cellStyle name="Normal 2 2 5 5 3 3" xfId="14413" xr:uid="{E15399E6-B3FA-4164-8340-785A6301940F}"/>
    <cellStyle name="Normal 2 2 5 5 4" xfId="6866" xr:uid="{BCBDC9C9-7B71-4675-BD67-499DCD957E6B}"/>
    <cellStyle name="Normal 2 2 5 5 4 2" xfId="17246" xr:uid="{5EB6FF69-AA65-4918-A829-595B3426E334}"/>
    <cellStyle name="Normal 2 2 5 5 5" xfId="9699" xr:uid="{E5DAA30A-0FD0-441C-AD84-E2333F9131EE}"/>
    <cellStyle name="Normal 2 2 5 5 5 2" xfId="20079" xr:uid="{A48991DE-F369-4251-93C9-87B4E86CD9E0}"/>
    <cellStyle name="Normal 2 2 5 5 6" xfId="22921" xr:uid="{69AA6929-94EE-4741-AD22-8466135E8D83}"/>
    <cellStyle name="Normal 2 2 5 5 7" xfId="13723" xr:uid="{33796E81-926B-4F0C-9B80-EEC6EC1A3FF2}"/>
    <cellStyle name="Normal 2 2 5 6" xfId="2902" xr:uid="{00000000-0005-0000-0000-00001C040000}"/>
    <cellStyle name="Normal 2 2 5 6 2" xfId="6088" xr:uid="{5EBF24F2-A5F7-415E-8EC7-4EF7815E1FF6}"/>
    <cellStyle name="Normal 2 2 5 6 2 2" xfId="23892" xr:uid="{47724E20-B1D8-4FF8-9A44-2977CC2ED5ED}"/>
    <cellStyle name="Normal 2 2 5 6 2 3" xfId="27545" xr:uid="{936ED42E-6F05-4888-ADC8-F1C177BD493A}"/>
    <cellStyle name="Normal 2 2 5 6 2 4" xfId="15566" xr:uid="{62DEA000-66AC-4EB3-B753-EA729D248FB4}"/>
    <cellStyle name="Normal 2 2 5 6 3" xfId="8019" xr:uid="{E7E24CD5-241B-43B1-9373-D1BEA0AD1624}"/>
    <cellStyle name="Normal 2 2 5 6 3 2" xfId="26163" xr:uid="{4039BB8E-FF83-4E7A-85E1-B650C0CDDBCB}"/>
    <cellStyle name="Normal 2 2 5 6 3 3" xfId="18399" xr:uid="{6B3710D7-32C9-4D74-8EFD-A1B74B09B9DC}"/>
    <cellStyle name="Normal 2 2 5 6 4" xfId="10852" xr:uid="{3C5902C3-3749-417F-A46F-5727D6DE332E}"/>
    <cellStyle name="Normal 2 2 5 6 4 2" xfId="21232" xr:uid="{14C21B63-49BB-49D3-BD82-B5814AAFD628}"/>
    <cellStyle name="Normal 2 2 5 6 5" xfId="23124" xr:uid="{34687A96-B813-4212-AD0D-48688AADA035}"/>
    <cellStyle name="Normal 2 2 5 6 6" xfId="13417" xr:uid="{2753E1A2-47B8-40BE-98AF-F0541F5C54CA}"/>
    <cellStyle name="Normal 2 2 5 7" xfId="2481" xr:uid="{00000000-0005-0000-0000-00001D040000}"/>
    <cellStyle name="Normal 2 2 5 7 2" xfId="5767" xr:uid="{4A390432-8884-423E-B9B8-DF3CF691D005}"/>
    <cellStyle name="Normal 2 2 5 7 2 2" xfId="28050" xr:uid="{17E6F790-6F59-4460-BF00-3CC8B8C84973}"/>
    <cellStyle name="Normal 2 2 5 7 2 3" xfId="15153" xr:uid="{745D3E67-3388-4477-A046-426F2E8DC4A5}"/>
    <cellStyle name="Normal 2 2 5 7 3" xfId="7606" xr:uid="{0DE4E01E-561D-41AE-8E2F-82443E2BA269}"/>
    <cellStyle name="Normal 2 2 5 7 3 2" xfId="17986" xr:uid="{CD67BFA3-8443-427E-A786-7416E437B4C1}"/>
    <cellStyle name="Normal 2 2 5 7 4" xfId="10439" xr:uid="{2A472E99-D46F-4FEF-BCB4-06BC1102DFB8}"/>
    <cellStyle name="Normal 2 2 5 7 4 2" xfId="20819" xr:uid="{84EF04DB-5612-47F1-8449-AB9707B7515D}"/>
    <cellStyle name="Normal 2 2 5 7 5" xfId="24297" xr:uid="{58332B38-93AE-40A3-800E-DF25E10ADFE2}"/>
    <cellStyle name="Normal 2 2 5 7 6" xfId="12869" xr:uid="{B252D23F-8BE9-4572-AC13-4923320155E8}"/>
    <cellStyle name="Normal 2 2 5 8" xfId="2175" xr:uid="{00000000-0005-0000-0000-000004040000}"/>
    <cellStyle name="Normal 2 2 5 8 2" xfId="7302" xr:uid="{E95D3F49-3715-4CC7-A760-1E140DD01628}"/>
    <cellStyle name="Normal 2 2 5 8 2 2" xfId="17682" xr:uid="{3DCD14CB-512D-4F5B-AB36-25B9A2B1A262}"/>
    <cellStyle name="Normal 2 2 5 8 3" xfId="10135" xr:uid="{34BE5327-55F5-41C8-A25C-E16241875A20}"/>
    <cellStyle name="Normal 2 2 5 8 3 2" xfId="20515" xr:uid="{D18D9AEB-696E-40E6-8BB4-B1F1C23B2141}"/>
    <cellStyle name="Normal 2 2 5 8 4" xfId="24765" xr:uid="{DA8323EF-60AF-49BB-88C6-1245D70DB90C}"/>
    <cellStyle name="Normal 2 2 5 8 5" xfId="14849" xr:uid="{C731C4D0-E9A2-419F-AD92-A0D07C4414C0}"/>
    <cellStyle name="Normal 2 2 5 9" xfId="3934" xr:uid="{0CB43D55-C908-4083-90A9-FF89559DAF34}"/>
    <cellStyle name="Normal 2 2 5 9 2" xfId="8766" xr:uid="{9F9FAC5D-37F6-40AA-9967-869F0D927DD2}"/>
    <cellStyle name="Normal 2 2 5 9 2 2" xfId="19146" xr:uid="{5514B669-E767-4499-AE3E-0C65A0D899B3}"/>
    <cellStyle name="Normal 2 2 5 9 3" xfId="11599" xr:uid="{011153CF-D809-4F59-B9C6-B301772D3432}"/>
    <cellStyle name="Normal 2 2 5 9 3 2" xfId="21979" xr:uid="{9D4DC90F-B09C-4CAA-B5EF-B0F3321B0EB2}"/>
    <cellStyle name="Normal 2 2 5 9 4" xfId="16313" xr:uid="{88DA3762-90A6-4CF1-B16D-09030B2DDF34}"/>
    <cellStyle name="Normal 2 2 6" xfId="764" xr:uid="{00000000-0005-0000-0000-0000A8040000}"/>
    <cellStyle name="Normal 2 2 6 10" xfId="5117" xr:uid="{963C3611-457B-4569-9F08-D8E8B6B58342}"/>
    <cellStyle name="Normal 2 2 6 10 2" xfId="14414" xr:uid="{A46C3E5A-5793-40F1-80F7-CEA82D001334}"/>
    <cellStyle name="Normal 2 2 6 11" xfId="6867" xr:uid="{5FEA02F8-0573-4DF3-B8C8-ECF91A657C05}"/>
    <cellStyle name="Normal 2 2 6 11 2" xfId="17247" xr:uid="{D37E6582-3CA9-4B8C-94C3-9E8894BC760E}"/>
    <cellStyle name="Normal 2 2 6 12" xfId="9700" xr:uid="{19674DD6-4C3E-4791-A002-9C3FE93F77E3}"/>
    <cellStyle name="Normal 2 2 6 12 2" xfId="20080" xr:uid="{6958F3CF-F388-4709-895B-4FB571CA5106}"/>
    <cellStyle name="Normal 2 2 6 13" xfId="25252" xr:uid="{D795BB32-094F-4C86-BC01-958FFB9C5DA9}"/>
    <cellStyle name="Normal 2 2 6 14" xfId="12413" xr:uid="{44E83FAC-7AE5-4706-93FB-4C37F2A24648}"/>
    <cellStyle name="Normal 2 2 6 2" xfId="765" xr:uid="{00000000-0005-0000-0000-0000A9040000}"/>
    <cellStyle name="Normal 2 2 6 2 10" xfId="6868" xr:uid="{3D25EB71-E123-4DA6-8867-E93C8C63A2E3}"/>
    <cellStyle name="Normal 2 2 6 2 10 2" xfId="17248" xr:uid="{E1E7A34D-89B4-4BAB-B149-E73C0ADA2435}"/>
    <cellStyle name="Normal 2 2 6 2 11" xfId="9701" xr:uid="{E4D72A88-F242-45A2-AF03-6E6DE242E170}"/>
    <cellStyle name="Normal 2 2 6 2 11 2" xfId="20081" xr:uid="{51D6941F-2BF5-47B5-BBA8-EE83DA7B171E}"/>
    <cellStyle name="Normal 2 2 6 2 12" xfId="23917" xr:uid="{A8E6C921-55CD-4646-A6F9-922F714D4063}"/>
    <cellStyle name="Normal 2 2 6 2 13" xfId="12473" xr:uid="{9151C67F-479C-4177-953B-C2BE45EDB23B}"/>
    <cellStyle name="Normal 2 2 6 2 2" xfId="766" xr:uid="{00000000-0005-0000-0000-0000AA040000}"/>
    <cellStyle name="Normal 2 2 6 2 2 10" xfId="13038" xr:uid="{C6C09AA8-2003-487A-87BA-B7B0FAA2F8B5}"/>
    <cellStyle name="Normal 2 2 6 2 2 2" xfId="2733" xr:uid="{00000000-0005-0000-0000-000021040000}"/>
    <cellStyle name="Normal 2 2 6 2 2 2 2" xfId="3185" xr:uid="{00000000-0005-0000-0000-000022040000}"/>
    <cellStyle name="Normal 2 2 6 2 2 2 2 2" xfId="6243" xr:uid="{AD0C4932-6D7D-45FF-85DF-AAE8C9EA23D8}"/>
    <cellStyle name="Normal 2 2 6 2 2 2 2 2 2" xfId="27149" xr:uid="{50074F00-B7A6-44B7-B7EE-7797041DF54E}"/>
    <cellStyle name="Normal 2 2 6 2 2 2 2 2 3" xfId="15812" xr:uid="{21D05B74-0F66-4913-B9C8-FE2ACC83066F}"/>
    <cellStyle name="Normal 2 2 6 2 2 2 2 3" xfId="8265" xr:uid="{EC5842AE-3220-4106-A5C5-E92115EC7152}"/>
    <cellStyle name="Normal 2 2 6 2 2 2 2 3 2" xfId="18645" xr:uid="{9B71C1FF-CEE3-46D2-9EC3-B4FC49711316}"/>
    <cellStyle name="Normal 2 2 6 2 2 2 2 4" xfId="11098" xr:uid="{FD0D516E-94FA-4926-BBCE-687265CCF63B}"/>
    <cellStyle name="Normal 2 2 6 2 2 2 2 4 2" xfId="21478" xr:uid="{58EA81BF-3C1A-4F49-A09F-A50F221FC2AA}"/>
    <cellStyle name="Normal 2 2 6 2 2 2 2 5" xfId="24991" xr:uid="{4D3465FE-A1E3-41C6-AF78-D9DD9050CBDE}"/>
    <cellStyle name="Normal 2 2 6 2 2 2 2 6" xfId="13726" xr:uid="{6054E1E5-3A1C-41B9-9D4F-531A4D34C959}"/>
    <cellStyle name="Normal 2 2 6 2 2 2 3" xfId="4297" xr:uid="{70482B53-70A1-4B5D-99B7-DD017FD52066}"/>
    <cellStyle name="Normal 2 2 6 2 2 2 3 2" xfId="9069" xr:uid="{E39B3821-DC4A-4CD8-BA22-FE8CF90F1E9B}"/>
    <cellStyle name="Normal 2 2 6 2 2 2 3 2 2" xfId="29112" xr:uid="{B630E78A-E8CD-4621-92F0-AFAA140F60BC}"/>
    <cellStyle name="Normal 2 2 6 2 2 2 3 2 3" xfId="19449" xr:uid="{49C90A69-C5F7-42DA-8D66-FC010CF0F29A}"/>
    <cellStyle name="Normal 2 2 6 2 2 2 3 3" xfId="11902" xr:uid="{FC8C8A4E-DEB0-47FC-A467-D5BB486E720F}"/>
    <cellStyle name="Normal 2 2 6 2 2 2 3 3 2" xfId="22282" xr:uid="{BF976083-E227-4568-B232-D920E2A986BA}"/>
    <cellStyle name="Normal 2 2 6 2 2 2 3 4" xfId="23769" xr:uid="{5E91C338-38B0-4726-BB70-68BE97A3DB18}"/>
    <cellStyle name="Normal 2 2 6 2 2 2 3 5" xfId="16616" xr:uid="{C6E80A27-4F98-4B01-92FF-ECD8A3A9D98D}"/>
    <cellStyle name="Normal 2 2 6 2 2 2 4" xfId="5951" xr:uid="{3052317B-4ACE-4D92-9E73-CC7F606D84E5}"/>
    <cellStyle name="Normal 2 2 6 2 2 2 4 2" xfId="27964" xr:uid="{D293BB91-55CD-455D-84B2-910305AD7982}"/>
    <cellStyle name="Normal 2 2 6 2 2 2 4 3" xfId="15404" xr:uid="{357E2879-E375-48F2-B18C-786A8BE0AC87}"/>
    <cellStyle name="Normal 2 2 6 2 2 2 5" xfId="7857" xr:uid="{75ADF92F-1C62-4755-B9F4-BA8CED2C6F9A}"/>
    <cellStyle name="Normal 2 2 6 2 2 2 5 2" xfId="18237" xr:uid="{560DB7D1-9160-404C-A82B-C71C75325B94}"/>
    <cellStyle name="Normal 2 2 6 2 2 2 6" xfId="10690" xr:uid="{3BF80FF2-EE14-4358-9740-D031390778AD}"/>
    <cellStyle name="Normal 2 2 6 2 2 2 6 2" xfId="21070" xr:uid="{CC051CC2-70E2-41D5-8D15-E09A1984C4CE}"/>
    <cellStyle name="Normal 2 2 6 2 2 2 7" xfId="23228" xr:uid="{A3F8BC61-0040-46E9-9D9A-71B8E0B6FC3E}"/>
    <cellStyle name="Normal 2 2 6 2 2 2 8" xfId="13167" xr:uid="{36D1DFF4-3C3E-45FF-A1FB-B26D221FADE5}"/>
    <cellStyle name="Normal 2 2 6 2 2 3" xfId="3186" xr:uid="{00000000-0005-0000-0000-000023040000}"/>
    <cellStyle name="Normal 2 2 6 2 2 3 2" xfId="4467" xr:uid="{9F706EB4-3E25-430F-B16D-860B5C446E2D}"/>
    <cellStyle name="Normal 2 2 6 2 2 3 2 2" xfId="9239" xr:uid="{626BCD8E-F62B-431A-92C2-B3036586811D}"/>
    <cellStyle name="Normal 2 2 6 2 2 3 2 2 2" xfId="19619" xr:uid="{4440CC75-0F12-4B17-A8B4-2E4262CF94A2}"/>
    <cellStyle name="Normal 2 2 6 2 2 3 2 3" xfId="12072" xr:uid="{6976AB79-28D1-4313-9D9D-EE3228E88690}"/>
    <cellStyle name="Normal 2 2 6 2 2 3 2 3 2" xfId="22452" xr:uid="{AFF673AF-9A91-475F-A847-FDD2B73391C5}"/>
    <cellStyle name="Normal 2 2 6 2 2 3 2 4" xfId="28387" xr:uid="{34CCB7B2-EF32-494A-A790-0975D246D964}"/>
    <cellStyle name="Normal 2 2 6 2 2 3 2 5" xfId="16786" xr:uid="{06D884E1-120A-4C5C-99F1-B742502A02A6}"/>
    <cellStyle name="Normal 2 2 6 2 2 3 3" xfId="6244" xr:uid="{588A55D6-FA85-40D2-BD6B-4D546EA36041}"/>
    <cellStyle name="Normal 2 2 6 2 2 3 3 2" xfId="15813" xr:uid="{DFA3218D-5260-4ABA-8FB3-9E54709A2A73}"/>
    <cellStyle name="Normal 2 2 6 2 2 3 4" xfId="8266" xr:uid="{7B04C46E-C949-4AAC-8114-16C9A0D5B1C2}"/>
    <cellStyle name="Normal 2 2 6 2 2 3 4 2" xfId="18646" xr:uid="{2BEABE8C-5B00-44AF-BC19-87A336C6C6F7}"/>
    <cellStyle name="Normal 2 2 6 2 2 3 5" xfId="11099" xr:uid="{634EC4EC-2AB5-4E9C-AFA6-557EAA7DB02E}"/>
    <cellStyle name="Normal 2 2 6 2 2 3 5 2" xfId="21479" xr:uid="{0F266ECA-43DD-4F95-BF92-0A9529C912E7}"/>
    <cellStyle name="Normal 2 2 6 2 2 3 6" xfId="24169" xr:uid="{F9F51225-FAF4-4573-9B50-F709384D7D8A}"/>
    <cellStyle name="Normal 2 2 6 2 2 3 7" xfId="13727" xr:uid="{77C1E2BD-82DE-453E-821D-CF20ABE192B7}"/>
    <cellStyle name="Normal 2 2 6 2 2 4" xfId="3184" xr:uid="{00000000-0005-0000-0000-000024040000}"/>
    <cellStyle name="Normal 2 2 6 2 2 4 2" xfId="6242" xr:uid="{2A8E5E90-9539-4B84-AD45-32A9701D3B66}"/>
    <cellStyle name="Normal 2 2 6 2 2 4 2 2" xfId="27300" xr:uid="{C9885A2D-4594-47B4-813F-010CB33AF84D}"/>
    <cellStyle name="Normal 2 2 6 2 2 4 2 3" xfId="15811" xr:uid="{CAFF16BF-785D-47CA-A25D-D4873D53C3D1}"/>
    <cellStyle name="Normal 2 2 6 2 2 4 3" xfId="8264" xr:uid="{CB5E47CD-F8C8-4093-B0AB-98AAE247F142}"/>
    <cellStyle name="Normal 2 2 6 2 2 4 3 2" xfId="18644" xr:uid="{D5E581C6-8383-438A-88CD-98AA4648A428}"/>
    <cellStyle name="Normal 2 2 6 2 2 4 4" xfId="11097" xr:uid="{04BE5186-75EA-4DD8-9595-CCB6BBA4325B}"/>
    <cellStyle name="Normal 2 2 6 2 2 4 4 2" xfId="21477" xr:uid="{1EDBFEEC-CF17-428D-A193-EEFD8FDBF989}"/>
    <cellStyle name="Normal 2 2 6 2 2 4 5" xfId="22655" xr:uid="{89EEE988-C7B4-44E2-B02C-0B26E4142BCE}"/>
    <cellStyle name="Normal 2 2 6 2 2 4 6" xfId="13725" xr:uid="{E33E1944-7C5B-43EA-A3F5-149F469C4A34}"/>
    <cellStyle name="Normal 2 2 6 2 2 5" xfId="4239" xr:uid="{C987F1B0-2E5B-42A7-A1CE-2CCB722445F0}"/>
    <cellStyle name="Normal 2 2 6 2 2 5 2" xfId="9011" xr:uid="{F1558F9D-14DE-4FD8-9F11-E719FFE7CEC9}"/>
    <cellStyle name="Normal 2 2 6 2 2 5 2 2" xfId="29082" xr:uid="{901F85F1-8FE2-4259-8CF1-6486B2548664}"/>
    <cellStyle name="Normal 2 2 6 2 2 5 2 3" xfId="19391" xr:uid="{1A6E6247-957C-4A52-9D3D-5ECE6DF29868}"/>
    <cellStyle name="Normal 2 2 6 2 2 5 3" xfId="11844" xr:uid="{24DB62B2-CCAF-42DD-A7C3-53BFACCEA2A6}"/>
    <cellStyle name="Normal 2 2 6 2 2 5 3 2" xfId="22224" xr:uid="{CFE1E20C-CAF7-4F2B-8993-86C72C759AE2}"/>
    <cellStyle name="Normal 2 2 6 2 2 5 4" xfId="22967" xr:uid="{F402148D-9F30-4898-9769-13A6AF983969}"/>
    <cellStyle name="Normal 2 2 6 2 2 5 5" xfId="16558" xr:uid="{9069D65B-E891-473A-93CF-206B85BD6F29}"/>
    <cellStyle name="Normal 2 2 6 2 2 6" xfId="5119" xr:uid="{2AB213AF-C036-44A2-AD92-ABE31F4DA537}"/>
    <cellStyle name="Normal 2 2 6 2 2 6 2" xfId="28673" xr:uid="{CA60F94B-B0F4-4238-BC1D-2BAB1101304D}"/>
    <cellStyle name="Normal 2 2 6 2 2 6 3" xfId="14416" xr:uid="{38FFA62B-DF00-4F78-B291-AF7FDEA7AFA5}"/>
    <cellStyle name="Normal 2 2 6 2 2 7" xfId="6869" xr:uid="{A845BEFA-03CC-4BB1-9EEF-DA2A2589E9AF}"/>
    <cellStyle name="Normal 2 2 6 2 2 7 2" xfId="17249" xr:uid="{82EB7736-7837-4160-8848-C257F564622C}"/>
    <cellStyle name="Normal 2 2 6 2 2 8" xfId="9702" xr:uid="{0139A402-3057-4F0C-A432-25E4414F7185}"/>
    <cellStyle name="Normal 2 2 6 2 2 8 2" xfId="20082" xr:uid="{499B1975-E5B7-4FFE-921C-B0F6B80AAF86}"/>
    <cellStyle name="Normal 2 2 6 2 2 9" xfId="23060" xr:uid="{00BA739F-A1B6-45AE-B77E-887C9215CE59}"/>
    <cellStyle name="Normal 2 2 6 2 3" xfId="2732" xr:uid="{00000000-0005-0000-0000-000025040000}"/>
    <cellStyle name="Normal 2 2 6 2 3 2" xfId="3187" xr:uid="{00000000-0005-0000-0000-000026040000}"/>
    <cellStyle name="Normal 2 2 6 2 3 2 2" xfId="6245" xr:uid="{6F054504-44BD-42C9-AA22-3BACA7580360}"/>
    <cellStyle name="Normal 2 2 6 2 3 2 2 2" xfId="27043" xr:uid="{B09CE0B7-9764-4C38-A97E-326DCABF4D55}"/>
    <cellStyle name="Normal 2 2 6 2 3 2 2 3" xfId="15814" xr:uid="{8E04F228-6530-4F9F-8C15-F0254E2E4C5B}"/>
    <cellStyle name="Normal 2 2 6 2 3 2 3" xfId="8267" xr:uid="{958EE414-6373-4CF0-BE5F-00C92EC1F8AE}"/>
    <cellStyle name="Normal 2 2 6 2 3 2 3 2" xfId="18647" xr:uid="{2197D954-3104-4564-940C-6D59F2A9951B}"/>
    <cellStyle name="Normal 2 2 6 2 3 2 4" xfId="11100" xr:uid="{2D6C8B97-62B4-4DA8-B626-48719476F097}"/>
    <cellStyle name="Normal 2 2 6 2 3 2 4 2" xfId="21480" xr:uid="{0F40F97C-771B-4BE9-B3DA-F94A78A64F4D}"/>
    <cellStyle name="Normal 2 2 6 2 3 2 5" xfId="24072" xr:uid="{2ADE2F64-E9FA-4AC1-A03B-726B30D3571D}"/>
    <cellStyle name="Normal 2 2 6 2 3 2 6" xfId="13728" xr:uid="{42E91BD0-98A8-4495-8410-CE6A9CCE515B}"/>
    <cellStyle name="Normal 2 2 6 2 3 3" xfId="4296" xr:uid="{971A6F7A-AFB2-436A-B1B4-F113D718A7CF}"/>
    <cellStyle name="Normal 2 2 6 2 3 3 2" xfId="9068" xr:uid="{664D73D2-B22A-4951-A932-61284E659329}"/>
    <cellStyle name="Normal 2 2 6 2 3 3 2 2" xfId="29111" xr:uid="{2EC97DC1-4E87-49EB-BA04-9DA8D87362C3}"/>
    <cellStyle name="Normal 2 2 6 2 3 3 2 3" xfId="19448" xr:uid="{F62BBE02-DD83-406E-8C47-EB15CFE84F51}"/>
    <cellStyle name="Normal 2 2 6 2 3 3 3" xfId="11901" xr:uid="{B4FD6724-96A8-4636-A3CF-3C2DB3575377}"/>
    <cellStyle name="Normal 2 2 6 2 3 3 3 2" xfId="22281" xr:uid="{C9F376C1-F2A5-4B82-B967-60AB0472EEBC}"/>
    <cellStyle name="Normal 2 2 6 2 3 3 4" xfId="25396" xr:uid="{C156F1EE-186D-4F4C-B11D-8B8C506CE98A}"/>
    <cellStyle name="Normal 2 2 6 2 3 3 5" xfId="16615" xr:uid="{0F5FF7D2-38FE-4AB6-A99B-644E84413363}"/>
    <cellStyle name="Normal 2 2 6 2 3 4" xfId="5950" xr:uid="{AC2A7418-B225-47BA-A828-664C24550EAE}"/>
    <cellStyle name="Normal 2 2 6 2 3 4 2" xfId="28501" xr:uid="{B7A50A0D-E2FE-433F-B8D8-BFA030882AE8}"/>
    <cellStyle name="Normal 2 2 6 2 3 4 3" xfId="15403" xr:uid="{715501F0-E530-4AC1-94F3-5862C988D81A}"/>
    <cellStyle name="Normal 2 2 6 2 3 5" xfId="7856" xr:uid="{B7136852-1C74-4FB9-9486-4B100A271B7C}"/>
    <cellStyle name="Normal 2 2 6 2 3 5 2" xfId="18236" xr:uid="{BCC193CB-6993-412F-8996-9DE28E9B55B3}"/>
    <cellStyle name="Normal 2 2 6 2 3 6" xfId="10689" xr:uid="{E319272E-D7B6-47E6-9583-74C368EB9E3C}"/>
    <cellStyle name="Normal 2 2 6 2 3 6 2" xfId="21069" xr:uid="{60857185-132A-4FC6-BB37-40FA88651047}"/>
    <cellStyle name="Normal 2 2 6 2 3 7" xfId="24193" xr:uid="{10413727-889B-4E73-82C4-8EF0C680A434}"/>
    <cellStyle name="Normal 2 2 6 2 3 8" xfId="13166" xr:uid="{AD3103CD-2764-44EF-A605-330EB883A61C}"/>
    <cellStyle name="Normal 2 2 6 2 4" xfId="3188" xr:uid="{00000000-0005-0000-0000-000027040000}"/>
    <cellStyle name="Normal 2 2 6 2 4 2" xfId="4468" xr:uid="{0FE318DA-088C-485A-9A1B-148B7C2FE78A}"/>
    <cellStyle name="Normal 2 2 6 2 4 2 2" xfId="9240" xr:uid="{1048AA4A-927C-4161-B8BB-3B6E9A954A52}"/>
    <cellStyle name="Normal 2 2 6 2 4 2 2 2" xfId="19620" xr:uid="{B32F671F-47F0-485A-AD34-1D9C1F20B811}"/>
    <cellStyle name="Normal 2 2 6 2 4 2 3" xfId="12073" xr:uid="{3D4A563A-E48D-426B-B3CF-A2C49C71920E}"/>
    <cellStyle name="Normal 2 2 6 2 4 2 3 2" xfId="22453" xr:uid="{FACF2DD8-440B-42CC-8206-6CB96D9402EF}"/>
    <cellStyle name="Normal 2 2 6 2 4 2 4" xfId="26098" xr:uid="{12BA8A78-EF3A-4DDE-A8F1-C8052A647E4C}"/>
    <cellStyle name="Normal 2 2 6 2 4 2 5" xfId="16787" xr:uid="{0D39DC32-5A39-4618-97E4-409303F50F70}"/>
    <cellStyle name="Normal 2 2 6 2 4 3" xfId="6246" xr:uid="{711A1386-EB02-4D5C-A20F-D17AE5B53DD3}"/>
    <cellStyle name="Normal 2 2 6 2 4 3 2" xfId="15815" xr:uid="{1C57A535-5B59-4BC1-BD8C-FB0C0791E824}"/>
    <cellStyle name="Normal 2 2 6 2 4 4" xfId="8268" xr:uid="{C032CA74-9A89-4596-905A-E92BDA9AA145}"/>
    <cellStyle name="Normal 2 2 6 2 4 4 2" xfId="18648" xr:uid="{6A0B5E13-E75A-4ABD-A2F5-0CF3D9E12D20}"/>
    <cellStyle name="Normal 2 2 6 2 4 5" xfId="11101" xr:uid="{AE521645-6376-4B68-9A18-6D97632553A1}"/>
    <cellStyle name="Normal 2 2 6 2 4 5 2" xfId="21481" xr:uid="{69CC3F87-EA81-43EF-A06E-E7DDC96303E6}"/>
    <cellStyle name="Normal 2 2 6 2 4 6" xfId="24586" xr:uid="{FF1DE5FA-250B-4680-A117-DD1976C4FB09}"/>
    <cellStyle name="Normal 2 2 6 2 4 7" xfId="13729" xr:uid="{6EDAE71B-7F2C-473D-8893-EC43F0AADD36}"/>
    <cellStyle name="Normal 2 2 6 2 5" xfId="3183" xr:uid="{00000000-0005-0000-0000-000028040000}"/>
    <cellStyle name="Normal 2 2 6 2 5 2" xfId="6241" xr:uid="{0A6AF36F-1FBE-4672-9497-A7A631B308EF}"/>
    <cellStyle name="Normal 2 2 6 2 5 2 2" xfId="28739" xr:uid="{5B69F3EA-6B7C-4570-96D6-F27E5C980BFA}"/>
    <cellStyle name="Normal 2 2 6 2 5 2 3" xfId="15810" xr:uid="{76BEACCF-5F5B-43F0-A5B2-36DD6C9A2D9E}"/>
    <cellStyle name="Normal 2 2 6 2 5 3" xfId="8263" xr:uid="{4773665C-A056-459D-95BA-07D0BBFBC73C}"/>
    <cellStyle name="Normal 2 2 6 2 5 3 2" xfId="18643" xr:uid="{62DA566B-022B-451E-8489-F37EF95BA9A5}"/>
    <cellStyle name="Normal 2 2 6 2 5 4" xfId="11096" xr:uid="{B74255FD-0D92-4281-B1B5-831CF4D94442}"/>
    <cellStyle name="Normal 2 2 6 2 5 4 2" xfId="21476" xr:uid="{A43FA36F-DA4D-490C-8866-7682DC51D2EF}"/>
    <cellStyle name="Normal 2 2 6 2 5 5" xfId="23156" xr:uid="{B356D2F5-AA29-4BBE-B9FC-DF53537515CA}"/>
    <cellStyle name="Normal 2 2 6 2 5 6" xfId="13724" xr:uid="{5F8A1828-3379-4FFE-B5D9-A6997C5EE36D}"/>
    <cellStyle name="Normal 2 2 6 2 6" xfId="2547" xr:uid="{00000000-0005-0000-0000-000029040000}"/>
    <cellStyle name="Normal 2 2 6 2 6 2" xfId="5819" xr:uid="{DD46955B-644F-4075-A62A-01E728825C72}"/>
    <cellStyle name="Normal 2 2 6 2 6 2 2" xfId="25835" xr:uid="{5E225070-8700-47AE-BB40-F61DFAA2BB7A}"/>
    <cellStyle name="Normal 2 2 6 2 6 2 3" xfId="15219" xr:uid="{8A69E008-98E6-4611-A97E-CA5A9C690D18}"/>
    <cellStyle name="Normal 2 2 6 2 6 3" xfId="7672" xr:uid="{B7E0288A-09BC-41C8-AB8F-012493240ADF}"/>
    <cellStyle name="Normal 2 2 6 2 6 3 2" xfId="18052" xr:uid="{95348DC5-EF32-4E6B-8E46-E8DE78003BA3}"/>
    <cellStyle name="Normal 2 2 6 2 6 4" xfId="10505" xr:uid="{FCB519E4-A7D2-4946-B317-76A86C0422BC}"/>
    <cellStyle name="Normal 2 2 6 2 6 4 2" xfId="20885" xr:uid="{5A289437-DBA2-47F5-9B82-C36081E33F26}"/>
    <cellStyle name="Normal 2 2 6 2 6 5" xfId="23898" xr:uid="{E133F193-E3D0-4080-B01F-FB88A4225A0F}"/>
    <cellStyle name="Normal 2 2 6 2 6 6" xfId="12935" xr:uid="{E970EBAC-FD52-4F8B-B9ED-263F3F3A9451}"/>
    <cellStyle name="Normal 2 2 6 2 7" xfId="2241" xr:uid="{00000000-0005-0000-0000-00001F040000}"/>
    <cellStyle name="Normal 2 2 6 2 7 2" xfId="7368" xr:uid="{E3315053-3F06-4B6B-8A15-8F56FD09B6D3}"/>
    <cellStyle name="Normal 2 2 6 2 7 2 2" xfId="17748" xr:uid="{59CE3CB4-48FF-436F-AB9F-5BDBA10A3A4A}"/>
    <cellStyle name="Normal 2 2 6 2 7 3" xfId="10201" xr:uid="{E237DC12-6969-46B9-BEB8-59BF47688AC7}"/>
    <cellStyle name="Normal 2 2 6 2 7 3 2" xfId="20581" xr:uid="{2AC17149-8D77-4C66-9B64-E74F2D180A93}"/>
    <cellStyle name="Normal 2 2 6 2 7 4" xfId="22831" xr:uid="{2180F4CE-54F4-4334-B8BC-350373340C0E}"/>
    <cellStyle name="Normal 2 2 6 2 7 5" xfId="14915" xr:uid="{6C7199FC-4A5B-4644-B73C-9FD92807338A}"/>
    <cellStyle name="Normal 2 2 6 2 8" xfId="3794" xr:uid="{3DC452E1-1CA4-495A-BBE7-BA28DD8D8CA8}"/>
    <cellStyle name="Normal 2 2 6 2 8 2" xfId="8630" xr:uid="{2359EFA7-1177-40B1-A540-89631581AC54}"/>
    <cellStyle name="Normal 2 2 6 2 8 2 2" xfId="19010" xr:uid="{97C046AA-3D85-4DA4-95CF-1E9F0374DAB0}"/>
    <cellStyle name="Normal 2 2 6 2 8 3" xfId="11463" xr:uid="{8D1E2DDE-0A46-49A1-97D1-BE99B96D3287}"/>
    <cellStyle name="Normal 2 2 6 2 8 3 2" xfId="21843" xr:uid="{87787337-F20C-4DAF-989E-CB84C0CCECAE}"/>
    <cellStyle name="Normal 2 2 6 2 8 4" xfId="16177" xr:uid="{956371C3-846B-4513-8438-90381C4675D2}"/>
    <cellStyle name="Normal 2 2 6 2 9" xfId="5118" xr:uid="{5C4ACD4B-02FD-4CEF-A3D2-4E04A9F0C611}"/>
    <cellStyle name="Normal 2 2 6 2 9 2" xfId="14415" xr:uid="{260E15F7-FF2D-46CF-8555-BA8822FC5CA2}"/>
    <cellStyle name="Normal 2 2 6 3" xfId="767" xr:uid="{00000000-0005-0000-0000-0000AB040000}"/>
    <cellStyle name="Normal 2 2 6 3 10" xfId="9703" xr:uid="{4C3E2F2B-56B2-4CF4-96E5-96EDB012DA49}"/>
    <cellStyle name="Normal 2 2 6 3 10 2" xfId="20083" xr:uid="{DC4C3F4A-9533-46A9-9E89-A4555E3086C2}"/>
    <cellStyle name="Normal 2 2 6 3 11" xfId="24855" xr:uid="{E3A76C8A-2F6D-4F8D-A4BA-E63D7B8AF419}"/>
    <cellStyle name="Normal 2 2 6 3 12" xfId="12563" xr:uid="{5FB5965A-D485-4ACE-BAD5-9CC525EDB1AF}"/>
    <cellStyle name="Normal 2 2 6 3 2" xfId="2734" xr:uid="{00000000-0005-0000-0000-00002B040000}"/>
    <cellStyle name="Normal 2 2 6 3 2 2" xfId="3190" xr:uid="{00000000-0005-0000-0000-00002C040000}"/>
    <cellStyle name="Normal 2 2 6 3 2 2 2" xfId="6248" xr:uid="{E44AA17E-05A2-47E2-8395-59B103ABE9B4}"/>
    <cellStyle name="Normal 2 2 6 3 2 2 2 2" xfId="27122" xr:uid="{B3EE830C-9737-40AC-B774-DC1C1CDA2AC3}"/>
    <cellStyle name="Normal 2 2 6 3 2 2 2 3" xfId="15817" xr:uid="{D41E5751-026D-427F-8873-2102B9A0E2DA}"/>
    <cellStyle name="Normal 2 2 6 3 2 2 3" xfId="8270" xr:uid="{4F15D839-68EC-4AFB-B95C-AD303D81C0F5}"/>
    <cellStyle name="Normal 2 2 6 3 2 2 3 2" xfId="18650" xr:uid="{0941D33B-37E7-4FB9-8BDD-31ECB15DD03C}"/>
    <cellStyle name="Normal 2 2 6 3 2 2 4" xfId="11103" xr:uid="{AA5D45D2-B615-4681-905D-0A0D4F4CF0A8}"/>
    <cellStyle name="Normal 2 2 6 3 2 2 4 2" xfId="21483" xr:uid="{45B34AA5-B78E-46EE-8B6C-B69CC14AE78D}"/>
    <cellStyle name="Normal 2 2 6 3 2 2 5" xfId="25434" xr:uid="{DB672273-560C-4F9C-A8CF-761B73D83566}"/>
    <cellStyle name="Normal 2 2 6 3 2 2 6" xfId="13731" xr:uid="{668FCC29-7C50-4312-9C41-BAC872544AC2}"/>
    <cellStyle name="Normal 2 2 6 3 2 3" xfId="4298" xr:uid="{AF36B563-FC36-4796-A3A6-E1993E821E9D}"/>
    <cellStyle name="Normal 2 2 6 3 2 3 2" xfId="9070" xr:uid="{F175B39D-0BCE-4077-B094-FBA606ACB714}"/>
    <cellStyle name="Normal 2 2 6 3 2 3 2 2" xfId="29113" xr:uid="{7ACC3B77-734A-4C91-A47F-8FFBABF3EF56}"/>
    <cellStyle name="Normal 2 2 6 3 2 3 2 3" xfId="19450" xr:uid="{90426A97-6901-4D73-ACFF-6E4D5F24FB00}"/>
    <cellStyle name="Normal 2 2 6 3 2 3 3" xfId="11903" xr:uid="{E90BF0AC-1250-4A66-9DE8-9F93A865D89A}"/>
    <cellStyle name="Normal 2 2 6 3 2 3 3 2" xfId="22283" xr:uid="{A409580F-2461-4D9C-BA00-8347009ECB9C}"/>
    <cellStyle name="Normal 2 2 6 3 2 3 4" xfId="23062" xr:uid="{2FD785B8-6281-4902-A97E-AF9F93D90BCC}"/>
    <cellStyle name="Normal 2 2 6 3 2 3 5" xfId="16617" xr:uid="{94FE5296-6D54-4088-A379-492CD391DFE4}"/>
    <cellStyle name="Normal 2 2 6 3 2 4" xfId="5952" xr:uid="{E3D1BA83-E110-4070-ABE3-31455F14EECF}"/>
    <cellStyle name="Normal 2 2 6 3 2 4 2" xfId="28714" xr:uid="{C9B51B7B-BA27-4989-9B77-BFB6FEEC3C11}"/>
    <cellStyle name="Normal 2 2 6 3 2 4 3" xfId="15405" xr:uid="{20CA3628-CCFE-4F2B-844E-8FBCEFF9B7DA}"/>
    <cellStyle name="Normal 2 2 6 3 2 5" xfId="7858" xr:uid="{8509A51E-F4D4-43AF-8124-F96AF6EAB54C}"/>
    <cellStyle name="Normal 2 2 6 3 2 5 2" xfId="18238" xr:uid="{58C2555D-2438-45B4-9B64-3CAF8320319B}"/>
    <cellStyle name="Normal 2 2 6 3 2 6" xfId="10691" xr:uid="{35248E13-1CF6-4D3F-A839-08077937F647}"/>
    <cellStyle name="Normal 2 2 6 3 2 6 2" xfId="21071" xr:uid="{83687619-3CB4-42C4-9E00-6EC79E49A7BF}"/>
    <cellStyle name="Normal 2 2 6 3 2 7" xfId="23505" xr:uid="{A01A4261-FC07-442C-8D9A-17FE25863308}"/>
    <cellStyle name="Normal 2 2 6 3 2 8" xfId="13168" xr:uid="{1EA23027-6384-4BE0-89B2-3EA296E8FFEE}"/>
    <cellStyle name="Normal 2 2 6 3 3" xfId="3191" xr:uid="{00000000-0005-0000-0000-00002D040000}"/>
    <cellStyle name="Normal 2 2 6 3 3 2" xfId="4469" xr:uid="{D03A52A9-8653-4C41-9A28-8E98E897D3ED}"/>
    <cellStyle name="Normal 2 2 6 3 3 2 2" xfId="9241" xr:uid="{20DDAF65-0E91-4C94-8A20-E9554F74EB6D}"/>
    <cellStyle name="Normal 2 2 6 3 3 2 2 2" xfId="29230" xr:uid="{6827C6F6-99D4-44ED-A2FB-5741B27C3E44}"/>
    <cellStyle name="Normal 2 2 6 3 3 2 2 3" xfId="19621" xr:uid="{044F6EE3-1478-4DF6-805A-DAC9A06E9FD7}"/>
    <cellStyle name="Normal 2 2 6 3 3 2 3" xfId="12074" xr:uid="{A80DECAF-5FF3-4A7E-97AD-DD68C5184EDE}"/>
    <cellStyle name="Normal 2 2 6 3 3 2 3 2" xfId="22454" xr:uid="{77B21F3D-69BA-4E03-BFD5-FF6767435652}"/>
    <cellStyle name="Normal 2 2 6 3 3 2 4" xfId="24359" xr:uid="{A627CFC4-18FF-4911-B5E0-F00CA2CA1BE1}"/>
    <cellStyle name="Normal 2 2 6 3 3 2 5" xfId="16788" xr:uid="{41E8D57E-0898-4600-8B45-5C361F73F80D}"/>
    <cellStyle name="Normal 2 2 6 3 3 3" xfId="6249" xr:uid="{D55A819E-7CBD-4C4C-87F6-1352BB2121FA}"/>
    <cellStyle name="Normal 2 2 6 3 3 3 2" xfId="28259" xr:uid="{F55449F2-2BBE-4515-BF06-BC399FBB39BE}"/>
    <cellStyle name="Normal 2 2 6 3 3 3 3" xfId="15818" xr:uid="{AB63E61B-DF1C-41AA-A088-D991A00C7282}"/>
    <cellStyle name="Normal 2 2 6 3 3 4" xfId="8271" xr:uid="{490ABBA9-728D-4597-A084-EF8D5F57061F}"/>
    <cellStyle name="Normal 2 2 6 3 3 4 2" xfId="18651" xr:uid="{9D3C7B97-38B1-4510-9996-047A2F781E5F}"/>
    <cellStyle name="Normal 2 2 6 3 3 5" xfId="11104" xr:uid="{9E3BF72C-580C-4D36-B16E-04B1671D9201}"/>
    <cellStyle name="Normal 2 2 6 3 3 5 2" xfId="21484" xr:uid="{48F4F805-4B92-4084-AFEF-8783EEF5369B}"/>
    <cellStyle name="Normal 2 2 6 3 3 6" xfId="23801" xr:uid="{279D83EF-BFFF-4CA7-B6C2-FA5BB1B9598E}"/>
    <cellStyle name="Normal 2 2 6 3 3 7" xfId="13732" xr:uid="{E82538C7-D5CF-4C2C-B896-96B5B1D6732F}"/>
    <cellStyle name="Normal 2 2 6 3 4" xfId="3189" xr:uid="{00000000-0005-0000-0000-00002E040000}"/>
    <cellStyle name="Normal 2 2 6 3 4 2" xfId="6247" xr:uid="{AB61BC95-E1D2-4C7F-9E27-637375B52DE8}"/>
    <cellStyle name="Normal 2 2 6 3 4 2 2" xfId="28728" xr:uid="{37F78F17-D5CE-43E3-80C0-38223208C2D4}"/>
    <cellStyle name="Normal 2 2 6 3 4 2 3" xfId="15816" xr:uid="{D3DFF2FF-54D9-4183-BB09-9EE6CDDCB508}"/>
    <cellStyle name="Normal 2 2 6 3 4 3" xfId="8269" xr:uid="{21262C5E-45DD-408B-AAE8-F32E1D09324A}"/>
    <cellStyle name="Normal 2 2 6 3 4 3 2" xfId="18649" xr:uid="{67090179-1D90-4D36-BA32-A0967397BC40}"/>
    <cellStyle name="Normal 2 2 6 3 4 4" xfId="11102" xr:uid="{CA746757-EAF7-45AB-9E4D-50A54017AE93}"/>
    <cellStyle name="Normal 2 2 6 3 4 4 2" xfId="21482" xr:uid="{49E2FBDE-AD09-44C4-B9E9-07E28E6BC8FD}"/>
    <cellStyle name="Normal 2 2 6 3 4 5" xfId="24354" xr:uid="{16052B0A-7BE2-4385-8D41-C9A5844DC355}"/>
    <cellStyle name="Normal 2 2 6 3 4 6" xfId="13730" xr:uid="{7DB53946-566B-4CAD-BF90-3B847D9555DD}"/>
    <cellStyle name="Normal 2 2 6 3 5" xfId="2590" xr:uid="{00000000-0005-0000-0000-00002F040000}"/>
    <cellStyle name="Normal 2 2 6 3 5 2" xfId="5855" xr:uid="{C883B5AF-18F5-4388-ABB4-D72C87122743}"/>
    <cellStyle name="Normal 2 2 6 3 5 2 2" xfId="26934" xr:uid="{5A40FB34-956B-4526-BCE3-9614D21C9E93}"/>
    <cellStyle name="Normal 2 2 6 3 5 2 3" xfId="15262" xr:uid="{E94B3B5B-1644-4E26-928B-15FF78687728}"/>
    <cellStyle name="Normal 2 2 6 3 5 3" xfId="7715" xr:uid="{E1C381A5-BA63-4B96-8942-177F60E6A9C6}"/>
    <cellStyle name="Normal 2 2 6 3 5 3 2" xfId="18095" xr:uid="{ABCB03D5-EC80-40AD-B995-D7EDB6E2CA7F}"/>
    <cellStyle name="Normal 2 2 6 3 5 4" xfId="10548" xr:uid="{C5BB12D6-85EA-467C-A043-96B8CCF861A7}"/>
    <cellStyle name="Normal 2 2 6 3 5 4 2" xfId="20928" xr:uid="{F794C766-F5A4-4669-BF82-894589530290}"/>
    <cellStyle name="Normal 2 2 6 3 5 5" xfId="23619" xr:uid="{42A9F908-E0A3-4303-88B6-2D24B095DFFE}"/>
    <cellStyle name="Normal 2 2 6 3 5 6" xfId="12978" xr:uid="{2880477B-ED04-43B6-A0F4-A0DD907F21D8}"/>
    <cellStyle name="Normal 2 2 6 3 6" xfId="2329" xr:uid="{00000000-0005-0000-0000-00002A040000}"/>
    <cellStyle name="Normal 2 2 6 3 6 2" xfId="7456" xr:uid="{B959A3A8-48A6-4881-A410-74E64567F69E}"/>
    <cellStyle name="Normal 2 2 6 3 6 2 2" xfId="17836" xr:uid="{D409532D-8BBE-435F-BEBD-A89EDF2C4362}"/>
    <cellStyle name="Normal 2 2 6 3 6 3" xfId="10289" xr:uid="{B3C768DC-DF0A-4FF1-8D0F-D49D5A9E1F17}"/>
    <cellStyle name="Normal 2 2 6 3 6 3 2" xfId="20669" xr:uid="{20424838-F57D-4E3F-934D-E62956DB1E35}"/>
    <cellStyle name="Normal 2 2 6 3 6 4" xfId="23147" xr:uid="{6C7DB46A-CB8E-4767-A221-43C87A93B7DF}"/>
    <cellStyle name="Normal 2 2 6 3 6 5" xfId="15003" xr:uid="{58137D8A-5F2E-412F-A65D-DD4557451A70}"/>
    <cellStyle name="Normal 2 2 6 3 7" xfId="3844" xr:uid="{712F6ECE-2FCF-40FF-BC3A-B8E57455C658}"/>
    <cellStyle name="Normal 2 2 6 3 7 2" xfId="8677" xr:uid="{8801AC38-17ED-48C4-B15A-5EC496CB1189}"/>
    <cellStyle name="Normal 2 2 6 3 7 2 2" xfId="19057" xr:uid="{01EAAE53-7179-4F99-8C05-CDBA10542186}"/>
    <cellStyle name="Normal 2 2 6 3 7 3" xfId="11510" xr:uid="{B40DA53C-3E90-4116-9976-35490BC4F598}"/>
    <cellStyle name="Normal 2 2 6 3 7 3 2" xfId="21890" xr:uid="{2F776532-C363-4EA1-BE90-F85AFF70E5B9}"/>
    <cellStyle name="Normal 2 2 6 3 7 4" xfId="16224" xr:uid="{7D736926-DE92-4BAD-BB26-D0719308E154}"/>
    <cellStyle name="Normal 2 2 6 3 8" xfId="5120" xr:uid="{0D41CC50-3C09-47D8-9D04-FF0749EBE539}"/>
    <cellStyle name="Normal 2 2 6 3 8 2" xfId="14417" xr:uid="{4C44EB3C-92B7-4DF4-94B3-CBB25821F1A6}"/>
    <cellStyle name="Normal 2 2 6 3 9" xfId="6870" xr:uid="{67EEB3CB-5943-4F2C-A717-EB1EB3467721}"/>
    <cellStyle name="Normal 2 2 6 3 9 2" xfId="17250" xr:uid="{B3C0259A-3C51-4FD8-AD74-DF0716C38BAD}"/>
    <cellStyle name="Normal 2 2 6 4" xfId="768" xr:uid="{00000000-0005-0000-0000-0000AC040000}"/>
    <cellStyle name="Normal 2 2 6 4 2" xfId="3192" xr:uid="{00000000-0005-0000-0000-000031040000}"/>
    <cellStyle name="Normal 2 2 6 4 2 2" xfId="6250" xr:uid="{CB439588-1D5F-4005-8532-AF188C452CFA}"/>
    <cellStyle name="Normal 2 2 6 4 2 2 2" xfId="26731" xr:uid="{A61F4418-B64B-495C-8A31-614827CC5054}"/>
    <cellStyle name="Normal 2 2 6 4 2 2 3" xfId="15819" xr:uid="{B27AE241-0DD4-43AF-8FE3-F64AA791483B}"/>
    <cellStyle name="Normal 2 2 6 4 2 3" xfId="8272" xr:uid="{38EFA85C-082D-4ECE-A0AC-E6CBB8D45E4E}"/>
    <cellStyle name="Normal 2 2 6 4 2 3 2" xfId="18652" xr:uid="{17081F4A-10E4-4BEB-A3DD-8714A69DC71B}"/>
    <cellStyle name="Normal 2 2 6 4 2 4" xfId="11105" xr:uid="{AB647E7E-1D38-436E-B315-9751ECB1C453}"/>
    <cellStyle name="Normal 2 2 6 4 2 4 2" xfId="21485" xr:uid="{96F0541B-B4A5-4A30-AA34-B3D1F76A4527}"/>
    <cellStyle name="Normal 2 2 6 4 2 5" xfId="22997" xr:uid="{19A55A42-EF4F-4980-94B4-D4D545CBB56D}"/>
    <cellStyle name="Normal 2 2 6 4 2 6" xfId="13733" xr:uid="{D9031275-8D50-4DD1-9158-5A6601AD56D2}"/>
    <cellStyle name="Normal 2 2 6 4 3" xfId="2731" xr:uid="{00000000-0005-0000-0000-000032040000}"/>
    <cellStyle name="Normal 2 2 6 4 3 2" xfId="5949" xr:uid="{11B2852D-EDF7-4948-8623-C6242D2A565C}"/>
    <cellStyle name="Normal 2 2 6 4 3 2 2" xfId="28520" xr:uid="{B8A26FFE-FD78-420C-9DA2-1CE49CD93A72}"/>
    <cellStyle name="Normal 2 2 6 4 3 2 3" xfId="15402" xr:uid="{C30637F1-3D60-4C29-B383-B0542E07093A}"/>
    <cellStyle name="Normal 2 2 6 4 3 3" xfId="7855" xr:uid="{F1F9433B-0784-4153-9E12-4A4B4BF106CD}"/>
    <cellStyle name="Normal 2 2 6 4 3 3 2" xfId="18235" xr:uid="{4173CB35-3A2E-47F1-AA16-7B0E91E0B47E}"/>
    <cellStyle name="Normal 2 2 6 4 3 4" xfId="10688" xr:uid="{DCB347E5-4172-4DB5-B7FF-960D1BEC6F5A}"/>
    <cellStyle name="Normal 2 2 6 4 3 4 2" xfId="21068" xr:uid="{7D6A8905-8AC6-472E-93F1-89521DC82887}"/>
    <cellStyle name="Normal 2 2 6 4 3 5" xfId="25426" xr:uid="{A3D8D863-91FE-4A5A-B3FF-AEAB0AD23AC7}"/>
    <cellStyle name="Normal 2 2 6 4 3 6" xfId="13165" xr:uid="{8F0C0AEF-395A-44BD-A2DE-C4B39BBA0447}"/>
    <cellStyle name="Normal 2 2 6 4 4" xfId="4163" xr:uid="{0955D02B-ABE6-43BB-A2F0-E7BD877C50A1}"/>
    <cellStyle name="Normal 2 2 6 4 4 2" xfId="8935" xr:uid="{0F7D7877-6C21-48D3-9F5B-B4BC947A6719}"/>
    <cellStyle name="Normal 2 2 6 4 4 2 2" xfId="19315" xr:uid="{90F97ABE-9CA5-4539-94EF-79C5B2370B11}"/>
    <cellStyle name="Normal 2 2 6 4 4 3" xfId="11768" xr:uid="{C6512C9C-1DCE-4B4F-8549-4756852FD341}"/>
    <cellStyle name="Normal 2 2 6 4 4 3 2" xfId="22148" xr:uid="{25AFC8E6-F1E4-4611-B59B-A4D8AD2EC480}"/>
    <cellStyle name="Normal 2 2 6 4 4 4" xfId="24133" xr:uid="{A11D0DC3-5B44-4E74-BA89-53B7C535938D}"/>
    <cellStyle name="Normal 2 2 6 4 4 5" xfId="16482" xr:uid="{67E362AA-8D03-493D-957E-C45DFBA2D8E0}"/>
    <cellStyle name="Normal 2 2 6 4 5" xfId="5121" xr:uid="{F054F7C7-62F7-4116-B376-3EC374D865E7}"/>
    <cellStyle name="Normal 2 2 6 4 5 2" xfId="14418" xr:uid="{1B9BB4CB-0A06-49DF-ABF3-0EDFCF0F66D2}"/>
    <cellStyle name="Normal 2 2 6 4 6" xfId="6871" xr:uid="{9D58F73D-007B-4442-B32E-FCA7DC647B7E}"/>
    <cellStyle name="Normal 2 2 6 4 6 2" xfId="17251" xr:uid="{2C27107F-B77C-49B4-9A60-9E75B92D05E4}"/>
    <cellStyle name="Normal 2 2 6 4 7" xfId="9704" xr:uid="{118CD2BE-CE2D-4E3F-9EC0-A270E7B58A2D}"/>
    <cellStyle name="Normal 2 2 6 4 7 2" xfId="20084" xr:uid="{515A166A-0811-46E5-BD81-5274C64ACC04}"/>
    <cellStyle name="Normal 2 2 6 4 8" xfId="25106" xr:uid="{662F58D9-B0B3-404D-B0BA-5EF31AF847BF}"/>
    <cellStyle name="Normal 2 2 6 4 9" xfId="12721" xr:uid="{579D2275-C61E-415B-8BC5-51251ECF05D9}"/>
    <cellStyle name="Normal 2 2 6 5" xfId="3193" xr:uid="{00000000-0005-0000-0000-000033040000}"/>
    <cellStyle name="Normal 2 2 6 5 2" xfId="4470" xr:uid="{CBD07B7A-1544-404E-99B7-7AD42747BAF4}"/>
    <cellStyle name="Normal 2 2 6 5 2 2" xfId="9242" xr:uid="{CA8839B8-562D-4FEB-B1E5-229693210434}"/>
    <cellStyle name="Normal 2 2 6 5 2 2 2" xfId="29231" xr:uid="{7008ECDD-72A8-4384-9DE2-80A96C4C0FE1}"/>
    <cellStyle name="Normal 2 2 6 5 2 2 3" xfId="19622" xr:uid="{E250A443-58A5-4F1E-8887-54B5054E386F}"/>
    <cellStyle name="Normal 2 2 6 5 2 3" xfId="12075" xr:uid="{A7439361-3315-47F8-8836-473F23E19C0C}"/>
    <cellStyle name="Normal 2 2 6 5 2 3 2" xfId="22455" xr:uid="{8DA188E4-7D8C-4664-B87F-A2AC6C5358B8}"/>
    <cellStyle name="Normal 2 2 6 5 2 4" xfId="24069" xr:uid="{646BF25D-7858-4818-8FFB-C90EE6BB55BE}"/>
    <cellStyle name="Normal 2 2 6 5 2 5" xfId="16789" xr:uid="{85F5C205-8DAA-44DB-87A6-464B58944ED8}"/>
    <cellStyle name="Normal 2 2 6 5 3" xfId="6251" xr:uid="{895B147F-601B-4065-8645-5AD015666B32}"/>
    <cellStyle name="Normal 2 2 6 5 3 2" xfId="27913" xr:uid="{C45325C8-0CFF-4DC3-A87E-160F529C2D2B}"/>
    <cellStyle name="Normal 2 2 6 5 3 3" xfId="15820" xr:uid="{E7C8CA88-9C26-485E-B413-3C25F41487E1}"/>
    <cellStyle name="Normal 2 2 6 5 4" xfId="8273" xr:uid="{63A4AD72-30FC-40F9-8FB2-C73EA5B302F1}"/>
    <cellStyle name="Normal 2 2 6 5 4 2" xfId="18653" xr:uid="{66B849C8-0EA1-4C13-AF88-FE7571754B86}"/>
    <cellStyle name="Normal 2 2 6 5 5" xfId="11106" xr:uid="{5986780A-0B59-44F2-8E1F-FECB6B30AD7D}"/>
    <cellStyle name="Normal 2 2 6 5 5 2" xfId="21486" xr:uid="{BA19BD5D-A4AF-42F1-B58E-71A2A59A390D}"/>
    <cellStyle name="Normal 2 2 6 5 6" xfId="25223" xr:uid="{CEC419A5-CA5A-4DBB-B3B6-4C8BF7921A29}"/>
    <cellStyle name="Normal 2 2 6 5 7" xfId="13734" xr:uid="{8447C74C-ED2E-40B8-B030-E3008A10DE80}"/>
    <cellStyle name="Normal 2 2 6 6" xfId="2904" xr:uid="{00000000-0005-0000-0000-000034040000}"/>
    <cellStyle name="Normal 2 2 6 6 2" xfId="6090" xr:uid="{16CCF25F-2BD3-4135-9602-703A2BCB5A3C}"/>
    <cellStyle name="Normal 2 2 6 6 2 2" xfId="27702" xr:uid="{E10C9B2E-92BC-4CE7-926E-3F7744D6AE09}"/>
    <cellStyle name="Normal 2 2 6 6 2 3" xfId="15568" xr:uid="{426A488E-3F6F-4736-ABBE-26DF1BF33C1D}"/>
    <cellStyle name="Normal 2 2 6 6 3" xfId="8021" xr:uid="{78D8298A-1551-45ED-92A9-35D92C38DAC8}"/>
    <cellStyle name="Normal 2 2 6 6 3 2" xfId="18401" xr:uid="{11096A96-338B-4C74-9D7E-5DD9EEFC39F6}"/>
    <cellStyle name="Normal 2 2 6 6 4" xfId="10854" xr:uid="{A64EA007-8B20-4236-A1E1-D7AD8F2E0402}"/>
    <cellStyle name="Normal 2 2 6 6 4 2" xfId="21234" xr:uid="{A568604F-B051-45B5-B2AE-184A6C336636}"/>
    <cellStyle name="Normal 2 2 6 6 5" xfId="25278" xr:uid="{43C848A0-2D16-45DD-9695-5240E1C8FA92}"/>
    <cellStyle name="Normal 2 2 6 6 6" xfId="13419" xr:uid="{A33F8664-23C1-415E-AF6C-867349EDD5A7}"/>
    <cellStyle name="Normal 2 2 6 7" xfId="2487" xr:uid="{00000000-0005-0000-0000-000035040000}"/>
    <cellStyle name="Normal 2 2 6 7 2" xfId="5772" xr:uid="{76CAC20D-489B-4B80-AD7E-D302E50A89E9}"/>
    <cellStyle name="Normal 2 2 6 7 2 2" xfId="26467" xr:uid="{D18F8181-AC54-42E7-B8E9-3673541D1599}"/>
    <cellStyle name="Normal 2 2 6 7 2 3" xfId="15159" xr:uid="{30643F72-C803-4F70-A78F-77234816673F}"/>
    <cellStyle name="Normal 2 2 6 7 3" xfId="7612" xr:uid="{EB608BF7-F122-4D70-BD0D-248C68CE590A}"/>
    <cellStyle name="Normal 2 2 6 7 3 2" xfId="17992" xr:uid="{9BC7CEE9-1CB8-4489-93FE-B18739EEFB5A}"/>
    <cellStyle name="Normal 2 2 6 7 4" xfId="10445" xr:uid="{F98CD522-C74E-4D1E-9884-1EBA819EBE4C}"/>
    <cellStyle name="Normal 2 2 6 7 4 2" xfId="20825" xr:uid="{1B78D906-7CBB-4C14-8AEE-11AAE0094DCB}"/>
    <cellStyle name="Normal 2 2 6 7 5" xfId="24942" xr:uid="{0BDC3D58-65E9-4A77-A03E-5C78897CB417}"/>
    <cellStyle name="Normal 2 2 6 7 6" xfId="12875" xr:uid="{A61C95EC-B2BA-4019-8830-F0EC110B5898}"/>
    <cellStyle name="Normal 2 2 6 8" xfId="2181" xr:uid="{00000000-0005-0000-0000-00001E040000}"/>
    <cellStyle name="Normal 2 2 6 8 2" xfId="7308" xr:uid="{6FC49187-1498-4000-B451-C8FB2596069A}"/>
    <cellStyle name="Normal 2 2 6 8 2 2" xfId="17688" xr:uid="{79745B4B-26CA-4AC5-AE20-0B3FB148D3D9}"/>
    <cellStyle name="Normal 2 2 6 8 3" xfId="10141" xr:uid="{C57AE7CB-C828-480E-A737-28460381E7A3}"/>
    <cellStyle name="Normal 2 2 6 8 3 2" xfId="20521" xr:uid="{E3DE3E9B-B822-4C8F-AD42-AEE9F96751B6}"/>
    <cellStyle name="Normal 2 2 6 8 4" xfId="24879" xr:uid="{C13717B4-B448-4C7A-AC0F-334D441DECE9}"/>
    <cellStyle name="Normal 2 2 6 8 5" xfId="14855" xr:uid="{B26FC4E8-4B10-4E19-A201-225B353C08D8}"/>
    <cellStyle name="Normal 2 2 6 9" xfId="3936" xr:uid="{4F71D83A-959D-475E-9D25-7D6B36415D87}"/>
    <cellStyle name="Normal 2 2 6 9 2" xfId="8768" xr:uid="{96233D5B-8A89-48F1-9A57-B9BB5A2D37F7}"/>
    <cellStyle name="Normal 2 2 6 9 2 2" xfId="19148" xr:uid="{C662E802-04A3-4507-9901-49DF157CDFAB}"/>
    <cellStyle name="Normal 2 2 6 9 3" xfId="11601" xr:uid="{37797751-1450-47F8-9DE4-6D15B02F0F8C}"/>
    <cellStyle name="Normal 2 2 6 9 3 2" xfId="21981" xr:uid="{A0CF1402-2736-4402-90DC-2EE07E6D4E1F}"/>
    <cellStyle name="Normal 2 2 6 9 4" xfId="16315" xr:uid="{D1D6B85D-8E12-4532-AB67-4098610E0955}"/>
    <cellStyle name="Normal 2 2 7" xfId="769" xr:uid="{00000000-0005-0000-0000-0000AD040000}"/>
    <cellStyle name="Normal 2 2 7 10" xfId="5122" xr:uid="{97DE0FAD-FD61-428C-B324-15458C6A0DE0}"/>
    <cellStyle name="Normal 2 2 7 10 2" xfId="14419" xr:uid="{5A552025-BB63-47C8-A716-65B49A2A9EB2}"/>
    <cellStyle name="Normal 2 2 7 11" xfId="6872" xr:uid="{1FBE5570-8EB9-4FA4-89F2-2A70BF75E24B}"/>
    <cellStyle name="Normal 2 2 7 11 2" xfId="17252" xr:uid="{8F1A0535-AADD-49A8-B8C7-E616384AD067}"/>
    <cellStyle name="Normal 2 2 7 12" xfId="9705" xr:uid="{32224345-8BBA-42D9-98F0-CE4FAE9AE546}"/>
    <cellStyle name="Normal 2 2 7 12 2" xfId="20085" xr:uid="{CD5807E9-F3EE-4241-B288-F1ADAD15438D}"/>
    <cellStyle name="Normal 2 2 7 13" xfId="23475" xr:uid="{415A84E5-3159-4712-8FD1-985112B084C9}"/>
    <cellStyle name="Normal 2 2 7 14" xfId="12447" xr:uid="{CCF5E73B-3EDA-4F88-A85B-AD221AFC95BD}"/>
    <cellStyle name="Normal 2 2 7 2" xfId="770" xr:uid="{00000000-0005-0000-0000-0000AE040000}"/>
    <cellStyle name="Normal 2 2 7 2 10" xfId="9706" xr:uid="{96B7BC76-69A9-41C1-9071-99C298FB4CFB}"/>
    <cellStyle name="Normal 2 2 7 2 10 2" xfId="20086" xr:uid="{94D6349B-CF0D-4CAC-BB03-F05F5F955F3C}"/>
    <cellStyle name="Normal 2 2 7 2 11" xfId="25196" xr:uid="{970A88EF-7558-4745-BAD3-842CFCCC2476}"/>
    <cellStyle name="Normal 2 2 7 2 12" xfId="12564" xr:uid="{14A48E73-5367-44A3-A89F-BE47A5943D14}"/>
    <cellStyle name="Normal 2 2 7 2 2" xfId="771" xr:uid="{00000000-0005-0000-0000-0000AF040000}"/>
    <cellStyle name="Normal 2 2 7 2 2 2" xfId="3195" xr:uid="{00000000-0005-0000-0000-000039040000}"/>
    <cellStyle name="Normal 2 2 7 2 2 2 2" xfId="6253" xr:uid="{8B11C461-0E06-45AB-BD28-47EC1E74397F}"/>
    <cellStyle name="Normal 2 2 7 2 2 2 2 2" xfId="27097" xr:uid="{A2CCF78B-5DD6-47A7-84C9-8DA8F0D392B4}"/>
    <cellStyle name="Normal 2 2 7 2 2 2 2 3" xfId="27664" xr:uid="{5120584F-076D-44DE-8E1C-FDF7DE413BEE}"/>
    <cellStyle name="Normal 2 2 7 2 2 2 2 4" xfId="15822" xr:uid="{88F2C3A9-307E-4134-B781-3A57D5248454}"/>
    <cellStyle name="Normal 2 2 7 2 2 2 3" xfId="8275" xr:uid="{7BE2E20E-F2EA-49A6-9ACC-66CECE11E9F9}"/>
    <cellStyle name="Normal 2 2 7 2 2 2 3 2" xfId="28881" xr:uid="{AEB2A2CB-9366-4AE7-8001-9CBCA404FA79}"/>
    <cellStyle name="Normal 2 2 7 2 2 2 3 3" xfId="18655" xr:uid="{73B34709-9830-4084-8A92-2F31CF5ACFC4}"/>
    <cellStyle name="Normal 2 2 7 2 2 2 4" xfId="11108" xr:uid="{F4CFA1E6-1823-474B-A36C-6B8D54B5BE31}"/>
    <cellStyle name="Normal 2 2 7 2 2 2 4 2" xfId="21488" xr:uid="{6046E642-0BB4-46AC-9CF4-488A10B6EBD7}"/>
    <cellStyle name="Normal 2 2 7 2 2 2 5" xfId="25172" xr:uid="{0C8150D5-790E-4464-88E3-73F177477228}"/>
    <cellStyle name="Normal 2 2 7 2 2 2 6" xfId="13736" xr:uid="{02216744-12C4-4C6E-A890-ECFFA8F6FE2F}"/>
    <cellStyle name="Normal 2 2 7 2 2 3" xfId="4300" xr:uid="{5BF1446D-7DBC-47F3-8E2E-3AC34E7B0E6E}"/>
    <cellStyle name="Normal 2 2 7 2 2 3 2" xfId="9072" xr:uid="{BE47E111-92AC-4C0C-8529-002B140A12F9}"/>
    <cellStyle name="Normal 2 2 7 2 2 3 2 2" xfId="29115" xr:uid="{43363453-912B-4F5E-851B-25802F134C88}"/>
    <cellStyle name="Normal 2 2 7 2 2 3 2 3" xfId="19452" xr:uid="{4D73426A-9A7A-4ACD-A503-0CEFB7FC3F61}"/>
    <cellStyle name="Normal 2 2 7 2 2 3 3" xfId="11905" xr:uid="{88B15B4F-B2C9-43F1-8EF5-28198862C72D}"/>
    <cellStyle name="Normal 2 2 7 2 2 3 3 2" xfId="22285" xr:uid="{6755AD40-28FB-4E7D-A94B-D136868330C0}"/>
    <cellStyle name="Normal 2 2 7 2 2 3 4" xfId="23311" xr:uid="{0D01CC80-EC2F-491C-8FB7-AC748902593B}"/>
    <cellStyle name="Normal 2 2 7 2 2 3 5" xfId="16619" xr:uid="{DAF76C26-DB75-47F7-8EBA-DF102241B8B3}"/>
    <cellStyle name="Normal 2 2 7 2 2 4" xfId="5124" xr:uid="{829582CC-8806-4FA3-A337-62363E98AB53}"/>
    <cellStyle name="Normal 2 2 7 2 2 4 2" xfId="25882" xr:uid="{A51740CD-DFD9-4F10-A675-5809E6580706}"/>
    <cellStyle name="Normal 2 2 7 2 2 4 3" xfId="14421" xr:uid="{22F09D4F-0AD0-4215-AD98-2BDBBCF02486}"/>
    <cellStyle name="Normal 2 2 7 2 2 5" xfId="6874" xr:uid="{29BDE919-A952-42B7-9861-EEE06193E0CD}"/>
    <cellStyle name="Normal 2 2 7 2 2 5 2" xfId="17254" xr:uid="{C8AB0511-E919-4E33-9EA1-139219EE4BA6}"/>
    <cellStyle name="Normal 2 2 7 2 2 6" xfId="9707" xr:uid="{4EA87817-1414-45A3-8CDC-010B98153A50}"/>
    <cellStyle name="Normal 2 2 7 2 2 6 2" xfId="20087" xr:uid="{140904F0-1D4A-4C7A-94F9-38C6FCBB4593}"/>
    <cellStyle name="Normal 2 2 7 2 2 7" xfId="23575" xr:uid="{75409168-E756-4EE6-92D5-D0BEB4372556}"/>
    <cellStyle name="Normal 2 2 7 2 2 8" xfId="13170" xr:uid="{8E17ED30-0202-45B1-AF39-E9ECBB348417}"/>
    <cellStyle name="Normal 2 2 7 2 3" xfId="3196" xr:uid="{00000000-0005-0000-0000-00003A040000}"/>
    <cellStyle name="Normal 2 2 7 2 3 2" xfId="4471" xr:uid="{D6D0C682-5969-4AC5-9296-5C9390C11DD7}"/>
    <cellStyle name="Normal 2 2 7 2 3 2 2" xfId="9243" xr:uid="{ED2845A6-9518-4346-9FDE-1F0839C90A5B}"/>
    <cellStyle name="Normal 2 2 7 2 3 2 2 2" xfId="29232" xr:uid="{045A4F97-EE36-42E4-AD16-B94B3C10FB01}"/>
    <cellStyle name="Normal 2 2 7 2 3 2 2 3" xfId="19623" xr:uid="{9FB96ECF-A0C4-42EF-8303-C99252B9D45F}"/>
    <cellStyle name="Normal 2 2 7 2 3 2 3" xfId="12076" xr:uid="{B344CE8A-4F10-4CDB-9883-E7ED2F225F10}"/>
    <cellStyle name="Normal 2 2 7 2 3 2 3 2" xfId="22456" xr:uid="{D9F654AB-3DCA-43C0-9942-68D3398C16E2}"/>
    <cellStyle name="Normal 2 2 7 2 3 2 4" xfId="23183" xr:uid="{9277E302-6DAB-407E-9C1D-A5D8F6A355C6}"/>
    <cellStyle name="Normal 2 2 7 2 3 2 5" xfId="16790" xr:uid="{71B25BC7-30E6-4D6A-AB81-F9522879AEA8}"/>
    <cellStyle name="Normal 2 2 7 2 3 3" xfId="6254" xr:uid="{CEDDA396-6283-461F-9196-E75D991EE142}"/>
    <cellStyle name="Normal 2 2 7 2 3 3 2" xfId="27032" xr:uid="{FAF40926-BBA6-40FB-A9B8-993BF85ACA13}"/>
    <cellStyle name="Normal 2 2 7 2 3 3 3" xfId="15823" xr:uid="{41B0010C-AC18-47D0-ABF8-05B957E3ACEA}"/>
    <cellStyle name="Normal 2 2 7 2 3 4" xfId="8276" xr:uid="{3A501C5D-B598-42DE-AA9C-2D0B185BE320}"/>
    <cellStyle name="Normal 2 2 7 2 3 4 2" xfId="18656" xr:uid="{98154A14-30EF-498C-BD93-16585A4C902D}"/>
    <cellStyle name="Normal 2 2 7 2 3 5" xfId="11109" xr:uid="{07C0A32C-C2F8-4C30-BA14-3A2352C2684B}"/>
    <cellStyle name="Normal 2 2 7 2 3 5 2" xfId="21489" xr:uid="{27D4A009-BAD5-4E39-9EB7-8502857800DF}"/>
    <cellStyle name="Normal 2 2 7 2 3 6" xfId="25135" xr:uid="{6DFABF6E-1F9B-4625-BDF1-C54002BA0E42}"/>
    <cellStyle name="Normal 2 2 7 2 3 7" xfId="13737" xr:uid="{44024F55-7CC3-4707-8DC4-26D77126A2E3}"/>
    <cellStyle name="Normal 2 2 7 2 4" xfId="3194" xr:uid="{00000000-0005-0000-0000-00003B040000}"/>
    <cellStyle name="Normal 2 2 7 2 4 2" xfId="6252" xr:uid="{A7A1CCB2-E3D0-43EA-8197-34A7C09AEF96}"/>
    <cellStyle name="Normal 2 2 7 2 4 2 2" xfId="27155" xr:uid="{3E2FF402-3FDD-43AC-8ABB-5AAA0B77C2CE}"/>
    <cellStyle name="Normal 2 2 7 2 4 2 3" xfId="15821" xr:uid="{1D5EA078-8212-4425-8345-5A255D9DAD6E}"/>
    <cellStyle name="Normal 2 2 7 2 4 3" xfId="8274" xr:uid="{C74BA113-14D3-4CB9-B20E-273E7EB6FD33}"/>
    <cellStyle name="Normal 2 2 7 2 4 3 2" xfId="18654" xr:uid="{E6C0D189-9183-442D-9D68-7E282810D9F1}"/>
    <cellStyle name="Normal 2 2 7 2 4 4" xfId="11107" xr:uid="{BA254123-1B17-4C76-85E0-9AB7220FD05C}"/>
    <cellStyle name="Normal 2 2 7 2 4 4 2" xfId="21487" xr:uid="{D47D7829-4F01-405F-9CD6-6DE623E2F170}"/>
    <cellStyle name="Normal 2 2 7 2 4 5" xfId="23441" xr:uid="{CF19129B-7CF2-4FAA-8889-965D44A5F84E}"/>
    <cellStyle name="Normal 2 2 7 2 4 6" xfId="13735" xr:uid="{A2FEC267-718D-44B3-A1DD-EB431AD8109B}"/>
    <cellStyle name="Normal 2 2 7 2 5" xfId="2521" xr:uid="{00000000-0005-0000-0000-00003C040000}"/>
    <cellStyle name="Normal 2 2 7 2 5 2" xfId="5798" xr:uid="{23A0BEF1-34F6-404A-814A-EEB3AB3D6CC9}"/>
    <cellStyle name="Normal 2 2 7 2 5 2 2" xfId="28745" xr:uid="{383549BB-5F0D-44D9-A695-FB8092A97676}"/>
    <cellStyle name="Normal 2 2 7 2 5 2 3" xfId="15193" xr:uid="{C9121AAE-BCE2-4E47-A76D-C5EFDF2C471C}"/>
    <cellStyle name="Normal 2 2 7 2 5 3" xfId="7646" xr:uid="{ADEA8325-5E94-48BA-B7EE-99860C3CA05E}"/>
    <cellStyle name="Normal 2 2 7 2 5 3 2" xfId="18026" xr:uid="{97FAF7B9-8F45-4792-B0F2-58B344511F34}"/>
    <cellStyle name="Normal 2 2 7 2 5 4" xfId="10479" xr:uid="{B1F3EEF4-88D2-4FD9-BBC4-8072DF524313}"/>
    <cellStyle name="Normal 2 2 7 2 5 4 2" xfId="20859" xr:uid="{F439DE09-43CA-43ED-A509-79F09AF9D346}"/>
    <cellStyle name="Normal 2 2 7 2 5 5" xfId="24865" xr:uid="{DFC9CDCE-CD34-4F68-AC8B-3E978F5E142E}"/>
    <cellStyle name="Normal 2 2 7 2 5 6" xfId="12909" xr:uid="{F0FAC557-219A-4CC5-87C5-59F8BD421481}"/>
    <cellStyle name="Normal 2 2 7 2 6" xfId="2330" xr:uid="{00000000-0005-0000-0000-000037040000}"/>
    <cellStyle name="Normal 2 2 7 2 6 2" xfId="7457" xr:uid="{AA518F21-B686-48E8-B898-EC04D5D2B410}"/>
    <cellStyle name="Normal 2 2 7 2 6 2 2" xfId="17837" xr:uid="{4F3935D6-4461-4126-B862-3FF94E3FD125}"/>
    <cellStyle name="Normal 2 2 7 2 6 3" xfId="10290" xr:uid="{11BC9346-AD29-4F36-90D3-7C872D157AFB}"/>
    <cellStyle name="Normal 2 2 7 2 6 3 2" xfId="20670" xr:uid="{9B00FE18-2CDF-413E-A2B7-1C59FA4D06DA}"/>
    <cellStyle name="Normal 2 2 7 2 6 4" xfId="23209" xr:uid="{A3C83875-F8A8-4E4D-9003-627B13C89284}"/>
    <cellStyle name="Normal 2 2 7 2 6 5" xfId="15004" xr:uid="{CA5708F2-7C54-4703-8E71-37C3A0A7BB5E}"/>
    <cellStyle name="Normal 2 2 7 2 7" xfId="3845" xr:uid="{D771F0E0-C0AC-4977-97D7-6CCA4D9AA339}"/>
    <cellStyle name="Normal 2 2 7 2 7 2" xfId="8678" xr:uid="{0C570D39-C3EB-435E-96B0-04A4C5B12501}"/>
    <cellStyle name="Normal 2 2 7 2 7 2 2" xfId="19058" xr:uid="{48824E7D-FEE0-4B8B-AE88-C8DEE2217EA4}"/>
    <cellStyle name="Normal 2 2 7 2 7 3" xfId="11511" xr:uid="{1299A268-0595-4B2F-A6DE-39BA0E2E8536}"/>
    <cellStyle name="Normal 2 2 7 2 7 3 2" xfId="21891" xr:uid="{887E6F02-517A-43A6-8954-2FC1E9DA644D}"/>
    <cellStyle name="Normal 2 2 7 2 7 4" xfId="16225" xr:uid="{94FED017-C12D-47E2-A831-420BF6B109B2}"/>
    <cellStyle name="Normal 2 2 7 2 8" xfId="5123" xr:uid="{ADAE79B2-4B97-4577-89B0-127316D79130}"/>
    <cellStyle name="Normal 2 2 7 2 8 2" xfId="14420" xr:uid="{CE00637D-9DCD-4172-9738-12F69E7ACD9A}"/>
    <cellStyle name="Normal 2 2 7 2 9" xfId="6873" xr:uid="{4FACCF4B-8810-4D34-B90E-8A139B2A6C5C}"/>
    <cellStyle name="Normal 2 2 7 2 9 2" xfId="17253" xr:uid="{FD74E31E-4DE3-469F-9005-4292C928A904}"/>
    <cellStyle name="Normal 2 2 7 3" xfId="772" xr:uid="{00000000-0005-0000-0000-0000B0040000}"/>
    <cellStyle name="Normal 2 2 7 3 10" xfId="23006" xr:uid="{F17254B3-5808-4371-AB5E-AFEDFD4B5483}"/>
    <cellStyle name="Normal 2 2 7 3 11" xfId="12722" xr:uid="{178C3338-824D-4C4A-8A4E-D25A680F0A44}"/>
    <cellStyle name="Normal 2 2 7 3 2" xfId="2735" xr:uid="{00000000-0005-0000-0000-00003E040000}"/>
    <cellStyle name="Normal 2 2 7 3 2 2" xfId="3198" xr:uid="{00000000-0005-0000-0000-00003F040000}"/>
    <cellStyle name="Normal 2 2 7 3 2 2 2" xfId="6256" xr:uid="{1A212D7B-5846-4C44-AAAC-EBFBC95895B4}"/>
    <cellStyle name="Normal 2 2 7 3 2 2 2 2" xfId="27548" xr:uid="{F3E218AA-116F-45C5-86B0-CAD0C1827EF6}"/>
    <cellStyle name="Normal 2 2 7 3 2 2 2 3" xfId="15825" xr:uid="{3C4B6901-F247-4586-BE1B-C5C9D4C80ACA}"/>
    <cellStyle name="Normal 2 2 7 3 2 2 3" xfId="8278" xr:uid="{CA3C5097-3312-4E1C-A313-E9DC851AE2C4}"/>
    <cellStyle name="Normal 2 2 7 3 2 2 3 2" xfId="18658" xr:uid="{4F701770-DC31-413F-9135-9FE178093DCF}"/>
    <cellStyle name="Normal 2 2 7 3 2 2 4" xfId="11111" xr:uid="{789F14F5-2087-4FE2-9F62-717D858521BC}"/>
    <cellStyle name="Normal 2 2 7 3 2 2 4 2" xfId="21491" xr:uid="{4904FFD4-0B5B-499F-A0DA-8C684E0A2E6D}"/>
    <cellStyle name="Normal 2 2 7 3 2 2 5" xfId="24138" xr:uid="{0E5E244E-A51D-4D1E-8426-6A6B11BCF3E7}"/>
    <cellStyle name="Normal 2 2 7 3 2 2 6" xfId="13739" xr:uid="{E87C28D9-8A87-48F5-93CB-BCB19802B7CE}"/>
    <cellStyle name="Normal 2 2 7 3 2 3" xfId="4301" xr:uid="{EAF366F8-D447-4075-81DF-515D051DD7C2}"/>
    <cellStyle name="Normal 2 2 7 3 2 3 2" xfId="9073" xr:uid="{556CF877-2043-4BA3-B28F-234F15C1AEEA}"/>
    <cellStyle name="Normal 2 2 7 3 2 3 2 2" xfId="29116" xr:uid="{021A0685-800E-4150-8DAD-FE739C4E024A}"/>
    <cellStyle name="Normal 2 2 7 3 2 3 2 3" xfId="19453" xr:uid="{DD452560-2B8B-49DC-826C-6448540E28C2}"/>
    <cellStyle name="Normal 2 2 7 3 2 3 3" xfId="11906" xr:uid="{E7745375-D0FA-4318-B53C-3CDB4467A48B}"/>
    <cellStyle name="Normal 2 2 7 3 2 3 3 2" xfId="22286" xr:uid="{9EA5C9C2-28B6-4309-AF57-177710D515A7}"/>
    <cellStyle name="Normal 2 2 7 3 2 3 4" xfId="23549" xr:uid="{6897237D-6A89-4CCD-9989-063E5488F7C7}"/>
    <cellStyle name="Normal 2 2 7 3 2 3 5" xfId="16620" xr:uid="{A0E2F83C-CEF0-46C9-B482-21FDD2B95E65}"/>
    <cellStyle name="Normal 2 2 7 3 2 4" xfId="5953" xr:uid="{DE040285-1C97-4EC5-981F-0884DD59A246}"/>
    <cellStyle name="Normal 2 2 7 3 2 4 2" xfId="27342" xr:uid="{C304F024-8373-44EF-8702-1365F2D427CD}"/>
    <cellStyle name="Normal 2 2 7 3 2 4 3" xfId="15406" xr:uid="{83F001C6-1E3E-4BEF-A578-6A98F78A5346}"/>
    <cellStyle name="Normal 2 2 7 3 2 5" xfId="7859" xr:uid="{2339EDD1-F2C1-42F8-A2DB-FAD34473DCFC}"/>
    <cellStyle name="Normal 2 2 7 3 2 5 2" xfId="18239" xr:uid="{C8AD0386-3040-46F1-B645-6655476B4E1C}"/>
    <cellStyle name="Normal 2 2 7 3 2 6" xfId="10692" xr:uid="{4E2A75C5-D6E1-4366-B646-1EA5470A1E7B}"/>
    <cellStyle name="Normal 2 2 7 3 2 6 2" xfId="21072" xr:uid="{9B0F25AF-5BD6-4B90-A454-D00D5EA39529}"/>
    <cellStyle name="Normal 2 2 7 3 2 7" xfId="25133" xr:uid="{E830B5F4-CEBC-4DFD-B7C5-8C2032ABC27D}"/>
    <cellStyle name="Normal 2 2 7 3 2 8" xfId="13171" xr:uid="{DAF114F1-DD70-4554-94B8-AEA3F3E71683}"/>
    <cellStyle name="Normal 2 2 7 3 3" xfId="3199" xr:uid="{00000000-0005-0000-0000-000040040000}"/>
    <cellStyle name="Normal 2 2 7 3 3 2" xfId="4472" xr:uid="{0428E46A-93CA-416A-8A3D-64F2AF294697}"/>
    <cellStyle name="Normal 2 2 7 3 3 2 2" xfId="9244" xr:uid="{7F6CBD5B-9D8F-4693-97C1-702733C70EEF}"/>
    <cellStyle name="Normal 2 2 7 3 3 2 2 2" xfId="29233" xr:uid="{4E15FF19-501D-4EF1-9C91-2E64E0E8506B}"/>
    <cellStyle name="Normal 2 2 7 3 3 2 2 3" xfId="19624" xr:uid="{73AA55D1-3CF8-4142-979A-740880D272DD}"/>
    <cellStyle name="Normal 2 2 7 3 3 2 3" xfId="12077" xr:uid="{DE2C7111-8310-472C-9C0D-BDF10E297E82}"/>
    <cellStyle name="Normal 2 2 7 3 3 2 3 2" xfId="22457" xr:uid="{27BD705E-F3E4-4F7C-996B-87B1BC251D6C}"/>
    <cellStyle name="Normal 2 2 7 3 3 2 4" xfId="24392" xr:uid="{58A0A0B9-BE64-483A-ABB4-854BC81CB446}"/>
    <cellStyle name="Normal 2 2 7 3 3 2 5" xfId="16791" xr:uid="{6C66086D-972D-42D1-8497-F58F520E4481}"/>
    <cellStyle name="Normal 2 2 7 3 3 3" xfId="6257" xr:uid="{D940372C-13D7-4285-9FDE-3B180C7240FF}"/>
    <cellStyle name="Normal 2 2 7 3 3 3 2" xfId="27756" xr:uid="{F28E13FF-310C-4A09-BC29-966A74D8A060}"/>
    <cellStyle name="Normal 2 2 7 3 3 3 3" xfId="15826" xr:uid="{7BCAF169-B59A-4731-AF05-776ADEDAE458}"/>
    <cellStyle name="Normal 2 2 7 3 3 4" xfId="8279" xr:uid="{C8B16FE4-4C61-4173-A19E-762D85240BFE}"/>
    <cellStyle name="Normal 2 2 7 3 3 4 2" xfId="18659" xr:uid="{347D0C6D-BD62-4E72-8C14-0AA1A467D708}"/>
    <cellStyle name="Normal 2 2 7 3 3 5" xfId="11112" xr:uid="{73022351-1C26-4939-AA38-289D77681BAD}"/>
    <cellStyle name="Normal 2 2 7 3 3 5 2" xfId="21492" xr:uid="{D838C5FD-0A15-4C6C-A084-82D9C901D236}"/>
    <cellStyle name="Normal 2 2 7 3 3 6" xfId="24000" xr:uid="{EDDCD52D-04C6-4A80-B038-2BF9C8415521}"/>
    <cellStyle name="Normal 2 2 7 3 3 7" xfId="13740" xr:uid="{7A73E4B7-EDEC-4FA0-8605-ADE538C01436}"/>
    <cellStyle name="Normal 2 2 7 3 4" xfId="3197" xr:uid="{00000000-0005-0000-0000-000041040000}"/>
    <cellStyle name="Normal 2 2 7 3 4 2" xfId="6255" xr:uid="{CF60C740-2E1F-4CDA-B4B6-BF87756449D4}"/>
    <cellStyle name="Normal 2 2 7 3 4 2 2" xfId="28392" xr:uid="{E8B8B9A0-5C61-4A77-A708-D915FD490F3B}"/>
    <cellStyle name="Normal 2 2 7 3 4 2 3" xfId="15824" xr:uid="{B7F0F487-D0C5-4F3F-9339-B478FB99E6AA}"/>
    <cellStyle name="Normal 2 2 7 3 4 3" xfId="8277" xr:uid="{2DBAAF1C-E8D3-4763-8820-5C030BFC6E29}"/>
    <cellStyle name="Normal 2 2 7 3 4 3 2" xfId="18657" xr:uid="{5AA4104F-80A6-4B4D-9D4D-25CF2EBC49CE}"/>
    <cellStyle name="Normal 2 2 7 3 4 4" xfId="11110" xr:uid="{A5022C64-CA5C-4256-9DC0-7C397D74943E}"/>
    <cellStyle name="Normal 2 2 7 3 4 4 2" xfId="21490" xr:uid="{6BDC3A3E-EE03-40BD-B52A-5ADF54128D69}"/>
    <cellStyle name="Normal 2 2 7 3 4 5" xfId="25562" xr:uid="{7B928967-CE5D-43D5-BB33-45736C0C119C}"/>
    <cellStyle name="Normal 2 2 7 3 4 6" xfId="13738" xr:uid="{394C640A-B5E2-4187-B7A5-490C8C461537}"/>
    <cellStyle name="Normal 2 2 7 3 5" xfId="2624" xr:uid="{00000000-0005-0000-0000-000042040000}"/>
    <cellStyle name="Normal 2 2 7 3 5 2" xfId="5886" xr:uid="{92CD74B9-44AB-49EB-BBE1-72D7E5630C7A}"/>
    <cellStyle name="Normal 2 2 7 3 5 2 2" xfId="26777" xr:uid="{0E0DCD71-F50E-424A-9F99-47DD45A2B674}"/>
    <cellStyle name="Normal 2 2 7 3 5 2 3" xfId="15296" xr:uid="{3F30FFEF-1A10-4243-A3EC-617D5088BDDA}"/>
    <cellStyle name="Normal 2 2 7 3 5 3" xfId="7749" xr:uid="{635E3C12-C886-44F6-9770-79ED6BFD1FC8}"/>
    <cellStyle name="Normal 2 2 7 3 5 3 2" xfId="18129" xr:uid="{F0ABDD48-8ABA-4593-94C5-CDB5D41E58DC}"/>
    <cellStyle name="Normal 2 2 7 3 5 4" xfId="10582" xr:uid="{17F5AA6E-126A-4164-9FEF-F05FAF4848F8}"/>
    <cellStyle name="Normal 2 2 7 3 5 4 2" xfId="20962" xr:uid="{199B1EF3-438D-427A-93F2-7478C7AA5889}"/>
    <cellStyle name="Normal 2 2 7 3 5 5" xfId="23744" xr:uid="{CC56BE07-5218-4782-8B3F-5BFD9E3B6494}"/>
    <cellStyle name="Normal 2 2 7 3 5 6" xfId="13012" xr:uid="{B4923DA2-90D7-4352-9E97-CED1C3F86706}"/>
    <cellStyle name="Normal 2 2 7 3 6" xfId="4164" xr:uid="{0EECCB69-E2A2-4D79-984C-AEA068311F16}"/>
    <cellStyle name="Normal 2 2 7 3 6 2" xfId="8936" xr:uid="{9C2642DB-2BEA-40C7-A32B-E7BCFF1109E9}"/>
    <cellStyle name="Normal 2 2 7 3 6 2 2" xfId="19316" xr:uid="{43F78813-33B4-4BF0-862C-D45B3E52C6CD}"/>
    <cellStyle name="Normal 2 2 7 3 6 3" xfId="11769" xr:uid="{7FB2A010-4F86-413B-A29B-80AFBA0C83FD}"/>
    <cellStyle name="Normal 2 2 7 3 6 3 2" xfId="22149" xr:uid="{33525C46-7CBE-4205-927F-564236BD8343}"/>
    <cellStyle name="Normal 2 2 7 3 6 4" xfId="23721" xr:uid="{9BC8BB49-D765-48C9-BE92-08F2EA7A9DBF}"/>
    <cellStyle name="Normal 2 2 7 3 6 5" xfId="16483" xr:uid="{82F6FC75-C16C-413E-B767-482378F3B21B}"/>
    <cellStyle name="Normal 2 2 7 3 7" xfId="5125" xr:uid="{5C452FFA-7910-4D62-A8A7-22BC1867080B}"/>
    <cellStyle name="Normal 2 2 7 3 7 2" xfId="14422" xr:uid="{71F07B88-DD81-4D19-B3F5-6CF54BC1094D}"/>
    <cellStyle name="Normal 2 2 7 3 8" xfId="6875" xr:uid="{90182203-014D-4FA0-B89A-F4D27942B154}"/>
    <cellStyle name="Normal 2 2 7 3 8 2" xfId="17255" xr:uid="{8238B354-BF9F-4916-9974-7AC3933B06CD}"/>
    <cellStyle name="Normal 2 2 7 3 9" xfId="9708" xr:uid="{B4C3058F-A649-4C9E-9CF8-5063027BD2D8}"/>
    <cellStyle name="Normal 2 2 7 3 9 2" xfId="20088" xr:uid="{4AFB8945-510C-491C-A8E1-1C9D343D4C3A}"/>
    <cellStyle name="Normal 2 2 7 4" xfId="773" xr:uid="{00000000-0005-0000-0000-0000B1040000}"/>
    <cellStyle name="Normal 2 2 7 4 2" xfId="3200" xr:uid="{00000000-0005-0000-0000-000044040000}"/>
    <cellStyle name="Normal 2 2 7 4 2 2" xfId="6258" xr:uid="{EA86242F-DE84-41B2-B4E2-49C3A6806F4C}"/>
    <cellStyle name="Normal 2 2 7 4 2 2 2" xfId="27954" xr:uid="{F130E72C-EF2A-4AE3-96A3-4BDBF9584015}"/>
    <cellStyle name="Normal 2 2 7 4 2 2 3" xfId="15827" xr:uid="{AB8DBCB1-FF55-4422-AE4F-23C7720312AB}"/>
    <cellStyle name="Normal 2 2 7 4 2 3" xfId="8280" xr:uid="{28C10E84-05C2-498D-82BA-F63707491383}"/>
    <cellStyle name="Normal 2 2 7 4 2 3 2" xfId="18660" xr:uid="{84627645-3648-4EA7-BD72-457DC4FED9D8}"/>
    <cellStyle name="Normal 2 2 7 4 2 4" xfId="11113" xr:uid="{D759EDC8-144E-4FCC-B7B5-6256B36E7E60}"/>
    <cellStyle name="Normal 2 2 7 4 2 4 2" xfId="21493" xr:uid="{F311C016-71CF-4462-93B6-AD713B647808}"/>
    <cellStyle name="Normal 2 2 7 4 2 5" xfId="24434" xr:uid="{16B3E47E-68E3-4CA5-A25D-F24AB1561C53}"/>
    <cellStyle name="Normal 2 2 7 4 2 6" xfId="13741" xr:uid="{F1B21C19-0682-443F-8D4E-BDB1C80126DC}"/>
    <cellStyle name="Normal 2 2 7 4 3" xfId="4299" xr:uid="{FB89EF37-5642-4DB4-9B87-78B865309E32}"/>
    <cellStyle name="Normal 2 2 7 4 3 2" xfId="9071" xr:uid="{58972D54-2C46-400B-B3FA-FDD33077E2A0}"/>
    <cellStyle name="Normal 2 2 7 4 3 2 2" xfId="29114" xr:uid="{3E47BE21-2C75-410C-A6C9-DD3FD87C6916}"/>
    <cellStyle name="Normal 2 2 7 4 3 2 3" xfId="19451" xr:uid="{8463DD5D-1757-4EA0-9D14-3534ED11B601}"/>
    <cellStyle name="Normal 2 2 7 4 3 3" xfId="11904" xr:uid="{099E216B-CFB5-4885-9F6B-81FA1976C52D}"/>
    <cellStyle name="Normal 2 2 7 4 3 3 2" xfId="22284" xr:uid="{FF8EC160-F987-4D10-98D0-422BEE8B6B95}"/>
    <cellStyle name="Normal 2 2 7 4 3 4" xfId="23424" xr:uid="{3AD3C7EB-4743-4B29-A5D0-0C459C1321C6}"/>
    <cellStyle name="Normal 2 2 7 4 3 5" xfId="16618" xr:uid="{4E8744E9-845E-436B-834F-356D56F91803}"/>
    <cellStyle name="Normal 2 2 7 4 4" xfId="5126" xr:uid="{BB82BBF1-892E-428D-B121-BE1B6A0F0770}"/>
    <cellStyle name="Normal 2 2 7 4 4 2" xfId="27314" xr:uid="{B6384FC8-584C-475B-A86A-E8E7D2A74AEB}"/>
    <cellStyle name="Normal 2 2 7 4 4 3" xfId="14423" xr:uid="{FA69E3F2-B838-4302-AE0D-B6EA475877A7}"/>
    <cellStyle name="Normal 2 2 7 4 5" xfId="6876" xr:uid="{DED2211D-BFE6-48E6-8FF2-55930132D76B}"/>
    <cellStyle name="Normal 2 2 7 4 5 2" xfId="17256" xr:uid="{470C8BE6-A3EE-4F87-A755-C79CAC7DCB94}"/>
    <cellStyle name="Normal 2 2 7 4 6" xfId="9709" xr:uid="{BCD325BF-24A9-435B-9AC8-82BF9A84298E}"/>
    <cellStyle name="Normal 2 2 7 4 6 2" xfId="20089" xr:uid="{5486DF0B-2ECE-43B1-AF13-431C9E6D04D1}"/>
    <cellStyle name="Normal 2 2 7 4 7" xfId="24457" xr:uid="{5D16B951-AF92-490D-9C68-F6E635E7BD61}"/>
    <cellStyle name="Normal 2 2 7 4 8" xfId="13169" xr:uid="{17041A68-1022-49C2-98E9-55807456AA15}"/>
    <cellStyle name="Normal 2 2 7 5" xfId="3201" xr:uid="{00000000-0005-0000-0000-000045040000}"/>
    <cellStyle name="Normal 2 2 7 5 2" xfId="4473" xr:uid="{F43CF885-6B3E-4233-B3EB-8EC307816EE0}"/>
    <cellStyle name="Normal 2 2 7 5 2 2" xfId="9245" xr:uid="{99C5D73E-8D59-42E6-9224-95D350907AA5}"/>
    <cellStyle name="Normal 2 2 7 5 2 2 2" xfId="29234" xr:uid="{D28169DF-F682-4D57-8E50-2BEBF72ADB7C}"/>
    <cellStyle name="Normal 2 2 7 5 2 2 3" xfId="19625" xr:uid="{911EB7F1-662E-467B-9B34-9D1B8475D22B}"/>
    <cellStyle name="Normal 2 2 7 5 2 3" xfId="12078" xr:uid="{36E12D49-82BF-46AF-871C-11FB898BFBEE}"/>
    <cellStyle name="Normal 2 2 7 5 2 3 2" xfId="22458" xr:uid="{C04B2735-E0AA-497B-8422-E367EF58C9F7}"/>
    <cellStyle name="Normal 2 2 7 5 2 4" xfId="25692" xr:uid="{2265BF51-5BC9-4777-B8E6-0889D80AE015}"/>
    <cellStyle name="Normal 2 2 7 5 2 5" xfId="16792" xr:uid="{36544D78-34B7-4DC8-990C-2DBB08710D08}"/>
    <cellStyle name="Normal 2 2 7 5 3" xfId="6259" xr:uid="{4D851889-4635-4508-8F66-E2721015AA19}"/>
    <cellStyle name="Normal 2 2 7 5 3 2" xfId="26238" xr:uid="{22637B2F-5841-439F-8B42-DC03C4B1CBE8}"/>
    <cellStyle name="Normal 2 2 7 5 3 3" xfId="15828" xr:uid="{6C442F8F-709D-41AD-83FC-99633E491AB7}"/>
    <cellStyle name="Normal 2 2 7 5 4" xfId="8281" xr:uid="{831A3850-70D5-4E84-A343-C00368EDD689}"/>
    <cellStyle name="Normal 2 2 7 5 4 2" xfId="18661" xr:uid="{C16F9157-9B3C-443E-9BDB-6FF37823E7B9}"/>
    <cellStyle name="Normal 2 2 7 5 5" xfId="11114" xr:uid="{5323322D-1828-4872-A0D0-B1C1DE137956}"/>
    <cellStyle name="Normal 2 2 7 5 5 2" xfId="21494" xr:uid="{7AFD68E4-4698-4CEB-AAD0-46CE8C566DB4}"/>
    <cellStyle name="Normal 2 2 7 5 6" xfId="24776" xr:uid="{19595CDC-3621-469D-8973-B52DF0990318}"/>
    <cellStyle name="Normal 2 2 7 5 7" xfId="13742" xr:uid="{8596851C-82E7-4787-9116-C2C662107F93}"/>
    <cellStyle name="Normal 2 2 7 6" xfId="2905" xr:uid="{00000000-0005-0000-0000-000046040000}"/>
    <cellStyle name="Normal 2 2 7 6 2" xfId="6091" xr:uid="{DA57989B-564A-4C1A-9D05-AE50DD18F86E}"/>
    <cellStyle name="Normal 2 2 7 6 2 2" xfId="27700" xr:uid="{F418126B-C980-4ECC-BE7C-18A8E2FADF60}"/>
    <cellStyle name="Normal 2 2 7 6 2 3" xfId="15569" xr:uid="{22B65360-BC90-4835-B939-315CDBC5A152}"/>
    <cellStyle name="Normal 2 2 7 6 3" xfId="8022" xr:uid="{CB3E4E3C-6CDC-4F35-9634-4C0B1E25404F}"/>
    <cellStyle name="Normal 2 2 7 6 3 2" xfId="18402" xr:uid="{2D552C60-2259-4C2D-A185-267CAB265DF4}"/>
    <cellStyle name="Normal 2 2 7 6 4" xfId="10855" xr:uid="{CF9A6020-EF53-46F0-9D9B-EC6F1A1DA70A}"/>
    <cellStyle name="Normal 2 2 7 6 4 2" xfId="21235" xr:uid="{FCBF4E9B-F8D3-4C41-B78E-2150FF51224B}"/>
    <cellStyle name="Normal 2 2 7 6 5" xfId="25339" xr:uid="{0441A294-413D-4AAF-BD16-AC300834E672}"/>
    <cellStyle name="Normal 2 2 7 6 6" xfId="13420" xr:uid="{F450886F-2E7C-48CC-A33D-E6A3B3C2BC1E}"/>
    <cellStyle name="Normal 2 2 7 7" xfId="2461" xr:uid="{00000000-0005-0000-0000-000047040000}"/>
    <cellStyle name="Normal 2 2 7 7 2" xfId="5752" xr:uid="{2E6284A3-7195-4AB7-A4FB-C092FA1EAF45}"/>
    <cellStyle name="Normal 2 2 7 7 2 2" xfId="26667" xr:uid="{15808563-0C2E-477A-AA67-BC75561D798B}"/>
    <cellStyle name="Normal 2 2 7 7 2 3" xfId="15133" xr:uid="{A4BAD895-AF33-4EF9-BD97-047C99E8F55E}"/>
    <cellStyle name="Normal 2 2 7 7 3" xfId="7586" xr:uid="{645F3ECB-47CB-43FD-93B1-D80F647453B9}"/>
    <cellStyle name="Normal 2 2 7 7 3 2" xfId="17966" xr:uid="{5276B6E8-F14B-47DA-9795-8A1D24063B5E}"/>
    <cellStyle name="Normal 2 2 7 7 4" xfId="10419" xr:uid="{32FB7C96-3693-4BBB-87D3-F468EA2058C6}"/>
    <cellStyle name="Normal 2 2 7 7 4 2" xfId="20799" xr:uid="{00B40404-8E65-48CD-AB16-729DDAF8B967}"/>
    <cellStyle name="Normal 2 2 7 7 5" xfId="22819" xr:uid="{F5302D9A-7717-43A3-9991-538FB9F931D8}"/>
    <cellStyle name="Normal 2 2 7 7 6" xfId="12849" xr:uid="{F4F92005-4B46-4882-86F0-AA33BE952BAB}"/>
    <cellStyle name="Normal 2 2 7 8" xfId="2215" xr:uid="{00000000-0005-0000-0000-000036040000}"/>
    <cellStyle name="Normal 2 2 7 8 2" xfId="7342" xr:uid="{119F46DF-C067-41EC-8126-38A40487FA8C}"/>
    <cellStyle name="Normal 2 2 7 8 2 2" xfId="17722" xr:uid="{ED305A55-2D9A-46DD-BA47-AF220451757E}"/>
    <cellStyle name="Normal 2 2 7 8 3" xfId="10175" xr:uid="{9D697A6F-542C-4ED6-AF67-5B61BA0FD18E}"/>
    <cellStyle name="Normal 2 2 7 8 3 2" xfId="20555" xr:uid="{9890D317-D2F7-49F4-9663-26A6115E9037}"/>
    <cellStyle name="Normal 2 2 7 8 4" xfId="23831" xr:uid="{DA775B2D-7C2D-4E4F-A457-253B653B3263}"/>
    <cellStyle name="Normal 2 2 7 8 5" xfId="14889" xr:uid="{6016B299-4532-427C-8DBF-F49EBF94FEEE}"/>
    <cellStyle name="Normal 2 2 7 9" xfId="3937" xr:uid="{730B2415-7D0E-4777-BD3F-FD5EA860EFA8}"/>
    <cellStyle name="Normal 2 2 7 9 2" xfId="8769" xr:uid="{DE422D28-9071-46E0-8C78-715B420E7E8C}"/>
    <cellStyle name="Normal 2 2 7 9 2 2" xfId="19149" xr:uid="{69C561B9-5447-412B-8367-27A315462274}"/>
    <cellStyle name="Normal 2 2 7 9 3" xfId="11602" xr:uid="{2B1B7C93-75A1-4EFE-A9FD-2E389EEAE17E}"/>
    <cellStyle name="Normal 2 2 7 9 3 2" xfId="21982" xr:uid="{647ECAF7-2087-4270-B0FC-26A8F245DCBA}"/>
    <cellStyle name="Normal 2 2 7 9 4" xfId="16316" xr:uid="{56E29E40-D477-49BB-A1DB-B1585FB89744}"/>
    <cellStyle name="Normal 2 2 8" xfId="774" xr:uid="{00000000-0005-0000-0000-0000B2040000}"/>
    <cellStyle name="Normal 2 2 8 10" xfId="6877" xr:uid="{628BD07A-D930-4CD2-A940-69AD564921B7}"/>
    <cellStyle name="Normal 2 2 8 10 2" xfId="17257" xr:uid="{D8B97DC8-7635-465A-856A-2FA87A0AFF44}"/>
    <cellStyle name="Normal 2 2 8 11" xfId="9710" xr:uid="{F14EE70F-160D-4DA3-A3D4-9BC7D49B5D6B}"/>
    <cellStyle name="Normal 2 2 8 11 2" xfId="20090" xr:uid="{67B869A9-2EAC-4101-B81E-0B6A04DB9C7A}"/>
    <cellStyle name="Normal 2 2 8 12" xfId="25319" xr:uid="{8BBC2563-7EB3-4F0B-B448-C24827850FBF}"/>
    <cellStyle name="Normal 2 2 8 13" xfId="12430" xr:uid="{F2398DB6-92A6-4E09-8CEA-7C4D685124A0}"/>
    <cellStyle name="Normal 2 2 8 2" xfId="775" xr:uid="{00000000-0005-0000-0000-0000B3040000}"/>
    <cellStyle name="Normal 2 2 8 2 10" xfId="9711" xr:uid="{2E8E1B31-05C3-4FE9-9EA3-A11E18571BCB}"/>
    <cellStyle name="Normal 2 2 8 2 10 2" xfId="20091" xr:uid="{65A4362D-0852-4578-B5E2-C59DB0DE1260}"/>
    <cellStyle name="Normal 2 2 8 2 11" xfId="22650" xr:uid="{EE2F466C-BF6B-4568-ACBB-F9CA7F522928}"/>
    <cellStyle name="Normal 2 2 8 2 12" xfId="12565" xr:uid="{32E0DBA3-74D1-4471-9210-559060BCEC89}"/>
    <cellStyle name="Normal 2 2 8 2 2" xfId="776" xr:uid="{00000000-0005-0000-0000-0000B4040000}"/>
    <cellStyle name="Normal 2 2 8 2 2 2" xfId="3203" xr:uid="{00000000-0005-0000-0000-00004B040000}"/>
    <cellStyle name="Normal 2 2 8 2 2 2 2" xfId="6261" xr:uid="{AD7F9C5A-5E3B-40DC-9854-FDA24E5AF8DB}"/>
    <cellStyle name="Normal 2 2 8 2 2 2 2 2" xfId="25877" xr:uid="{E730DD8D-3F10-49FC-A895-5577D56DF90B}"/>
    <cellStyle name="Normal 2 2 8 2 2 2 2 3" xfId="27615" xr:uid="{939AE3EF-EE41-49B2-BBEB-DDE8EBBE629B}"/>
    <cellStyle name="Normal 2 2 8 2 2 2 2 4" xfId="15830" xr:uid="{466C9F48-8078-4AB5-B0A3-09B931C02DB0}"/>
    <cellStyle name="Normal 2 2 8 2 2 2 3" xfId="8283" xr:uid="{01B25D7D-B9CB-4313-9A55-D93C96704B92}"/>
    <cellStyle name="Normal 2 2 8 2 2 2 3 2" xfId="28882" xr:uid="{ADA3744A-7B68-4CE9-B787-2C2419DFDC4A}"/>
    <cellStyle name="Normal 2 2 8 2 2 2 3 3" xfId="18663" xr:uid="{A25F16EE-717B-475B-A5B5-2AA233EEB4AE}"/>
    <cellStyle name="Normal 2 2 8 2 2 2 4" xfId="11116" xr:uid="{E96C8554-8CF2-4170-AA1D-C245115615EC}"/>
    <cellStyle name="Normal 2 2 8 2 2 2 4 2" xfId="21496" xr:uid="{563CFB1D-1936-44BB-BD04-BBB7C4F5B7B6}"/>
    <cellStyle name="Normal 2 2 8 2 2 2 5" xfId="24176" xr:uid="{C0032DE9-A102-4F49-B63C-0CC0E1C338C0}"/>
    <cellStyle name="Normal 2 2 8 2 2 2 6" xfId="13744" xr:uid="{53A835B4-D170-4264-B454-1536B8D45EE1}"/>
    <cellStyle name="Normal 2 2 8 2 2 3" xfId="4302" xr:uid="{1FFE8655-55F3-4269-83C8-334A040FEC77}"/>
    <cellStyle name="Normal 2 2 8 2 2 3 2" xfId="9074" xr:uid="{6AE2C6FE-F53C-447D-AC47-C1657D57F2A1}"/>
    <cellStyle name="Normal 2 2 8 2 2 3 2 2" xfId="29117" xr:uid="{E7C3450E-2F33-4EAF-BE7B-432C4B18638F}"/>
    <cellStyle name="Normal 2 2 8 2 2 3 2 3" xfId="19454" xr:uid="{AFF2C6CB-6ED1-4C43-B328-DCF262F4C661}"/>
    <cellStyle name="Normal 2 2 8 2 2 3 3" xfId="11907" xr:uid="{44D4E787-4053-4D74-9147-70403D1E4BE0}"/>
    <cellStyle name="Normal 2 2 8 2 2 3 3 2" xfId="22287" xr:uid="{71633322-84F1-43F9-A310-AA1C9C15F19D}"/>
    <cellStyle name="Normal 2 2 8 2 2 3 4" xfId="24901" xr:uid="{A33F61B1-B2E4-49D0-A3BA-19C1F03A202B}"/>
    <cellStyle name="Normal 2 2 8 2 2 3 5" xfId="16621" xr:uid="{53B62D12-7ADC-4437-99D4-4D8ADE7D2990}"/>
    <cellStyle name="Normal 2 2 8 2 2 4" xfId="5129" xr:uid="{EF44E616-FCEF-4B61-B126-F41F814B1672}"/>
    <cellStyle name="Normal 2 2 8 2 2 4 2" xfId="26240" xr:uid="{C764AC65-430F-4028-AAB3-796B0F36B950}"/>
    <cellStyle name="Normal 2 2 8 2 2 4 3" xfId="14426" xr:uid="{098E2349-6E86-4C89-BCF2-9C6B794781F3}"/>
    <cellStyle name="Normal 2 2 8 2 2 5" xfId="6879" xr:uid="{09AEA82C-8297-4AE8-829C-747CBFFFB293}"/>
    <cellStyle name="Normal 2 2 8 2 2 5 2" xfId="17259" xr:uid="{637648A9-C576-444E-B4B3-A55EBC3FB424}"/>
    <cellStyle name="Normal 2 2 8 2 2 6" xfId="9712" xr:uid="{D6A3D852-B06A-4D55-AEF5-09C7BBE20F04}"/>
    <cellStyle name="Normal 2 2 8 2 2 6 2" xfId="20092" xr:uid="{126B0F5F-33D7-4CFA-B3CB-3F540B22047E}"/>
    <cellStyle name="Normal 2 2 8 2 2 7" xfId="23534" xr:uid="{AC6CAC62-C341-4C3D-A142-6E1FA8DC2778}"/>
    <cellStyle name="Normal 2 2 8 2 2 8" xfId="13173" xr:uid="{89A8D227-72D1-4F88-9AB5-0EBC5A5B2745}"/>
    <cellStyle name="Normal 2 2 8 2 3" xfId="3204" xr:uid="{00000000-0005-0000-0000-00004C040000}"/>
    <cellStyle name="Normal 2 2 8 2 3 2" xfId="4474" xr:uid="{B79F63A2-A715-4B21-A3BE-9628464F7014}"/>
    <cellStyle name="Normal 2 2 8 2 3 2 2" xfId="9246" xr:uid="{6F952480-3FDB-414C-B6CA-44F4ED28A849}"/>
    <cellStyle name="Normal 2 2 8 2 3 2 2 2" xfId="29235" xr:uid="{B837C5AA-2511-403E-BF9C-3C00737E91DD}"/>
    <cellStyle name="Normal 2 2 8 2 3 2 2 3" xfId="19626" xr:uid="{4B56D94F-7580-45FB-AC07-B28A6D1E6754}"/>
    <cellStyle name="Normal 2 2 8 2 3 2 3" xfId="12079" xr:uid="{7EBB8DCB-5068-4C64-936B-792200931A9C}"/>
    <cellStyle name="Normal 2 2 8 2 3 2 3 2" xfId="22459" xr:uid="{3D3BD81C-C557-4D5D-A9A7-90DEC679FD60}"/>
    <cellStyle name="Normal 2 2 8 2 3 2 4" xfId="23836" xr:uid="{C1692201-4612-4F99-B5D7-7B62E1BBF460}"/>
    <cellStyle name="Normal 2 2 8 2 3 2 5" xfId="16793" xr:uid="{9E6B0EF0-1544-4F38-8798-56F7FADF95B7}"/>
    <cellStyle name="Normal 2 2 8 2 3 3" xfId="6262" xr:uid="{F103B7AA-0002-4F7D-B285-E2D5C6FB343A}"/>
    <cellStyle name="Normal 2 2 8 2 3 3 2" xfId="25938" xr:uid="{F2D9A890-7170-4A20-B246-CAF9D59A5391}"/>
    <cellStyle name="Normal 2 2 8 2 3 3 3" xfId="15831" xr:uid="{BF862549-28D1-4806-8608-B1D17D8BDCC7}"/>
    <cellStyle name="Normal 2 2 8 2 3 4" xfId="8284" xr:uid="{E5ACE763-E8C4-4486-B72A-9E4EA89C7A8D}"/>
    <cellStyle name="Normal 2 2 8 2 3 4 2" xfId="18664" xr:uid="{F07F7485-9F1A-47BA-B018-765D152C6523}"/>
    <cellStyle name="Normal 2 2 8 2 3 5" xfId="11117" xr:uid="{E8D85AC4-EA72-4E3C-BA1A-C7ADC1E0DD3C}"/>
    <cellStyle name="Normal 2 2 8 2 3 5 2" xfId="21497" xr:uid="{09C0A0EA-6124-4D58-945C-EBB99BB5FAC7}"/>
    <cellStyle name="Normal 2 2 8 2 3 6" xfId="24807" xr:uid="{C89F7E85-6CAF-4A73-B1CB-D0E28020C5ED}"/>
    <cellStyle name="Normal 2 2 8 2 3 7" xfId="13745" xr:uid="{E2CABDA1-9B3F-41E5-BED0-604309B159DF}"/>
    <cellStyle name="Normal 2 2 8 2 4" xfId="3202" xr:uid="{00000000-0005-0000-0000-00004D040000}"/>
    <cellStyle name="Normal 2 2 8 2 4 2" xfId="6260" xr:uid="{00BDF592-F8ED-4918-8803-E44F81D1262F}"/>
    <cellStyle name="Normal 2 2 8 2 4 2 2" xfId="25844" xr:uid="{DAE43E84-2D15-410B-AAC9-BEFD8622CCD5}"/>
    <cellStyle name="Normal 2 2 8 2 4 2 3" xfId="15829" xr:uid="{A867CFCC-A18F-4100-8B17-18C1AF35D78F}"/>
    <cellStyle name="Normal 2 2 8 2 4 3" xfId="8282" xr:uid="{B9C08851-865A-4B86-A777-1121A9A65835}"/>
    <cellStyle name="Normal 2 2 8 2 4 3 2" xfId="18662" xr:uid="{96E36747-C293-4AED-A379-63C7E2ED0EB0}"/>
    <cellStyle name="Normal 2 2 8 2 4 4" xfId="11115" xr:uid="{C12C189B-1E98-4A23-B57A-DBAEE45CEB38}"/>
    <cellStyle name="Normal 2 2 8 2 4 4 2" xfId="21495" xr:uid="{D35EE70B-DE62-448F-BC2A-483C0629E5A9}"/>
    <cellStyle name="Normal 2 2 8 2 4 5" xfId="23811" xr:uid="{BC432C4B-B5D4-45F1-A098-40E096DB7C08}"/>
    <cellStyle name="Normal 2 2 8 2 4 6" xfId="13743" xr:uid="{DCA3EA7E-3623-4E6F-9B7D-414E8CFE2DEB}"/>
    <cellStyle name="Normal 2 2 8 2 5" xfId="2607" xr:uid="{00000000-0005-0000-0000-00004E040000}"/>
    <cellStyle name="Normal 2 2 8 2 5 2" xfId="5871" xr:uid="{2158CB03-382E-4154-84CF-297635431937}"/>
    <cellStyle name="Normal 2 2 8 2 5 2 2" xfId="26863" xr:uid="{8D95AE1F-7280-46BC-910E-DCA5B1645248}"/>
    <cellStyle name="Normal 2 2 8 2 5 2 3" xfId="15279" xr:uid="{3939FE5E-D725-4F1D-9D71-725A3C5C4C3B}"/>
    <cellStyle name="Normal 2 2 8 2 5 3" xfId="7732" xr:uid="{F4FC430F-0F3A-4A14-9461-867A83D045E9}"/>
    <cellStyle name="Normal 2 2 8 2 5 3 2" xfId="18112" xr:uid="{94929340-B51F-48CD-AD23-3E649F9F02D2}"/>
    <cellStyle name="Normal 2 2 8 2 5 4" xfId="10565" xr:uid="{2D5F3208-AE2B-49D3-BBF3-28D50CE40CF4}"/>
    <cellStyle name="Normal 2 2 8 2 5 4 2" xfId="20945" xr:uid="{8E647BA0-58F9-44E3-8560-D7245A82E6F3}"/>
    <cellStyle name="Normal 2 2 8 2 5 5" xfId="22796" xr:uid="{AC31583B-A675-4131-AD03-A29CA722448A}"/>
    <cellStyle name="Normal 2 2 8 2 5 6" xfId="12995" xr:uid="{4C44059D-138B-42F6-A4E1-87AAD4C2938A}"/>
    <cellStyle name="Normal 2 2 8 2 6" xfId="2331" xr:uid="{00000000-0005-0000-0000-000049040000}"/>
    <cellStyle name="Normal 2 2 8 2 6 2" xfId="7458" xr:uid="{3AA901C1-0822-4B28-A516-503B037C2030}"/>
    <cellStyle name="Normal 2 2 8 2 6 2 2" xfId="17838" xr:uid="{F2220739-898B-4866-A055-C32C8E328486}"/>
    <cellStyle name="Normal 2 2 8 2 6 3" xfId="10291" xr:uid="{9D4856D8-5F64-40B9-A821-52A1A4F7F348}"/>
    <cellStyle name="Normal 2 2 8 2 6 3 2" xfId="20671" xr:uid="{3CD42492-4DA1-4141-8AC7-40E799C5F97D}"/>
    <cellStyle name="Normal 2 2 8 2 6 4" xfId="24020" xr:uid="{088F61CA-E37A-4075-BA0A-E940FF2C1253}"/>
    <cellStyle name="Normal 2 2 8 2 6 5" xfId="15005" xr:uid="{3F02CA74-B058-44D3-9E13-ECAE3FFA3E36}"/>
    <cellStyle name="Normal 2 2 8 2 7" xfId="3846" xr:uid="{6A49327A-3862-4542-9177-0AF47BCAA334}"/>
    <cellStyle name="Normal 2 2 8 2 7 2" xfId="8679" xr:uid="{BB11D339-3294-4E5E-93BC-363044C6AD61}"/>
    <cellStyle name="Normal 2 2 8 2 7 2 2" xfId="19059" xr:uid="{672ACB02-E131-4912-A65A-C985E34D56FB}"/>
    <cellStyle name="Normal 2 2 8 2 7 3" xfId="11512" xr:uid="{3433FEE8-69AE-4718-B7A5-DE65C3900C01}"/>
    <cellStyle name="Normal 2 2 8 2 7 3 2" xfId="21892" xr:uid="{688BBCCB-3380-47C5-B0BC-470EC18C4240}"/>
    <cellStyle name="Normal 2 2 8 2 7 4" xfId="16226" xr:uid="{AB074805-6BDA-41A1-B685-E4E896C027AC}"/>
    <cellStyle name="Normal 2 2 8 2 8" xfId="5128" xr:uid="{2EF62492-BFF2-4C41-ADBB-8135D3993D9D}"/>
    <cellStyle name="Normal 2 2 8 2 8 2" xfId="14425" xr:uid="{3544151C-8FE4-4BC6-A82E-019C0F7B9799}"/>
    <cellStyle name="Normal 2 2 8 2 9" xfId="6878" xr:uid="{5748C84E-41B0-4273-98C8-35E79BD84EF0}"/>
    <cellStyle name="Normal 2 2 8 2 9 2" xfId="17258" xr:uid="{14684CC9-A457-441B-B6A9-3F9C63964AC6}"/>
    <cellStyle name="Normal 2 2 8 3" xfId="777" xr:uid="{00000000-0005-0000-0000-0000B5040000}"/>
    <cellStyle name="Normal 2 2 8 3 2" xfId="3205" xr:uid="{00000000-0005-0000-0000-000050040000}"/>
    <cellStyle name="Normal 2 2 8 3 2 2" xfId="6263" xr:uid="{484994DE-EA3F-48CE-8C82-D9A34BD5D050}"/>
    <cellStyle name="Normal 2 2 8 3 2 2 2" xfId="25497" xr:uid="{9976E747-9C6D-4AA6-B81C-9C316A07E5F6}"/>
    <cellStyle name="Normal 2 2 8 3 2 2 3" xfId="26969" xr:uid="{F603F650-3DB7-4DA7-93A3-8D9FE2123AFF}"/>
    <cellStyle name="Normal 2 2 8 3 2 2 4" xfId="15832" xr:uid="{BFE0CFD8-BEAB-47DA-9195-84B09ED06AAE}"/>
    <cellStyle name="Normal 2 2 8 3 2 3" xfId="8285" xr:uid="{51A4D7D6-C0D2-43D5-85D4-EA446260D201}"/>
    <cellStyle name="Normal 2 2 8 3 2 3 2" xfId="28883" xr:uid="{4215C2A4-6596-45F2-BD61-68A9C65B0F2D}"/>
    <cellStyle name="Normal 2 2 8 3 2 3 3" xfId="18665" xr:uid="{A3A2E13C-311D-4FE2-A204-3EAFFDBE5612}"/>
    <cellStyle name="Normal 2 2 8 3 2 4" xfId="11118" xr:uid="{FFA795C0-AD39-4FE5-B0D8-5A19308E89B3}"/>
    <cellStyle name="Normal 2 2 8 3 2 4 2" xfId="21498" xr:uid="{F4A5942B-C24E-41C1-90FC-536AA55614DF}"/>
    <cellStyle name="Normal 2 2 8 3 2 5" xfId="24116" xr:uid="{E0E67E6E-E546-40B5-96DB-A817EB89A89D}"/>
    <cellStyle name="Normal 2 2 8 3 2 6" xfId="13746" xr:uid="{9D2CA8CC-2B5E-413C-ACCD-4099D1B875B7}"/>
    <cellStyle name="Normal 2 2 8 3 3" xfId="2736" xr:uid="{00000000-0005-0000-0000-000051040000}"/>
    <cellStyle name="Normal 2 2 8 3 3 2" xfId="5954" xr:uid="{630E4BC0-EF5B-4545-9D87-3B4644C75384}"/>
    <cellStyle name="Normal 2 2 8 3 3 2 2" xfId="28086" xr:uid="{3ED1D39F-0F11-4148-A98E-A4210E6D00B2}"/>
    <cellStyle name="Normal 2 2 8 3 3 2 3" xfId="15407" xr:uid="{3119C0F1-0AA0-4FE4-9F46-261DFD366530}"/>
    <cellStyle name="Normal 2 2 8 3 3 3" xfId="7860" xr:uid="{A467FD2F-47A1-4B7C-8683-284542929F18}"/>
    <cellStyle name="Normal 2 2 8 3 3 3 2" xfId="18240" xr:uid="{E44A229C-2533-411A-B532-D794FAC320EF}"/>
    <cellStyle name="Normal 2 2 8 3 3 4" xfId="10693" xr:uid="{63E92958-F63F-4843-AEE9-D7553DC9EA1E}"/>
    <cellStyle name="Normal 2 2 8 3 3 4 2" xfId="21073" xr:uid="{7F2A1A78-DFE7-441B-BBCE-B8B4C2514206}"/>
    <cellStyle name="Normal 2 2 8 3 3 5" xfId="22901" xr:uid="{2BEF5312-252E-4369-A6B3-169E222B0AFC}"/>
    <cellStyle name="Normal 2 2 8 3 3 6" xfId="13172" xr:uid="{2B192A59-C2D0-420D-A594-224E758F4C75}"/>
    <cellStyle name="Normal 2 2 8 3 4" xfId="4165" xr:uid="{5BEFE4C8-65F9-485E-B282-F87ACA3FCC55}"/>
    <cellStyle name="Normal 2 2 8 3 4 2" xfId="8937" xr:uid="{88DADD39-5568-426E-8F44-EA1914AAAE4C}"/>
    <cellStyle name="Normal 2 2 8 3 4 2 2" xfId="29032" xr:uid="{931954E9-0975-4F47-819C-F66340C1D0B8}"/>
    <cellStyle name="Normal 2 2 8 3 4 2 3" xfId="19317" xr:uid="{450B9D57-B6DD-4AE9-9E87-F372C2B4131E}"/>
    <cellStyle name="Normal 2 2 8 3 4 3" xfId="11770" xr:uid="{ACA7C7BB-0011-479E-9B26-D5F22ED0AB35}"/>
    <cellStyle name="Normal 2 2 8 3 4 3 2" xfId="22150" xr:uid="{E6618A83-CE86-4EB8-8D89-E3E1E39BD214}"/>
    <cellStyle name="Normal 2 2 8 3 4 4" xfId="25100" xr:uid="{97A2201C-2CB2-44A7-8D68-B368E0DE0280}"/>
    <cellStyle name="Normal 2 2 8 3 4 5" xfId="16484" xr:uid="{7A385FD1-0DF7-400E-B11A-8C7175A257A8}"/>
    <cellStyle name="Normal 2 2 8 3 5" xfId="5130" xr:uid="{DF114792-7895-4047-A09B-5C89DDFA98E8}"/>
    <cellStyle name="Normal 2 2 8 3 5 2" xfId="27899" xr:uid="{B9481CD4-049F-44F9-8FAD-4606DF390BA1}"/>
    <cellStyle name="Normal 2 2 8 3 5 3" xfId="14427" xr:uid="{4A0890B8-7A3F-4CBD-9460-A2FA5E09DC94}"/>
    <cellStyle name="Normal 2 2 8 3 6" xfId="6880" xr:uid="{006F0DA1-1F6A-4EB7-976E-B973796EA551}"/>
    <cellStyle name="Normal 2 2 8 3 6 2" xfId="17260" xr:uid="{B29809A2-92CE-42F6-AFC4-1DAEDBBB71C8}"/>
    <cellStyle name="Normal 2 2 8 3 7" xfId="9713" xr:uid="{523ADCC1-833D-4334-B19D-A371030594A8}"/>
    <cellStyle name="Normal 2 2 8 3 7 2" xfId="20093" xr:uid="{739A1ED2-858E-4703-9DBA-85B29C923FE6}"/>
    <cellStyle name="Normal 2 2 8 3 8" xfId="25340" xr:uid="{6817A934-B529-48A1-90A1-7FD175FC2BE1}"/>
    <cellStyle name="Normal 2 2 8 3 9" xfId="12723" xr:uid="{8FEAC656-B6C6-4CE5-9B2C-A216EF72EB2B}"/>
    <cellStyle name="Normal 2 2 8 4" xfId="778" xr:uid="{00000000-0005-0000-0000-0000B6040000}"/>
    <cellStyle name="Normal 2 2 8 4 2" xfId="4475" xr:uid="{23BDA9D2-ED53-4349-B69E-777DC5DF5162}"/>
    <cellStyle name="Normal 2 2 8 4 2 2" xfId="9247" xr:uid="{A430A709-9030-4D73-931E-6F1256FBFA5F}"/>
    <cellStyle name="Normal 2 2 8 4 2 2 2" xfId="29236" xr:uid="{FE0170C3-C567-4A19-90EC-BC3BF21B4053}"/>
    <cellStyle name="Normal 2 2 8 4 2 2 3" xfId="19627" xr:uid="{8A65A7C9-A81D-4D59-8579-1E0BE15BDC7F}"/>
    <cellStyle name="Normal 2 2 8 4 2 3" xfId="12080" xr:uid="{2C09DC46-EBCE-4EAD-9D05-A84B236A22BC}"/>
    <cellStyle name="Normal 2 2 8 4 2 3 2" xfId="22460" xr:uid="{BC6D3A13-4A3C-4C92-AD0E-D9041AFABFFD}"/>
    <cellStyle name="Normal 2 2 8 4 2 4" xfId="24008" xr:uid="{5BDC0F6B-7EC9-4C60-8E23-4C4B54326329}"/>
    <cellStyle name="Normal 2 2 8 4 2 5" xfId="16794" xr:uid="{DFCF66E1-A4F1-4112-81A5-CDB9EDB5CF76}"/>
    <cellStyle name="Normal 2 2 8 4 3" xfId="5131" xr:uid="{F3526898-48F3-4DF9-8404-73791E45C928}"/>
    <cellStyle name="Normal 2 2 8 4 3 2" xfId="27670" xr:uid="{EF851C49-3683-4A11-B429-91D97E1FFACD}"/>
    <cellStyle name="Normal 2 2 8 4 3 3" xfId="14428" xr:uid="{E4474A2B-0F25-46BF-A33D-99CF2CD4B427}"/>
    <cellStyle name="Normal 2 2 8 4 4" xfId="6881" xr:uid="{75BE2C8F-B81B-47B1-BDB3-D934D63BF284}"/>
    <cellStyle name="Normal 2 2 8 4 4 2" xfId="17261" xr:uid="{3FBF1AF6-C024-4907-9467-995093BCB152}"/>
    <cellStyle name="Normal 2 2 8 4 5" xfId="9714" xr:uid="{9CA60E50-95F0-457D-B2B2-90F19A50F42C}"/>
    <cellStyle name="Normal 2 2 8 4 5 2" xfId="20094" xr:uid="{B48ECCE5-EABA-47C4-9D81-1577B95F8B10}"/>
    <cellStyle name="Normal 2 2 8 4 6" xfId="25571" xr:uid="{C3C4FC47-04A1-486C-A819-560E0366EFFB}"/>
    <cellStyle name="Normal 2 2 8 4 7" xfId="13747" xr:uid="{214523F0-F79D-4E0E-AB98-B5BD239E6C92}"/>
    <cellStyle name="Normal 2 2 8 5" xfId="2906" xr:uid="{00000000-0005-0000-0000-000053040000}"/>
    <cellStyle name="Normal 2 2 8 5 2" xfId="6092" xr:uid="{952333CD-1997-451D-B5B4-0329D188E463}"/>
    <cellStyle name="Normal 2 2 8 5 2 2" xfId="25577" xr:uid="{9BCEEE65-749B-4CC7-B67C-E8F68C6566ED}"/>
    <cellStyle name="Normal 2 2 8 5 2 3" xfId="26448" xr:uid="{0798626E-CF20-4BC8-9D44-05437B812187}"/>
    <cellStyle name="Normal 2 2 8 5 2 4" xfId="15570" xr:uid="{18D8CE0C-EE8E-4AB8-9BCA-D61138A49C27}"/>
    <cellStyle name="Normal 2 2 8 5 3" xfId="8023" xr:uid="{4203C75B-DE85-46BC-86BC-235759C26623}"/>
    <cellStyle name="Normal 2 2 8 5 3 2" xfId="28285" xr:uid="{E662AAA6-F64B-4AC7-ABDC-FD3D8E15A290}"/>
    <cellStyle name="Normal 2 2 8 5 3 3" xfId="18403" xr:uid="{2FB01AE0-AB01-4030-A7AE-3E2E87BE285A}"/>
    <cellStyle name="Normal 2 2 8 5 4" xfId="10856" xr:uid="{5BB1F46D-F728-4577-802D-CD54DA757535}"/>
    <cellStyle name="Normal 2 2 8 5 4 2" xfId="21236" xr:uid="{384F825B-9BAD-4D46-95F0-B1EF9954096F}"/>
    <cellStyle name="Normal 2 2 8 5 5" xfId="24802" xr:uid="{F3F1FDEC-803E-48B4-B1BA-8CEF00F46516}"/>
    <cellStyle name="Normal 2 2 8 5 6" xfId="13421" xr:uid="{3BA5AAFB-C29D-4A8D-A6E7-757B717E2996}"/>
    <cellStyle name="Normal 2 2 8 6" xfId="2444" xr:uid="{00000000-0005-0000-0000-000054040000}"/>
    <cellStyle name="Normal 2 2 8 6 2" xfId="5738" xr:uid="{E9BCFC5C-B62C-4AF1-BF11-ABED759D9FD3}"/>
    <cellStyle name="Normal 2 2 8 6 2 2" xfId="27912" xr:uid="{0F7401AA-714A-4AD5-8BCE-9097A8986672}"/>
    <cellStyle name="Normal 2 2 8 6 2 3" xfId="15116" xr:uid="{F3005ED3-45F8-42C1-BA77-602BD6E137DB}"/>
    <cellStyle name="Normal 2 2 8 6 3" xfId="7569" xr:uid="{D5C48443-90AD-454C-B59E-E5B65C07939A}"/>
    <cellStyle name="Normal 2 2 8 6 3 2" xfId="17949" xr:uid="{BD90E231-7C68-4E37-843E-66F5CAB6AE18}"/>
    <cellStyle name="Normal 2 2 8 6 4" xfId="10402" xr:uid="{6EA69504-F204-479D-A39A-E6F34DF9241D}"/>
    <cellStyle name="Normal 2 2 8 6 4 2" xfId="20782" xr:uid="{A7F8F2AA-D002-4607-95BA-5E8299AA55D2}"/>
    <cellStyle name="Normal 2 2 8 6 5" xfId="25202" xr:uid="{D9E389A6-396A-4E3F-9DEA-7897E5272595}"/>
    <cellStyle name="Normal 2 2 8 6 6" xfId="12832" xr:uid="{FF9A46F1-35C8-42ED-A497-DE2EF276B3E4}"/>
    <cellStyle name="Normal 2 2 8 7" xfId="2198" xr:uid="{00000000-0005-0000-0000-000048040000}"/>
    <cellStyle name="Normal 2 2 8 7 2" xfId="7325" xr:uid="{D85EF949-3C70-47EF-B65A-4C5DBC4DD7B5}"/>
    <cellStyle name="Normal 2 2 8 7 2 2" xfId="17705" xr:uid="{75D37252-83E1-4A0D-A79C-E95D2B69B793}"/>
    <cellStyle name="Normal 2 2 8 7 3" xfId="10158" xr:uid="{F1735CAE-42FF-41C1-B3C3-126962AC2A07}"/>
    <cellStyle name="Normal 2 2 8 7 3 2" xfId="20538" xr:uid="{22960B3F-28FD-4363-971A-875522B02B42}"/>
    <cellStyle name="Normal 2 2 8 7 4" xfId="24598" xr:uid="{7B1E0F3F-CD25-4957-9A3B-FDE8916C9ABD}"/>
    <cellStyle name="Normal 2 2 8 7 5" xfId="14872" xr:uid="{A4A7B8B0-6650-46BF-B2CD-174DE0FD4DF1}"/>
    <cellStyle name="Normal 2 2 8 8" xfId="3938" xr:uid="{F0D2F1BA-6686-4BD2-8B00-9C5B4152FFF3}"/>
    <cellStyle name="Normal 2 2 8 8 2" xfId="8770" xr:uid="{E86560AA-205E-4CB0-83FA-BC5AE68807E1}"/>
    <cellStyle name="Normal 2 2 8 8 2 2" xfId="19150" xr:uid="{1BE94ADB-47AE-488A-963C-DC2CFC9A2D22}"/>
    <cellStyle name="Normal 2 2 8 8 3" xfId="11603" xr:uid="{0EE6E029-C429-4F97-9A60-6EA0B1E233F9}"/>
    <cellStyle name="Normal 2 2 8 8 3 2" xfId="21983" xr:uid="{3A61CA5C-FBEA-4117-8B05-A2BCEA84654F}"/>
    <cellStyle name="Normal 2 2 8 8 4" xfId="16317" xr:uid="{9B61399F-58E1-476A-8D09-F6DF2C240B97}"/>
    <cellStyle name="Normal 2 2 8 9" xfId="5127" xr:uid="{AFB99C95-C598-4EA2-9FB4-024508388830}"/>
    <cellStyle name="Normal 2 2 8 9 2" xfId="14424" xr:uid="{49926844-9CD6-4BD1-B4F1-0E389511F9FA}"/>
    <cellStyle name="Normal 2 2 9" xfId="779" xr:uid="{00000000-0005-0000-0000-0000B7040000}"/>
    <cellStyle name="Normal 2 2 9 10" xfId="6882" xr:uid="{9470EB72-2386-4B86-91E6-E05808CABDF5}"/>
    <cellStyle name="Normal 2 2 9 10 2" xfId="17262" xr:uid="{0406A4A9-3F21-4A6D-B4C2-EACED8BB6547}"/>
    <cellStyle name="Normal 2 2 9 11" xfId="9715" xr:uid="{061A5E10-5555-4F28-9AC9-94E834304F13}"/>
    <cellStyle name="Normal 2 2 9 11 2" xfId="20095" xr:uid="{A73D8FA9-A391-4E0A-9219-4562B915C3A6}"/>
    <cellStyle name="Normal 2 2 9 12" xfId="24268" xr:uid="{576E34F2-41CA-4EC4-9637-C7972AE06340}"/>
    <cellStyle name="Normal 2 2 9 13" xfId="12492" xr:uid="{BE251780-240B-47C4-856F-C93BB4A507BB}"/>
    <cellStyle name="Normal 2 2 9 2" xfId="780" xr:uid="{00000000-0005-0000-0000-0000B8040000}"/>
    <cellStyle name="Normal 2 2 9 2 10" xfId="9716" xr:uid="{9E681807-C68B-4FBE-99F0-064EE2656431}"/>
    <cellStyle name="Normal 2 2 9 2 10 2" xfId="20096" xr:uid="{95F5432A-DAC5-4D6B-8FC3-4F0600FFE167}"/>
    <cellStyle name="Normal 2 2 9 2 11" xfId="23805" xr:uid="{1D4A964E-C193-439C-B645-B41327DCAC5C}"/>
    <cellStyle name="Normal 2 2 9 2 12" xfId="12566" xr:uid="{5103DF43-BA24-449F-821F-DEA8A2E961E7}"/>
    <cellStyle name="Normal 2 2 9 2 2" xfId="781" xr:uid="{00000000-0005-0000-0000-0000B9040000}"/>
    <cellStyle name="Normal 2 2 9 2 2 2" xfId="3207" xr:uid="{00000000-0005-0000-0000-000058040000}"/>
    <cellStyle name="Normal 2 2 9 2 2 2 2" xfId="6265" xr:uid="{CF3152DB-770F-43EC-913C-9EB2F0E41063}"/>
    <cellStyle name="Normal 2 2 9 2 2 2 2 2" xfId="26403" xr:uid="{DF5D3DBE-5DE8-4296-A978-1DD56F3E6130}"/>
    <cellStyle name="Normal 2 2 9 2 2 2 2 3" xfId="27982" xr:uid="{82082B94-4B03-46CB-8C29-9DF3679ECD89}"/>
    <cellStyle name="Normal 2 2 9 2 2 2 2 4" xfId="15834" xr:uid="{C84AE5A3-2FF2-45BD-8FA8-B81035ADD3C3}"/>
    <cellStyle name="Normal 2 2 9 2 2 2 3" xfId="8287" xr:uid="{4E1BFC36-4777-4CFA-9000-5F493A9B9C32}"/>
    <cellStyle name="Normal 2 2 9 2 2 2 3 2" xfId="28884" xr:uid="{78D73DCD-3430-4D21-9750-4D4249182F9C}"/>
    <cellStyle name="Normal 2 2 9 2 2 2 3 3" xfId="18667" xr:uid="{AA1AC361-BE25-4307-81F7-8CFE1A04DE6D}"/>
    <cellStyle name="Normal 2 2 9 2 2 2 4" xfId="11120" xr:uid="{AEF4FE3B-C95F-42B9-8AD5-B6CBA088BC6C}"/>
    <cellStyle name="Normal 2 2 9 2 2 2 4 2" xfId="21500" xr:uid="{CDB27520-57CF-49F2-B491-C3AE991B0A83}"/>
    <cellStyle name="Normal 2 2 9 2 2 2 5" xfId="23838" xr:uid="{492BC03A-330C-4840-9954-8DC957DA99DF}"/>
    <cellStyle name="Normal 2 2 9 2 2 2 6" xfId="13749" xr:uid="{F8472CF7-1736-4327-BE85-EA0E191F5730}"/>
    <cellStyle name="Normal 2 2 9 2 2 3" xfId="4303" xr:uid="{9401B11B-BB1E-4CF5-AE56-1E44FA58A16C}"/>
    <cellStyle name="Normal 2 2 9 2 2 3 2" xfId="9075" xr:uid="{5C8F50C3-A43D-4C93-B8AF-61CEBCF4DB99}"/>
    <cellStyle name="Normal 2 2 9 2 2 3 2 2" xfId="29118" xr:uid="{C2DD29F2-66A8-4EC5-AB8A-16B99FA9B9ED}"/>
    <cellStyle name="Normal 2 2 9 2 2 3 2 3" xfId="19455" xr:uid="{79B7CCD1-7278-4A7A-8179-A8A045ADCAAB}"/>
    <cellStyle name="Normal 2 2 9 2 2 3 3" xfId="11908" xr:uid="{D0DF9D12-E17B-4F5A-BF29-D40A46057F9C}"/>
    <cellStyle name="Normal 2 2 9 2 2 3 3 2" xfId="22288" xr:uid="{CAA96B49-6C44-4F06-A5FE-8A23ADE9C980}"/>
    <cellStyle name="Normal 2 2 9 2 2 3 4" xfId="23633" xr:uid="{F3ABB695-C29C-4D78-A2D6-2DB57854EF8E}"/>
    <cellStyle name="Normal 2 2 9 2 2 3 5" xfId="16622" xr:uid="{E8E63A6F-3BAC-4660-B702-4D531F68A43E}"/>
    <cellStyle name="Normal 2 2 9 2 2 4" xfId="5134" xr:uid="{245F6AA6-DEC7-4A7D-84D7-8ABF8C2349C1}"/>
    <cellStyle name="Normal 2 2 9 2 2 4 2" xfId="27625" xr:uid="{FA3F526F-2E22-4801-B38D-2ED231AE2E20}"/>
    <cellStyle name="Normal 2 2 9 2 2 4 3" xfId="14431" xr:uid="{2F23C46D-A3CA-4D0F-800A-1226486D3253}"/>
    <cellStyle name="Normal 2 2 9 2 2 5" xfId="6884" xr:uid="{FD726A48-6A26-4D62-9404-44B64235AA13}"/>
    <cellStyle name="Normal 2 2 9 2 2 5 2" xfId="17264" xr:uid="{5368F018-9882-4B32-AE60-CE0BBB909D46}"/>
    <cellStyle name="Normal 2 2 9 2 2 6" xfId="9717" xr:uid="{076D8BDE-5640-4795-B9E1-DFFA6C399710}"/>
    <cellStyle name="Normal 2 2 9 2 2 6 2" xfId="20097" xr:uid="{1898430F-ED98-427B-A436-7A1B3FE55DCB}"/>
    <cellStyle name="Normal 2 2 9 2 2 7" xfId="24876" xr:uid="{ABAD304C-203D-480C-930A-2F320F0AE843}"/>
    <cellStyle name="Normal 2 2 9 2 2 8" xfId="13175" xr:uid="{47594634-4882-45D2-9BD7-3099E5F1DBEF}"/>
    <cellStyle name="Normal 2 2 9 2 3" xfId="3208" xr:uid="{00000000-0005-0000-0000-000059040000}"/>
    <cellStyle name="Normal 2 2 9 2 3 2" xfId="4476" xr:uid="{8313F3DA-C79F-47A8-BB2A-50CF42D7C8C4}"/>
    <cellStyle name="Normal 2 2 9 2 3 2 2" xfId="9248" xr:uid="{E80E53B4-F3BC-4E22-8BFF-E897CF71AE85}"/>
    <cellStyle name="Normal 2 2 9 2 3 2 2 2" xfId="29237" xr:uid="{A2775098-798B-4AF1-A49C-4B092072D779}"/>
    <cellStyle name="Normal 2 2 9 2 3 2 2 3" xfId="19628" xr:uid="{6284DB13-70E0-403F-91AB-03B380222EBE}"/>
    <cellStyle name="Normal 2 2 9 2 3 2 3" xfId="12081" xr:uid="{FBFDF926-98EA-4AB2-A005-7C70A517C4ED}"/>
    <cellStyle name="Normal 2 2 9 2 3 2 3 2" xfId="22461" xr:uid="{AA14FF73-9E8D-4075-8026-A6A75AC2FF57}"/>
    <cellStyle name="Normal 2 2 9 2 3 2 4" xfId="25607" xr:uid="{93448F87-B803-4E54-A303-8B16EC582DD4}"/>
    <cellStyle name="Normal 2 2 9 2 3 2 5" xfId="16795" xr:uid="{81148CBE-F74A-42AB-A8A2-C2F527673A7B}"/>
    <cellStyle name="Normal 2 2 9 2 3 3" xfId="6266" xr:uid="{CCF43E88-38B9-4FCB-8157-32E2C015215D}"/>
    <cellStyle name="Normal 2 2 9 2 3 3 2" xfId="28286" xr:uid="{AC69E698-AD42-41CF-A493-E1563D085FB5}"/>
    <cellStyle name="Normal 2 2 9 2 3 3 3" xfId="15835" xr:uid="{1E12F699-81BA-43F6-9706-99F09B5E50A5}"/>
    <cellStyle name="Normal 2 2 9 2 3 4" xfId="8288" xr:uid="{3FBBF1CE-6BB3-4F39-AA5A-E5404AB6B76F}"/>
    <cellStyle name="Normal 2 2 9 2 3 4 2" xfId="18668" xr:uid="{EDBE740C-B9E0-4BF7-9035-3A660E1C688E}"/>
    <cellStyle name="Normal 2 2 9 2 3 5" xfId="11121" xr:uid="{D763E040-5FB4-4BA3-B799-6E0881D4CF59}"/>
    <cellStyle name="Normal 2 2 9 2 3 5 2" xfId="21501" xr:uid="{F3FFCCF0-518B-4E63-AB60-2F210EB17F47}"/>
    <cellStyle name="Normal 2 2 9 2 3 6" xfId="25383" xr:uid="{D9145492-127B-4B29-9909-8A59F19CF7CC}"/>
    <cellStyle name="Normal 2 2 9 2 3 7" xfId="13750" xr:uid="{35DC49CF-F7A0-4AD2-8F17-4913E8F088D1}"/>
    <cellStyle name="Normal 2 2 9 2 4" xfId="3206" xr:uid="{00000000-0005-0000-0000-00005A040000}"/>
    <cellStyle name="Normal 2 2 9 2 4 2" xfId="6264" xr:uid="{B7B4F429-72CC-4B01-A5F8-0C529335D655}"/>
    <cellStyle name="Normal 2 2 9 2 4 2 2" xfId="26783" xr:uid="{93E16350-F3BF-4D34-89D7-B9D07719EDD8}"/>
    <cellStyle name="Normal 2 2 9 2 4 2 3" xfId="15833" xr:uid="{D9C9F4E9-2D24-44EB-8BF5-15AD6CFAD07C}"/>
    <cellStyle name="Normal 2 2 9 2 4 3" xfId="8286" xr:uid="{73AFDC4F-E0AB-47D1-B20B-42EEACB2E07F}"/>
    <cellStyle name="Normal 2 2 9 2 4 3 2" xfId="18666" xr:uid="{0C532E37-1A5A-4B9A-B1DB-D07EB8FE32FC}"/>
    <cellStyle name="Normal 2 2 9 2 4 4" xfId="11119" xr:uid="{0875B57E-E03B-40DF-BD59-83999B593E62}"/>
    <cellStyle name="Normal 2 2 9 2 4 4 2" xfId="21499" xr:uid="{D0B66FE5-F5AC-4D88-8ABE-A01FDD7357CE}"/>
    <cellStyle name="Normal 2 2 9 2 4 5" xfId="23669" xr:uid="{52BF81DB-1EBD-4F0A-8845-443421D17A5E}"/>
    <cellStyle name="Normal 2 2 9 2 4 6" xfId="13748" xr:uid="{C218FCF3-95CC-4C06-9930-9B7704114871}"/>
    <cellStyle name="Normal 2 2 9 2 5" xfId="2655" xr:uid="{00000000-0005-0000-0000-00005B040000}"/>
    <cellStyle name="Normal 2 2 9 2 5 2" xfId="5915" xr:uid="{066E98A4-22C7-47F3-8C73-5BDE60E6F5CC}"/>
    <cellStyle name="Normal 2 2 9 2 5 2 2" xfId="28736" xr:uid="{2E3A3116-6CEA-4E37-8B3C-9372A85B73FE}"/>
    <cellStyle name="Normal 2 2 9 2 5 2 3" xfId="15327" xr:uid="{41F1E94F-584B-401E-B971-FE84B3C2D3E5}"/>
    <cellStyle name="Normal 2 2 9 2 5 3" xfId="7780" xr:uid="{931D7A9D-DA69-409F-8D14-CCDF93E8054F}"/>
    <cellStyle name="Normal 2 2 9 2 5 3 2" xfId="18160" xr:uid="{B380321C-8933-4980-9F6A-632936970452}"/>
    <cellStyle name="Normal 2 2 9 2 5 4" xfId="10613" xr:uid="{1B722676-E96F-4773-9FA7-78CE58CC446D}"/>
    <cellStyle name="Normal 2 2 9 2 5 4 2" xfId="20993" xr:uid="{15F1E175-287D-4154-B9DD-670FCF6D7170}"/>
    <cellStyle name="Normal 2 2 9 2 5 5" xfId="25108" xr:uid="{8B2AB8DF-A85E-42E0-8C01-CFAA26ABAD33}"/>
    <cellStyle name="Normal 2 2 9 2 5 6" xfId="13057" xr:uid="{DECB8372-EBEB-47DE-B3E9-29BACCC4346E}"/>
    <cellStyle name="Normal 2 2 9 2 6" xfId="2332" xr:uid="{00000000-0005-0000-0000-000056040000}"/>
    <cellStyle name="Normal 2 2 9 2 6 2" xfId="7459" xr:uid="{095F9ACA-1967-40DC-B76C-2E3068C34CEB}"/>
    <cellStyle name="Normal 2 2 9 2 6 2 2" xfId="17839" xr:uid="{E3132ED5-29A5-48BD-B9B1-3AF52FF49E93}"/>
    <cellStyle name="Normal 2 2 9 2 6 3" xfId="10292" xr:uid="{87F02579-74E7-4385-9A4A-08874974ACC2}"/>
    <cellStyle name="Normal 2 2 9 2 6 3 2" xfId="20672" xr:uid="{CDC89989-730D-42AB-93F0-D15E3FC232FB}"/>
    <cellStyle name="Normal 2 2 9 2 6 4" xfId="25506" xr:uid="{5ACC0668-A923-448C-A5F6-663164FD47CA}"/>
    <cellStyle name="Normal 2 2 9 2 6 5" xfId="15006" xr:uid="{2180B468-4F25-4079-806A-377A4FC24D79}"/>
    <cellStyle name="Normal 2 2 9 2 7" xfId="3847" xr:uid="{0F918769-EAD0-4AAC-89D1-AFD5A0859225}"/>
    <cellStyle name="Normal 2 2 9 2 7 2" xfId="8680" xr:uid="{17702334-6F58-4D1D-8F76-392FB67189FE}"/>
    <cellStyle name="Normal 2 2 9 2 7 2 2" xfId="19060" xr:uid="{E83FBBA5-B865-4F29-AED3-4279815F43B1}"/>
    <cellStyle name="Normal 2 2 9 2 7 3" xfId="11513" xr:uid="{A06F4A4B-CFB1-4587-BC27-6B7C366A5C70}"/>
    <cellStyle name="Normal 2 2 9 2 7 3 2" xfId="21893" xr:uid="{4F8D077A-8920-4403-A492-65E04ABDEB8B}"/>
    <cellStyle name="Normal 2 2 9 2 7 4" xfId="16227" xr:uid="{915258C8-FFAE-4D71-A04E-FA609227AEAA}"/>
    <cellStyle name="Normal 2 2 9 2 8" xfId="5133" xr:uid="{CB51AE57-2149-4880-9609-D38187E012F9}"/>
    <cellStyle name="Normal 2 2 9 2 8 2" xfId="14430" xr:uid="{8A864F12-A3AA-4C15-83D8-8C9A59A52F33}"/>
    <cellStyle name="Normal 2 2 9 2 9" xfId="6883" xr:uid="{C467FDC2-4DB3-4A1D-9E21-AA019FB5FE93}"/>
    <cellStyle name="Normal 2 2 9 2 9 2" xfId="17263" xr:uid="{683B7DA7-1DCE-443A-B5D9-67FAD3561361}"/>
    <cellStyle name="Normal 2 2 9 3" xfId="782" xr:uid="{00000000-0005-0000-0000-0000BA040000}"/>
    <cellStyle name="Normal 2 2 9 3 2" xfId="3209" xr:uid="{00000000-0005-0000-0000-00005D040000}"/>
    <cellStyle name="Normal 2 2 9 3 2 2" xfId="6267" xr:uid="{2D39B0E6-DA01-474A-9F40-B5BCFAC53C15}"/>
    <cellStyle name="Normal 2 2 9 3 2 2 2" xfId="25384" xr:uid="{C4656239-B8BC-443D-853E-F056987458DC}"/>
    <cellStyle name="Normal 2 2 9 3 2 2 3" xfId="25859" xr:uid="{66097556-E49B-4F4C-8635-B96452D3A406}"/>
    <cellStyle name="Normal 2 2 9 3 2 2 4" xfId="15836" xr:uid="{5D12FDC6-4F4B-4742-80B9-35B01350A1F5}"/>
    <cellStyle name="Normal 2 2 9 3 2 3" xfId="8289" xr:uid="{C04C5994-F831-42BD-90BC-7748B06BE714}"/>
    <cellStyle name="Normal 2 2 9 3 2 3 2" xfId="28885" xr:uid="{B9B8D372-0877-44FD-830D-3BF7BDF9DD7F}"/>
    <cellStyle name="Normal 2 2 9 3 2 3 3" xfId="18669" xr:uid="{3DF00537-A76D-447F-855A-ED35DC09FE27}"/>
    <cellStyle name="Normal 2 2 9 3 2 4" xfId="11122" xr:uid="{71FCBC8A-BA68-40C6-AB05-C08B6BB06E3D}"/>
    <cellStyle name="Normal 2 2 9 3 2 4 2" xfId="21502" xr:uid="{07FAC4F6-9AA7-44B9-B5BC-E1D15A92E555}"/>
    <cellStyle name="Normal 2 2 9 3 2 5" xfId="24333" xr:uid="{D30AE943-4C2B-4A0A-B6D6-D40C34E2C1FC}"/>
    <cellStyle name="Normal 2 2 9 3 2 6" xfId="13751" xr:uid="{7F3501BC-CFB5-4D54-8025-838897D480A6}"/>
    <cellStyle name="Normal 2 2 9 3 3" xfId="2737" xr:uid="{00000000-0005-0000-0000-00005E040000}"/>
    <cellStyle name="Normal 2 2 9 3 3 2" xfId="5955" xr:uid="{CA157C0C-9946-47FB-8046-B4118CED5502}"/>
    <cellStyle name="Normal 2 2 9 3 3 2 2" xfId="27631" xr:uid="{0832856C-A4A1-46D5-A04B-C16C014805C7}"/>
    <cellStyle name="Normal 2 2 9 3 3 2 3" xfId="15408" xr:uid="{87F9BCF7-26E8-4CFE-AAE2-2AE359D46526}"/>
    <cellStyle name="Normal 2 2 9 3 3 3" xfId="7861" xr:uid="{6C8BC6E1-66F6-4088-9D06-12D6397B34CE}"/>
    <cellStyle name="Normal 2 2 9 3 3 3 2" xfId="18241" xr:uid="{C1AEDF79-5688-48D9-BB5F-4443F978B2D7}"/>
    <cellStyle name="Normal 2 2 9 3 3 4" xfId="10694" xr:uid="{1E554B85-7C58-4404-B8DA-DDFB13DA88CA}"/>
    <cellStyle name="Normal 2 2 9 3 3 4 2" xfId="21074" xr:uid="{398ED5F8-6BA0-4FA3-B54A-3D345AA9D874}"/>
    <cellStyle name="Normal 2 2 9 3 3 5" xfId="23532" xr:uid="{66FA9E7D-DB2A-42CB-9CC1-8544D5CCF801}"/>
    <cellStyle name="Normal 2 2 9 3 3 6" xfId="13174" xr:uid="{2F8F91B4-B11E-421A-A325-03EAD955C403}"/>
    <cellStyle name="Normal 2 2 9 3 4" xfId="4166" xr:uid="{FEB2FCC6-654F-434C-915F-516E367874F6}"/>
    <cellStyle name="Normal 2 2 9 3 4 2" xfId="8938" xr:uid="{A9821F10-8F72-4E8A-BDA2-3A2376E9360F}"/>
    <cellStyle name="Normal 2 2 9 3 4 2 2" xfId="29033" xr:uid="{1CB40375-5086-42D8-8885-66B42A40EFCF}"/>
    <cellStyle name="Normal 2 2 9 3 4 2 3" xfId="19318" xr:uid="{6D20E4E7-A0F4-465C-A2D5-52BB620504B2}"/>
    <cellStyle name="Normal 2 2 9 3 4 3" xfId="11771" xr:uid="{D87D4F8C-C2DF-4B10-BE47-9078CC604945}"/>
    <cellStyle name="Normal 2 2 9 3 4 3 2" xfId="22151" xr:uid="{11C94CFB-BF39-4075-9EA9-95DC12699D91}"/>
    <cellStyle name="Normal 2 2 9 3 4 4" xfId="24721" xr:uid="{0CAC1D0B-164D-4449-98BB-B0A088896CF1}"/>
    <cellStyle name="Normal 2 2 9 3 4 5" xfId="16485" xr:uid="{5EE6D20E-DD12-42B4-9D95-F43D84C6E645}"/>
    <cellStyle name="Normal 2 2 9 3 5" xfId="5135" xr:uid="{8F6503DE-4DD2-4276-8C13-F64470D91849}"/>
    <cellStyle name="Normal 2 2 9 3 5 2" xfId="27228" xr:uid="{1DB8C7D0-5465-403D-AA5E-C8B10D5727A7}"/>
    <cellStyle name="Normal 2 2 9 3 5 3" xfId="14432" xr:uid="{A5BEBA1A-0BAC-4895-BF49-67CD6C7D4BCE}"/>
    <cellStyle name="Normal 2 2 9 3 6" xfId="6885" xr:uid="{D51A0510-A5CA-4ACB-BD8C-0F4B9BC12523}"/>
    <cellStyle name="Normal 2 2 9 3 6 2" xfId="17265" xr:uid="{479A240C-41B7-436D-949C-CE5F0F19A676}"/>
    <cellStyle name="Normal 2 2 9 3 7" xfId="9718" xr:uid="{89CE7C24-6BF3-4902-ABB6-96B10B2FBB84}"/>
    <cellStyle name="Normal 2 2 9 3 7 2" xfId="20098" xr:uid="{11556F6B-9D61-475C-BEF8-37F48BB4F626}"/>
    <cellStyle name="Normal 2 2 9 3 8" xfId="22786" xr:uid="{9C66E7C5-1CD0-4DCF-A016-59965DFC2551}"/>
    <cellStyle name="Normal 2 2 9 3 9" xfId="12724" xr:uid="{FF18E998-1704-41C2-BBEA-6237A32D147E}"/>
    <cellStyle name="Normal 2 2 9 4" xfId="783" xr:uid="{00000000-0005-0000-0000-0000BB040000}"/>
    <cellStyle name="Normal 2 2 9 4 2" xfId="4477" xr:uid="{2362C482-E221-495B-A354-A7272537504C}"/>
    <cellStyle name="Normal 2 2 9 4 2 2" xfId="9249" xr:uid="{82B3185A-4D0E-48D1-B44F-6BC0DD3BAA10}"/>
    <cellStyle name="Normal 2 2 9 4 2 2 2" xfId="29238" xr:uid="{054C77C3-338F-4438-9C03-0948B3A815A7}"/>
    <cellStyle name="Normal 2 2 9 4 2 2 3" xfId="19629" xr:uid="{D973F2FA-31B8-4A99-9C9E-0B85E23657FB}"/>
    <cellStyle name="Normal 2 2 9 4 2 3" xfId="12082" xr:uid="{88842306-2D0F-47F7-A6B7-38FA18A8BE23}"/>
    <cellStyle name="Normal 2 2 9 4 2 3 2" xfId="22462" xr:uid="{617208F0-696B-428C-8DE5-F78444531BA4}"/>
    <cellStyle name="Normal 2 2 9 4 2 4" xfId="24533" xr:uid="{D0D79DD2-3E3D-4A7F-B862-6DF0B1F4B4DD}"/>
    <cellStyle name="Normal 2 2 9 4 2 5" xfId="16796" xr:uid="{DB8D4652-4D6D-4810-8B3D-5210F22E6A1C}"/>
    <cellStyle name="Normal 2 2 9 4 3" xfId="5136" xr:uid="{E9254D01-BFB0-402E-8D52-577A6300D105}"/>
    <cellStyle name="Normal 2 2 9 4 3 2" xfId="27865" xr:uid="{C90B883F-4BE4-4F2F-BC2A-CE93656741F3}"/>
    <cellStyle name="Normal 2 2 9 4 3 3" xfId="14433" xr:uid="{212F0685-2D21-4A1A-BFF9-C490BE9112DB}"/>
    <cellStyle name="Normal 2 2 9 4 4" xfId="6886" xr:uid="{D2E6984A-27CB-4F5F-926F-84B2AD048FF4}"/>
    <cellStyle name="Normal 2 2 9 4 4 2" xfId="17266" xr:uid="{9162E991-4889-41FF-BA25-F3773EA10E60}"/>
    <cellStyle name="Normal 2 2 9 4 5" xfId="9719" xr:uid="{7ADA9F6F-75BB-4559-B04B-0B2186D06BA4}"/>
    <cellStyle name="Normal 2 2 9 4 5 2" xfId="20099" xr:uid="{C6F61D03-9224-494C-9E9F-EA2D76108A8F}"/>
    <cellStyle name="Normal 2 2 9 4 6" xfId="23897" xr:uid="{6B65C735-A254-4FFA-81E7-3E81A6CB83CF}"/>
    <cellStyle name="Normal 2 2 9 4 7" xfId="13752" xr:uid="{CF41414D-EF66-49D0-89CA-717D1B7EFB5E}"/>
    <cellStyle name="Normal 2 2 9 5" xfId="2907" xr:uid="{00000000-0005-0000-0000-000060040000}"/>
    <cellStyle name="Normal 2 2 9 5 2" xfId="6093" xr:uid="{37308E7F-B354-4837-8AB8-6A00B87C44A8}"/>
    <cellStyle name="Normal 2 2 9 5 2 2" xfId="25631" xr:uid="{274D68A6-4AC9-4AE4-A5B5-F8EF1F0D5761}"/>
    <cellStyle name="Normal 2 2 9 5 2 3" xfId="26809" xr:uid="{0EF4F193-EFA2-4A8C-BE91-8711529663F0}"/>
    <cellStyle name="Normal 2 2 9 5 2 4" xfId="15571" xr:uid="{76171DE7-4B64-4499-B37F-8A00D8588858}"/>
    <cellStyle name="Normal 2 2 9 5 3" xfId="8024" xr:uid="{E5ABCE4A-2750-4DE7-8801-3C1797140E86}"/>
    <cellStyle name="Normal 2 2 9 5 3 2" xfId="26452" xr:uid="{B0CBD696-8FF6-45FA-BBB1-A52347B32FE1}"/>
    <cellStyle name="Normal 2 2 9 5 3 3" xfId="18404" xr:uid="{0B10E619-CD0B-4530-8AF2-0CFEF6F96613}"/>
    <cellStyle name="Normal 2 2 9 5 4" xfId="10857" xr:uid="{C4A97003-54B9-485F-9DC3-3A90E0E98911}"/>
    <cellStyle name="Normal 2 2 9 5 4 2" xfId="21237" xr:uid="{B2BD5171-07AB-4494-95AD-84D624E33E80}"/>
    <cellStyle name="Normal 2 2 9 5 5" xfId="24817" xr:uid="{351993E5-0C93-4305-A53D-BD7DF217C1D9}"/>
    <cellStyle name="Normal 2 2 9 5 6" xfId="13422" xr:uid="{90038945-AB67-4587-BCA3-8445C4049B75}"/>
    <cellStyle name="Normal 2 2 9 6" xfId="2504" xr:uid="{00000000-0005-0000-0000-000061040000}"/>
    <cellStyle name="Normal 2 2 9 6 2" xfId="5784" xr:uid="{99F00FA8-1C72-462C-986D-098929DDBBCD}"/>
    <cellStyle name="Normal 2 2 9 6 2 2" xfId="26275" xr:uid="{754D8D62-5814-4C0C-A531-1E296D13A397}"/>
    <cellStyle name="Normal 2 2 9 6 2 3" xfId="15176" xr:uid="{58736A76-0640-4F58-A9CC-0974276567D3}"/>
    <cellStyle name="Normal 2 2 9 6 3" xfId="7629" xr:uid="{66D056DA-CA68-4D77-A082-6CF8276E79B6}"/>
    <cellStyle name="Normal 2 2 9 6 3 2" xfId="18009" xr:uid="{C20690F7-80B9-4ED5-96CA-C224C49DD706}"/>
    <cellStyle name="Normal 2 2 9 6 4" xfId="10462" xr:uid="{5FA20005-EFBC-4345-AB55-D6B0B1C08945}"/>
    <cellStyle name="Normal 2 2 9 6 4 2" xfId="20842" xr:uid="{878CD430-7F17-4A9F-8EAB-2DBCEBCDB694}"/>
    <cellStyle name="Normal 2 2 9 6 5" xfId="23143" xr:uid="{23FE7488-E8F4-40A5-9259-94282E8DA33D}"/>
    <cellStyle name="Normal 2 2 9 6 6" xfId="12892" xr:uid="{FC830CD8-3471-4BDF-8C41-641F6B16E563}"/>
    <cellStyle name="Normal 2 2 9 7" xfId="2260" xr:uid="{00000000-0005-0000-0000-000055040000}"/>
    <cellStyle name="Normal 2 2 9 7 2" xfId="7387" xr:uid="{EE74E906-B95A-4AB1-9CE9-DBC558707711}"/>
    <cellStyle name="Normal 2 2 9 7 2 2" xfId="17767" xr:uid="{8269C437-07F7-4931-A0BD-24CABA577458}"/>
    <cellStyle name="Normal 2 2 9 7 3" xfId="10220" xr:uid="{BB514019-6FF5-4114-B8C4-6676DD5F8790}"/>
    <cellStyle name="Normal 2 2 9 7 3 2" xfId="20600" xr:uid="{A8F49CE9-37D1-4F8A-89E3-8039BE91ECDC}"/>
    <cellStyle name="Normal 2 2 9 7 4" xfId="22871" xr:uid="{D303FCCE-F40D-463A-A780-4CE811BD7827}"/>
    <cellStyle name="Normal 2 2 9 7 5" xfId="14934" xr:uid="{F86A18D8-C7DF-48AB-8EDA-F9A1BAF34F45}"/>
    <cellStyle name="Normal 2 2 9 8" xfId="3939" xr:uid="{96E0C2AE-9DCB-4C66-8281-C0A9CC7202B4}"/>
    <cellStyle name="Normal 2 2 9 8 2" xfId="8771" xr:uid="{6D375651-796F-482E-BEDF-D8B7B596C8E2}"/>
    <cellStyle name="Normal 2 2 9 8 2 2" xfId="19151" xr:uid="{256C7DC4-4D46-4D28-99C4-BD1827B0AC3E}"/>
    <cellStyle name="Normal 2 2 9 8 3" xfId="11604" xr:uid="{52340EEA-7A47-46AE-BFEA-789AAC2A9B97}"/>
    <cellStyle name="Normal 2 2 9 8 3 2" xfId="21984" xr:uid="{4ED2DC6C-96A3-4FDB-B281-60419CF414B7}"/>
    <cellStyle name="Normal 2 2 9 8 4" xfId="16318" xr:uid="{C4A7D629-C3DD-4EE4-8EEA-12322EF71CB7}"/>
    <cellStyle name="Normal 2 2 9 9" xfId="5132" xr:uid="{A06390DB-BBFA-486C-ADF2-9350D719BB3F}"/>
    <cellStyle name="Normal 2 2 9 9 2" xfId="14429" xr:uid="{2BA6E952-82D0-4EF4-B62B-56E2C51F8061}"/>
    <cellStyle name="Normal 2 20" xfId="25547" xr:uid="{8C07E1A6-A1CC-4080-84CB-6FD0AE66A6D9}"/>
    <cellStyle name="Normal 2 20 2" xfId="25745" xr:uid="{307D95C4-C3D3-4858-8958-4CE880C31BF9}"/>
    <cellStyle name="Normal 2 21" xfId="22711" xr:uid="{946996B7-D821-4E03-9730-38F8FCB07445}"/>
    <cellStyle name="Normal 2 22" xfId="23636" xr:uid="{A4E39459-462C-454A-A30C-B043BE56C80C}"/>
    <cellStyle name="Normal 2 23" xfId="12386" xr:uid="{E65DE861-3430-4CC0-B8E2-F1AE8E21C22C}"/>
    <cellStyle name="Normal 2 24" xfId="29563" xr:uid="{8B3042BB-E780-4116-ACB4-69BF5D526462}"/>
    <cellStyle name="Normal 2 25" xfId="30100" xr:uid="{5AB8A7DA-FFAA-4EB5-9950-87FFA7645D23}"/>
    <cellStyle name="Normal 2 3" xfId="784" xr:uid="{00000000-0005-0000-0000-0000BC040000}"/>
    <cellStyle name="Normal 2 3 2" xfId="29565" xr:uid="{F18019D2-0B1A-48F3-A5C5-3D5F4CA2DF1A}"/>
    <cellStyle name="Normal 2 3 2 2" xfId="29628" xr:uid="{656E65D2-23FD-4E43-B6BE-DB53AC61741A}"/>
    <cellStyle name="Normal 2 3 2 3" xfId="29594" xr:uid="{82C16487-6617-4685-AEC1-6C7043E9D731}"/>
    <cellStyle name="Normal 2 4" xfId="785" xr:uid="{00000000-0005-0000-0000-0000BD040000}"/>
    <cellStyle name="Normal 2 4 2" xfId="29567" xr:uid="{8285FB9B-A599-4592-A61F-F7A876DCE316}"/>
    <cellStyle name="Normal 2 4 3" xfId="29566" xr:uid="{11DD0961-B7F5-48F1-BEE3-E9918CE52AA0}"/>
    <cellStyle name="Normal 2 5" xfId="786" xr:uid="{00000000-0005-0000-0000-0000BE040000}"/>
    <cellStyle name="Normal 2 5 10" xfId="787" xr:uid="{00000000-0005-0000-0000-0000BF040000}"/>
    <cellStyle name="Normal 2 5 10 2" xfId="3210" xr:uid="{00000000-0005-0000-0000-000066040000}"/>
    <cellStyle name="Normal 2 5 10 2 2" xfId="6268" xr:uid="{BB570923-EB98-4E0A-A52E-B4A7D9FAB640}"/>
    <cellStyle name="Normal 2 5 10 2 2 2" xfId="28718" xr:uid="{5F5F8159-8F49-4161-AE72-F6F10E85D3B5}"/>
    <cellStyle name="Normal 2 5 10 2 2 3" xfId="15837" xr:uid="{4324C264-E210-4C34-B4F6-2998CC94C58C}"/>
    <cellStyle name="Normal 2 5 10 2 3" xfId="8290" xr:uid="{D24D90A7-DC6C-4EDA-9592-6191A6C11F6A}"/>
    <cellStyle name="Normal 2 5 10 2 3 2" xfId="18670" xr:uid="{EAC5383B-5809-41BD-8073-95280C01FF36}"/>
    <cellStyle name="Normal 2 5 10 2 4" xfId="11123" xr:uid="{C8439742-051E-4ABE-9CB3-AA49C50B305A}"/>
    <cellStyle name="Normal 2 5 10 2 4 2" xfId="21503" xr:uid="{C20AE42A-BAD0-41E5-B8AB-06260DFE89CD}"/>
    <cellStyle name="Normal 2 5 10 2 5" xfId="23830" xr:uid="{80B8D4F9-2934-4D7A-BC9A-BF723751EF12}"/>
    <cellStyle name="Normal 2 5 10 2 6" xfId="13753" xr:uid="{55EE152E-587A-4ED0-91D8-A91793FF282A}"/>
    <cellStyle name="Normal 2 5 10 3" xfId="4118" xr:uid="{DDB8ACD5-94B4-4458-86EE-644F5AE09792}"/>
    <cellStyle name="Normal 2 5 10 3 2" xfId="8890" xr:uid="{EF530358-A2BC-41AF-895D-3DE813854A26}"/>
    <cellStyle name="Normal 2 5 10 3 2 2" xfId="29004" xr:uid="{BAA8C525-3BA7-44D3-AFCB-1185746F267E}"/>
    <cellStyle name="Normal 2 5 10 3 2 3" xfId="19270" xr:uid="{04ACBD67-1562-4A9A-BCEC-7BA8F903CE24}"/>
    <cellStyle name="Normal 2 5 10 3 3" xfId="11723" xr:uid="{AFB8A9D2-2B05-4E6F-BF1B-033DE40C0E1D}"/>
    <cellStyle name="Normal 2 5 10 3 3 2" xfId="22103" xr:uid="{A5BA9508-4759-408B-A6BF-B9D8634B3BAD}"/>
    <cellStyle name="Normal 2 5 10 3 4" xfId="24190" xr:uid="{A9E07380-D1BA-4535-9303-56888FAC8040}"/>
    <cellStyle name="Normal 2 5 10 3 5" xfId="16437" xr:uid="{C1FDBDBD-D88E-44A0-87B5-4724356DA33F}"/>
    <cellStyle name="Normal 2 5 10 4" xfId="5138" xr:uid="{496D32EC-DDFF-4EDD-A308-A2AE93E9F8B1}"/>
    <cellStyle name="Normal 2 5 10 4 2" xfId="24078" xr:uid="{7ECB6E9A-F36D-494A-AB71-30687663ED72}"/>
    <cellStyle name="Normal 2 5 10 4 3" xfId="28013" xr:uid="{91CED4CF-F180-4B9C-83CD-484CBD483A1E}"/>
    <cellStyle name="Normal 2 5 10 4 4" xfId="14435" xr:uid="{37C093D4-CD1C-4EA5-92F8-E433DAF86FDD}"/>
    <cellStyle name="Normal 2 5 10 5" xfId="6888" xr:uid="{C63BBBE3-D939-40B3-9EF4-C31A308605D9}"/>
    <cellStyle name="Normal 2 5 10 5 2" xfId="26600" xr:uid="{93F8A69A-2E39-499E-BB48-B66C048A9AC1}"/>
    <cellStyle name="Normal 2 5 10 5 3" xfId="17268" xr:uid="{0AF9C638-D7BF-4047-AAB7-143EFC618AB0}"/>
    <cellStyle name="Normal 2 5 10 6" xfId="9721" xr:uid="{937EB46E-F31B-420F-AD2A-16F82EBE2377}"/>
    <cellStyle name="Normal 2 5 10 6 2" xfId="20101" xr:uid="{10C10AB9-61A9-4274-9022-41E9537602AB}"/>
    <cellStyle name="Normal 2 5 10 7" xfId="24246" xr:uid="{02D79B2E-D591-4F79-889B-EEEFA7048349}"/>
    <cellStyle name="Normal 2 5 10 8" xfId="12661" xr:uid="{C7BC99CF-0783-4E1F-BB67-EDD91842DE03}"/>
    <cellStyle name="Normal 2 5 11" xfId="788" xr:uid="{00000000-0005-0000-0000-0000C0040000}"/>
    <cellStyle name="Normal 2 5 11 2" xfId="5139" xr:uid="{F005D30F-FF67-45E9-A450-26698085BABC}"/>
    <cellStyle name="Normal 2 5 11 2 2" xfId="24818" xr:uid="{008FDD4D-49A9-4BAF-BBA3-0E6B47ABC6DA}"/>
    <cellStyle name="Normal 2 5 11 2 3" xfId="26797" xr:uid="{B705362F-4C68-48B1-8997-9814484B93F3}"/>
    <cellStyle name="Normal 2 5 11 2 4" xfId="14436" xr:uid="{7EE87423-A796-4F51-8DFD-52589EF113D6}"/>
    <cellStyle name="Normal 2 5 11 3" xfId="6889" xr:uid="{9342098C-48F1-4F2B-9DD6-F182EDB8FE95}"/>
    <cellStyle name="Normal 2 5 11 3 2" xfId="26999" xr:uid="{B3C9FD38-4A6F-4077-8BAB-0AD1D9A12233}"/>
    <cellStyle name="Normal 2 5 11 3 3" xfId="17269" xr:uid="{3279319A-C6BB-4F64-BC8B-351BF97426E6}"/>
    <cellStyle name="Normal 2 5 11 4" xfId="9722" xr:uid="{E53A3328-A7EF-467F-B730-4075A2473213}"/>
    <cellStyle name="Normal 2 5 11 4 2" xfId="20102" xr:uid="{FD5C7BF8-B5BD-4C7D-9F3B-7D99FCDC4075}"/>
    <cellStyle name="Normal 2 5 11 5" xfId="24244" xr:uid="{3788D9FA-66EB-47C5-9AEC-7332395FD6AF}"/>
    <cellStyle name="Normal 2 5 11 6" xfId="13359" xr:uid="{B01AB50D-938E-4718-A14C-7D42ECB88508}"/>
    <cellStyle name="Normal 2 5 12" xfId="2435" xr:uid="{00000000-0005-0000-0000-000068040000}"/>
    <cellStyle name="Normal 2 5 12 2" xfId="5730" xr:uid="{096EF621-B617-4627-98A1-6862B4F3B620}"/>
    <cellStyle name="Normal 2 5 12 2 2" xfId="26624" xr:uid="{DD4E1CB5-4B42-4295-A8A0-3B7AE1DAE113}"/>
    <cellStyle name="Normal 2 5 12 2 3" xfId="15107" xr:uid="{2C8232ED-F690-4082-926E-DB18085C5A02}"/>
    <cellStyle name="Normal 2 5 12 3" xfId="7560" xr:uid="{36C148BE-855D-4899-98EC-529E064364D5}"/>
    <cellStyle name="Normal 2 5 12 3 2" xfId="17940" xr:uid="{CEC03613-AB80-4C38-9B21-BDC899AC009A}"/>
    <cellStyle name="Normal 2 5 12 4" xfId="10393" xr:uid="{F0C15155-4B9D-4A0F-9507-2F92A24BFE07}"/>
    <cellStyle name="Normal 2 5 12 4 2" xfId="20773" xr:uid="{A49E76F3-A2AD-4C67-8430-BB24CD8F3F8C}"/>
    <cellStyle name="Normal 2 5 12 5" xfId="23766" xr:uid="{A1CE3D32-0046-48AD-B09B-D4083067B680}"/>
    <cellStyle name="Normal 2 5 12 6" xfId="12822" xr:uid="{86ACC9CC-F44C-4117-9AB4-6A9559F76DDC}"/>
    <cellStyle name="Normal 2 5 13" xfId="2162" xr:uid="{00000000-0005-0000-0000-000064040000}"/>
    <cellStyle name="Normal 2 5 13 2" xfId="7289" xr:uid="{ABEA086E-CEFA-489D-BD20-6B107CD1870B}"/>
    <cellStyle name="Normal 2 5 13 2 2" xfId="26578" xr:uid="{D260554D-4353-4EC1-B66F-311507496991}"/>
    <cellStyle name="Normal 2 5 13 2 3" xfId="17669" xr:uid="{8EBF220B-282E-41A7-AF41-C534F17701C9}"/>
    <cellStyle name="Normal 2 5 13 3" xfId="10122" xr:uid="{6A476768-D707-4ED5-BCB1-303E7DA4C769}"/>
    <cellStyle name="Normal 2 5 13 3 2" xfId="20502" xr:uid="{B3A61B77-C986-48B7-9343-6A8688595B2C}"/>
    <cellStyle name="Normal 2 5 13 4" xfId="22805" xr:uid="{6B0BA96D-35B7-49F7-830B-F9BFD253AA3E}"/>
    <cellStyle name="Normal 2 5 13 5" xfId="14836" xr:uid="{33123260-80D1-46FD-B871-43C333B6E120}"/>
    <cellStyle name="Normal 2 5 14" xfId="3942" xr:uid="{4DF58CCA-A726-4F51-8773-D10E59D234F1}"/>
    <cellStyle name="Normal 2 5 14 2" xfId="8774" xr:uid="{93949D46-D187-4026-9884-5EC9985C6C90}"/>
    <cellStyle name="Normal 2 5 14 2 2" xfId="19154" xr:uid="{AADD6B47-A051-4A52-B750-D6214780511B}"/>
    <cellStyle name="Normal 2 5 14 3" xfId="11607" xr:uid="{3030196D-AC29-4CC1-A4E3-429340782493}"/>
    <cellStyle name="Normal 2 5 14 3 2" xfId="21987" xr:uid="{B844FA76-9644-4BA7-AE11-FDA85DD4D7AB}"/>
    <cellStyle name="Normal 2 5 14 4" xfId="28132" xr:uid="{37A0DECA-5050-4AE6-BB44-4BBEC15BCA14}"/>
    <cellStyle name="Normal 2 5 14 5" xfId="16321" xr:uid="{9CBA3C09-DDE3-4A3A-B6FE-98AABDE829D0}"/>
    <cellStyle name="Normal 2 5 15" xfId="5137" xr:uid="{1552226D-8AD7-45BC-AC77-D1272FF83047}"/>
    <cellStyle name="Normal 2 5 15 2" xfId="14434" xr:uid="{8ABFF19D-954D-4F51-83EE-1B64AB4EC3AA}"/>
    <cellStyle name="Normal 2 5 16" xfId="6887" xr:uid="{E34B52DD-0D95-4E57-BBDB-84BDBA808D26}"/>
    <cellStyle name="Normal 2 5 16 2" xfId="17267" xr:uid="{FE68BB87-5ED9-416F-8B0B-1BBFB56CE6A4}"/>
    <cellStyle name="Normal 2 5 17" xfId="9720" xr:uid="{71B0E6CE-EC01-41D8-A4CF-0F31019EB11C}"/>
    <cellStyle name="Normal 2 5 17 2" xfId="20100" xr:uid="{A2897E3B-E47D-46A7-84AE-5CD93504EFEE}"/>
    <cellStyle name="Normal 2 5 18" xfId="24436" xr:uid="{282C5376-98C7-49DE-A520-F11DB1848102}"/>
    <cellStyle name="Normal 2 5 19" xfId="12394" xr:uid="{A5866C7D-4474-4E5B-A25F-02BFD262B28F}"/>
    <cellStyle name="Normal 2 5 2" xfId="789" xr:uid="{00000000-0005-0000-0000-0000C1040000}"/>
    <cellStyle name="Normal 2 5 2 10" xfId="5140" xr:uid="{5E4C7B78-933D-4945-8AEB-9937483272E2}"/>
    <cellStyle name="Normal 2 5 2 10 2" xfId="14437" xr:uid="{DFD9B2B3-2BCF-4C25-B678-8DFD6BBF2B8E}"/>
    <cellStyle name="Normal 2 5 2 11" xfId="6890" xr:uid="{D9368D94-A4FA-4857-9E07-D8B06B15D57E}"/>
    <cellStyle name="Normal 2 5 2 11 2" xfId="17270" xr:uid="{467655A8-F471-42A9-962E-68A05B36F8F6}"/>
    <cellStyle name="Normal 2 5 2 12" xfId="9723" xr:uid="{84496DC4-5C98-4F69-8436-A24D80912824}"/>
    <cellStyle name="Normal 2 5 2 12 2" xfId="20103" xr:uid="{D0C5DC80-66E8-42C1-AD5B-5C6E8F8A713F}"/>
    <cellStyle name="Normal 2 5 2 13" xfId="25178" xr:uid="{EC0F43C9-DBE0-4237-89D9-7AD8DC19F42E}"/>
    <cellStyle name="Normal 2 5 2 14" xfId="12420" xr:uid="{153135D3-00A7-45C2-8D52-0FCBDF0AC3C4}"/>
    <cellStyle name="Normal 2 5 2 2" xfId="790" xr:uid="{00000000-0005-0000-0000-0000C2040000}"/>
    <cellStyle name="Normal 2 5 2 2 10" xfId="6891" xr:uid="{E69D7650-486A-4491-800D-8F6D2504A896}"/>
    <cellStyle name="Normal 2 5 2 2 10 2" xfId="17271" xr:uid="{35F78DB7-03B7-43A3-895E-E46CB3E61D12}"/>
    <cellStyle name="Normal 2 5 2 2 11" xfId="9724" xr:uid="{A2374A83-C013-4CC2-A2DA-A768BC6DD1AF}"/>
    <cellStyle name="Normal 2 5 2 2 11 2" xfId="20104" xr:uid="{9CF102B4-BB9D-4FBF-A167-95DF46575A40}"/>
    <cellStyle name="Normal 2 5 2 2 12" xfId="23418" xr:uid="{AAF76358-571E-44F1-BBA4-5EEF5DABC461}"/>
    <cellStyle name="Normal 2 5 2 2 13" xfId="12480" xr:uid="{956D1D4A-D7F9-4B2D-BFE3-178543F91DF7}"/>
    <cellStyle name="Normal 2 5 2 2 2" xfId="791" xr:uid="{00000000-0005-0000-0000-0000C3040000}"/>
    <cellStyle name="Normal 2 5 2 2 2 10" xfId="13045" xr:uid="{C1BC4533-3E99-4779-BD5A-8281B4F68D49}"/>
    <cellStyle name="Normal 2 5 2 2 2 2" xfId="2741" xr:uid="{00000000-0005-0000-0000-00006C040000}"/>
    <cellStyle name="Normal 2 5 2 2 2 2 2" xfId="3213" xr:uid="{00000000-0005-0000-0000-00006D040000}"/>
    <cellStyle name="Normal 2 5 2 2 2 2 2 2" xfId="6271" xr:uid="{1F60F743-6634-4AA0-956C-50EA423C2DBB}"/>
    <cellStyle name="Normal 2 5 2 2 2 2 2 2 2" xfId="26707" xr:uid="{8E9EC44E-3D2B-402F-8E0F-730780C68AD0}"/>
    <cellStyle name="Normal 2 5 2 2 2 2 2 2 3" xfId="15840" xr:uid="{C7CCCB08-9E97-4003-A666-90BA8338079A}"/>
    <cellStyle name="Normal 2 5 2 2 2 2 2 3" xfId="8293" xr:uid="{746ED92A-4C36-47EA-B1E1-5D85EF50B979}"/>
    <cellStyle name="Normal 2 5 2 2 2 2 2 3 2" xfId="18673" xr:uid="{4F8F5E0A-42CF-4B14-8FC0-C80052C09717}"/>
    <cellStyle name="Normal 2 5 2 2 2 2 2 4" xfId="11126" xr:uid="{AB268A94-0A26-4D5B-9C10-AFABD460EAE7}"/>
    <cellStyle name="Normal 2 5 2 2 2 2 2 4 2" xfId="21506" xr:uid="{DD2C4C44-961D-43D9-96DD-698D8876E680}"/>
    <cellStyle name="Normal 2 5 2 2 2 2 2 5" xfId="24502" xr:uid="{B12373CE-A6D4-4B8B-8D2B-AE7DC049519C}"/>
    <cellStyle name="Normal 2 5 2 2 2 2 2 6" xfId="13756" xr:uid="{252D745E-372A-4110-9AA9-270F2D31A616}"/>
    <cellStyle name="Normal 2 5 2 2 2 2 3" xfId="4305" xr:uid="{8AEEB3DE-61B6-4FE7-AAE0-3DAE26A51726}"/>
    <cellStyle name="Normal 2 5 2 2 2 2 3 2" xfId="9077" xr:uid="{371B2CD9-BE12-46CB-B681-68BBCED36EC2}"/>
    <cellStyle name="Normal 2 5 2 2 2 2 3 2 2" xfId="29120" xr:uid="{B54BA6AD-664A-44A1-8BE5-620E3C67CD29}"/>
    <cellStyle name="Normal 2 5 2 2 2 2 3 2 3" xfId="19457" xr:uid="{08EA89A7-045C-4B3A-B081-E913B141AC40}"/>
    <cellStyle name="Normal 2 5 2 2 2 2 3 3" xfId="11910" xr:uid="{168DAC8F-2DA8-4EC2-B395-1396EA01EC77}"/>
    <cellStyle name="Normal 2 5 2 2 2 2 3 3 2" xfId="22290" xr:uid="{E1B7EF95-0888-4BAD-9712-ECB0A335DC93}"/>
    <cellStyle name="Normal 2 5 2 2 2 2 3 4" xfId="24850" xr:uid="{4D32A168-7AA7-4D6B-9397-C30D355B2B6A}"/>
    <cellStyle name="Normal 2 5 2 2 2 2 3 5" xfId="16624" xr:uid="{802E9D0C-24CF-4285-A4D4-FDCD9177C3AD}"/>
    <cellStyle name="Normal 2 5 2 2 2 2 4" xfId="5959" xr:uid="{3ED9C625-B21E-47E8-A34C-ADCFCCE51054}"/>
    <cellStyle name="Normal 2 5 2 2 2 2 4 2" xfId="26305" xr:uid="{39CA9F07-3D37-409F-9500-8112C39F74EA}"/>
    <cellStyle name="Normal 2 5 2 2 2 2 4 3" xfId="15412" xr:uid="{61405212-7891-41EA-896E-2CEFC2B3C91D}"/>
    <cellStyle name="Normal 2 5 2 2 2 2 5" xfId="7865" xr:uid="{6157CD86-5524-4E68-815E-14A2EDC57752}"/>
    <cellStyle name="Normal 2 5 2 2 2 2 5 2" xfId="18245" xr:uid="{5CF63585-ACE5-47AC-9BD4-224C128A839C}"/>
    <cellStyle name="Normal 2 5 2 2 2 2 6" xfId="10698" xr:uid="{83845B6A-E84F-4953-8868-036BFE90B244}"/>
    <cellStyle name="Normal 2 5 2 2 2 2 6 2" xfId="21078" xr:uid="{913A8362-ED8F-4942-9A55-8F5F9AF07E7C}"/>
    <cellStyle name="Normal 2 5 2 2 2 2 7" xfId="23019" xr:uid="{C96626A7-8A30-4A18-B351-B60F31361BBD}"/>
    <cellStyle name="Normal 2 5 2 2 2 2 8" xfId="13179" xr:uid="{891D6BE0-84F5-4991-A767-D7C48F75C934}"/>
    <cellStyle name="Normal 2 5 2 2 2 3" xfId="3214" xr:uid="{00000000-0005-0000-0000-00006E040000}"/>
    <cellStyle name="Normal 2 5 2 2 2 3 2" xfId="4478" xr:uid="{36BCBF59-3A2F-455A-91E4-3790C01DA354}"/>
    <cellStyle name="Normal 2 5 2 2 2 3 2 2" xfId="9250" xr:uid="{05652BB2-E29D-4C98-92EF-A8DDD59C9960}"/>
    <cellStyle name="Normal 2 5 2 2 2 3 2 2 2" xfId="19630" xr:uid="{E4DE5BF3-388A-4E0B-8922-811E7C8B7E95}"/>
    <cellStyle name="Normal 2 5 2 2 2 3 2 3" xfId="12083" xr:uid="{517B48F6-EBFD-4B47-85E1-E2002532C5F2}"/>
    <cellStyle name="Normal 2 5 2 2 2 3 2 3 2" xfId="22463" xr:uid="{A8B4C9C2-D85E-4D4E-BAEA-964415011FFD}"/>
    <cellStyle name="Normal 2 5 2 2 2 3 2 4" xfId="26010" xr:uid="{D767D733-1D9E-4A1B-B87C-48D72D4D16A6}"/>
    <cellStyle name="Normal 2 5 2 2 2 3 2 5" xfId="16797" xr:uid="{EDF6B23B-6D74-4B2F-8CF0-895567AF8D24}"/>
    <cellStyle name="Normal 2 5 2 2 2 3 3" xfId="6272" xr:uid="{E237BBFF-353E-4FF3-8F34-88D0CAFA6419}"/>
    <cellStyle name="Normal 2 5 2 2 2 3 3 2" xfId="15841" xr:uid="{21A2DB3F-C021-4DDF-9BCB-322B912BB2E6}"/>
    <cellStyle name="Normal 2 5 2 2 2 3 4" xfId="8294" xr:uid="{60218A56-EF6F-447B-A2DF-9964297231C1}"/>
    <cellStyle name="Normal 2 5 2 2 2 3 4 2" xfId="18674" xr:uid="{C8D3D6F3-F699-4739-8303-77921F1C33D5}"/>
    <cellStyle name="Normal 2 5 2 2 2 3 5" xfId="11127" xr:uid="{655DEBB3-451A-4310-A5ED-34F38583CCC7}"/>
    <cellStyle name="Normal 2 5 2 2 2 3 5 2" xfId="21507" xr:uid="{F09793CA-A50B-4AF8-B1E7-ECE6235C50DC}"/>
    <cellStyle name="Normal 2 5 2 2 2 3 6" xfId="23359" xr:uid="{6724D974-014A-4C1D-AFCF-15F0DAD3861B}"/>
    <cellStyle name="Normal 2 5 2 2 2 3 7" xfId="13757" xr:uid="{4550D860-A979-4584-9235-6FF3536883AB}"/>
    <cellStyle name="Normal 2 5 2 2 2 4" xfId="3212" xr:uid="{00000000-0005-0000-0000-00006F040000}"/>
    <cellStyle name="Normal 2 5 2 2 2 4 2" xfId="6270" xr:uid="{470586E9-20A5-4102-89F8-91C21CAF62B6}"/>
    <cellStyle name="Normal 2 5 2 2 2 4 2 2" xfId="27178" xr:uid="{76524590-BE25-4E90-9A12-CB4BABFB9FDE}"/>
    <cellStyle name="Normal 2 5 2 2 2 4 2 3" xfId="15839" xr:uid="{8468030D-1416-4FFD-A057-2D3BCFCE884E}"/>
    <cellStyle name="Normal 2 5 2 2 2 4 3" xfId="8292" xr:uid="{F94E1009-82AC-49F2-AFAA-D945FD059FB2}"/>
    <cellStyle name="Normal 2 5 2 2 2 4 3 2" xfId="18672" xr:uid="{3F375015-1CDB-494B-8980-F58059EB35D9}"/>
    <cellStyle name="Normal 2 5 2 2 2 4 4" xfId="11125" xr:uid="{DF4D42A6-4084-41D5-A4D8-2102E2D2B083}"/>
    <cellStyle name="Normal 2 5 2 2 2 4 4 2" xfId="21505" xr:uid="{100E25DA-9780-489B-ADB2-713629F41DAA}"/>
    <cellStyle name="Normal 2 5 2 2 2 4 5" xfId="22638" xr:uid="{ADDD103C-D91C-4D25-88C7-6C864115B982}"/>
    <cellStyle name="Normal 2 5 2 2 2 4 6" xfId="13755" xr:uid="{350B0D98-801D-41B9-B424-5D26F2704B71}"/>
    <cellStyle name="Normal 2 5 2 2 2 5" xfId="4244" xr:uid="{24E76430-8ACA-48F3-A78E-3C87E028080F}"/>
    <cellStyle name="Normal 2 5 2 2 2 5 2" xfId="9016" xr:uid="{940CCF05-FE4F-4221-95B5-FA400D2BE188}"/>
    <cellStyle name="Normal 2 5 2 2 2 5 2 2" xfId="29087" xr:uid="{CDE0CC06-AAAA-42B8-B54E-067A69769F33}"/>
    <cellStyle name="Normal 2 5 2 2 2 5 2 3" xfId="19396" xr:uid="{253F5665-A4C5-4FE6-B6BE-53C551428927}"/>
    <cellStyle name="Normal 2 5 2 2 2 5 3" xfId="11849" xr:uid="{90708FCE-840E-4C45-B1B5-79CF51B9DDDB}"/>
    <cellStyle name="Normal 2 5 2 2 2 5 3 2" xfId="22229" xr:uid="{65618ED9-2AE4-4168-8702-94242206482D}"/>
    <cellStyle name="Normal 2 5 2 2 2 5 4" xfId="23981" xr:uid="{F6874D78-530B-4FE8-8B44-AEA6932DCEEC}"/>
    <cellStyle name="Normal 2 5 2 2 2 5 5" xfId="16563" xr:uid="{565854D8-ADCC-4305-A1F4-C99591DB82BE}"/>
    <cellStyle name="Normal 2 5 2 2 2 6" xfId="5142" xr:uid="{26435337-A12E-4D95-98AB-E38E11DD752F}"/>
    <cellStyle name="Normal 2 5 2 2 2 6 2" xfId="28534" xr:uid="{03DCE3D8-53D6-433C-BE8F-3D8C50817AEB}"/>
    <cellStyle name="Normal 2 5 2 2 2 6 3" xfId="14439" xr:uid="{A6C71034-89B3-4B5C-8BE5-FF08CBE5277C}"/>
    <cellStyle name="Normal 2 5 2 2 2 7" xfId="6892" xr:uid="{0081EC98-3400-4E64-8DF1-938C9FDCD02D}"/>
    <cellStyle name="Normal 2 5 2 2 2 7 2" xfId="17272" xr:uid="{184AC13C-C047-4BF2-8489-DBA2F11BDC8E}"/>
    <cellStyle name="Normal 2 5 2 2 2 8" xfId="9725" xr:uid="{971CDE65-C117-4A08-A4DD-0AEC1378C835}"/>
    <cellStyle name="Normal 2 5 2 2 2 8 2" xfId="20105" xr:uid="{8CE5B0D4-4A3C-4CE9-A4A8-E0C5802DF3A5}"/>
    <cellStyle name="Normal 2 5 2 2 2 9" xfId="24177" xr:uid="{6618C867-3FA3-4D7B-8484-4741A6B6C9E4}"/>
    <cellStyle name="Normal 2 5 2 2 3" xfId="2740" xr:uid="{00000000-0005-0000-0000-000070040000}"/>
    <cellStyle name="Normal 2 5 2 2 3 2" xfId="3215" xr:uid="{00000000-0005-0000-0000-000071040000}"/>
    <cellStyle name="Normal 2 5 2 2 3 2 2" xfId="6273" xr:uid="{125526E2-1B68-4366-BC25-A88A855F197A}"/>
    <cellStyle name="Normal 2 5 2 2 3 2 2 2" xfId="27592" xr:uid="{49ACA487-4871-4BF4-8D6D-5E0878753C3F}"/>
    <cellStyle name="Normal 2 5 2 2 3 2 2 3" xfId="15842" xr:uid="{8760EBA9-5B3C-4871-B38E-FC4EAAB0B506}"/>
    <cellStyle name="Normal 2 5 2 2 3 2 3" xfId="8295" xr:uid="{047E0A3A-8119-44DD-A32E-978D1B8D470F}"/>
    <cellStyle name="Normal 2 5 2 2 3 2 3 2" xfId="18675" xr:uid="{91E8223E-5F4F-41A2-803B-12B570AE548B}"/>
    <cellStyle name="Normal 2 5 2 2 3 2 4" xfId="11128" xr:uid="{43966DBD-200E-4B8C-A4BF-B542AB3D9707}"/>
    <cellStyle name="Normal 2 5 2 2 3 2 4 2" xfId="21508" xr:uid="{12D8F5BF-15E9-42A9-AC8B-C14F93168DC3}"/>
    <cellStyle name="Normal 2 5 2 2 3 2 5" xfId="24620" xr:uid="{B6F4CE5C-2D10-44C3-87D3-1932D40F6231}"/>
    <cellStyle name="Normal 2 5 2 2 3 2 6" xfId="13758" xr:uid="{92FB54DC-6098-4D02-88D5-5E332F9EAF16}"/>
    <cellStyle name="Normal 2 5 2 2 3 3" xfId="4304" xr:uid="{213B3692-4C25-444C-BC01-9EEB2F1609AF}"/>
    <cellStyle name="Normal 2 5 2 2 3 3 2" xfId="9076" xr:uid="{23094562-15D6-4390-AC48-D99AC64F353F}"/>
    <cellStyle name="Normal 2 5 2 2 3 3 2 2" xfId="29119" xr:uid="{EAB57E5F-E699-4426-97B4-F4B7AE02A5C0}"/>
    <cellStyle name="Normal 2 5 2 2 3 3 2 3" xfId="19456" xr:uid="{868E6816-C0A7-4736-A4D9-D52FAAF98090}"/>
    <cellStyle name="Normal 2 5 2 2 3 3 3" xfId="11909" xr:uid="{208E8303-B51A-44B0-96FD-EBC47C97D28D}"/>
    <cellStyle name="Normal 2 5 2 2 3 3 3 2" xfId="22289" xr:uid="{ED6983D7-23B0-4DAB-9AFD-FBB55D688585}"/>
    <cellStyle name="Normal 2 5 2 2 3 3 4" xfId="24728" xr:uid="{144698A1-D602-4E2E-B2EB-596434FEF72C}"/>
    <cellStyle name="Normal 2 5 2 2 3 3 5" xfId="16623" xr:uid="{60893DA7-920E-432B-891E-C2AE7500FA73}"/>
    <cellStyle name="Normal 2 5 2 2 3 4" xfId="5958" xr:uid="{75E5890C-162B-446D-A6FF-7D7721D6D836}"/>
    <cellStyle name="Normal 2 5 2 2 3 4 2" xfId="25973" xr:uid="{0ACF9DCA-7666-484E-8883-6240D354069D}"/>
    <cellStyle name="Normal 2 5 2 2 3 4 3" xfId="15411" xr:uid="{E172702E-BDB1-4702-805E-4C1DCD1E5B32}"/>
    <cellStyle name="Normal 2 5 2 2 3 5" xfId="7864" xr:uid="{59A39C3A-389D-4DC2-92A0-02FC3B1FACB9}"/>
    <cellStyle name="Normal 2 5 2 2 3 5 2" xfId="18244" xr:uid="{113B81A0-4493-40B8-B212-0F69AC7550CE}"/>
    <cellStyle name="Normal 2 5 2 2 3 6" xfId="10697" xr:uid="{CF69B6F2-A989-48D6-A94B-0F7F4FD56EEE}"/>
    <cellStyle name="Normal 2 5 2 2 3 6 2" xfId="21077" xr:uid="{04A13D38-2234-4FD6-A2E3-F47286B10896}"/>
    <cellStyle name="Normal 2 5 2 2 3 7" xfId="23427" xr:uid="{70D0F8FF-967E-4511-B73D-49D36332934C}"/>
    <cellStyle name="Normal 2 5 2 2 3 8" xfId="13178" xr:uid="{8BDD633D-383C-4C98-9FC4-D321D6096FD2}"/>
    <cellStyle name="Normal 2 5 2 2 4" xfId="3216" xr:uid="{00000000-0005-0000-0000-000072040000}"/>
    <cellStyle name="Normal 2 5 2 2 4 2" xfId="4479" xr:uid="{3EB82FC1-B88A-40CB-8B41-892CF297600A}"/>
    <cellStyle name="Normal 2 5 2 2 4 2 2" xfId="9251" xr:uid="{AB393766-45FE-45E7-BEF7-E9C212E00415}"/>
    <cellStyle name="Normal 2 5 2 2 4 2 2 2" xfId="19631" xr:uid="{BDA5DE4C-A95E-47CB-8948-710A1806735B}"/>
    <cellStyle name="Normal 2 5 2 2 4 2 3" xfId="12084" xr:uid="{DE447C13-A5D0-4F50-926A-902D4B88F635}"/>
    <cellStyle name="Normal 2 5 2 2 4 2 3 2" xfId="22464" xr:uid="{C5128C15-52BF-4F32-BC14-73A902848545}"/>
    <cellStyle name="Normal 2 5 2 2 4 2 4" xfId="28300" xr:uid="{2BA84938-6D8B-4040-AC54-C200C5C16352}"/>
    <cellStyle name="Normal 2 5 2 2 4 2 5" xfId="16798" xr:uid="{4C17F181-C7EB-4246-B7FC-CFE4D8522DA3}"/>
    <cellStyle name="Normal 2 5 2 2 4 3" xfId="6274" xr:uid="{EBB1EE02-B42A-4E77-9B49-56D6E1FFFD4A}"/>
    <cellStyle name="Normal 2 5 2 2 4 3 2" xfId="15843" xr:uid="{850C2CBF-1712-4014-AF4B-81076ADA536E}"/>
    <cellStyle name="Normal 2 5 2 2 4 4" xfId="8296" xr:uid="{6E442549-9C68-43C3-9129-3B07F8B63376}"/>
    <cellStyle name="Normal 2 5 2 2 4 4 2" xfId="18676" xr:uid="{FEF55DD3-F186-4D2B-B89E-C73001FE7C5C}"/>
    <cellStyle name="Normal 2 5 2 2 4 5" xfId="11129" xr:uid="{3D4A8E3A-1147-4AB3-A43F-0856D74B5CD1}"/>
    <cellStyle name="Normal 2 5 2 2 4 5 2" xfId="21509" xr:uid="{A18CBA86-4193-4CE8-9494-FED6AB3ACEC4}"/>
    <cellStyle name="Normal 2 5 2 2 4 6" xfId="23803" xr:uid="{959BCB16-D8FF-4A2A-A7F6-1C42B383E0CB}"/>
    <cellStyle name="Normal 2 5 2 2 4 7" xfId="13759" xr:uid="{7FAA0FFF-905D-497A-8213-602202E02055}"/>
    <cellStyle name="Normal 2 5 2 2 5" xfId="3211" xr:uid="{00000000-0005-0000-0000-000073040000}"/>
    <cellStyle name="Normal 2 5 2 2 5 2" xfId="6269" xr:uid="{CD3B0AF8-2B88-4A79-A2DF-ABCE5E0EDF79}"/>
    <cellStyle name="Normal 2 5 2 2 5 2 2" xfId="27726" xr:uid="{5CB61858-C772-4C6A-B056-BF3189513D4D}"/>
    <cellStyle name="Normal 2 5 2 2 5 2 3" xfId="15838" xr:uid="{B1D79E71-55B0-4E3E-AFC9-50DB82A5E064}"/>
    <cellStyle name="Normal 2 5 2 2 5 3" xfId="8291" xr:uid="{A1986F02-78EF-49CB-8E39-1D7BB6EF8FE8}"/>
    <cellStyle name="Normal 2 5 2 2 5 3 2" xfId="18671" xr:uid="{E44D3349-AD8D-45AA-BA28-1E05F2043120}"/>
    <cellStyle name="Normal 2 5 2 2 5 4" xfId="11124" xr:uid="{A8B78940-A714-426F-95C6-F0F043E29AC7}"/>
    <cellStyle name="Normal 2 5 2 2 5 4 2" xfId="21504" xr:uid="{86A6F4A0-F698-4A00-A6C5-6641AC7BF20B}"/>
    <cellStyle name="Normal 2 5 2 2 5 5" xfId="24386" xr:uid="{4370B9C9-0A32-4408-A69F-24FE67FD33B1}"/>
    <cellStyle name="Normal 2 5 2 2 5 6" xfId="13754" xr:uid="{09B18C7C-625F-4F81-ADA0-84FD4BC75D0F}"/>
    <cellStyle name="Normal 2 5 2 2 6" xfId="2554" xr:uid="{00000000-0005-0000-0000-000074040000}"/>
    <cellStyle name="Normal 2 5 2 2 6 2" xfId="5824" xr:uid="{25A596B2-4983-4347-A690-43278B245CAC}"/>
    <cellStyle name="Normal 2 5 2 2 6 2 2" xfId="26561" xr:uid="{62A1FF07-A161-4AE6-9F6E-F3187B39ECEB}"/>
    <cellStyle name="Normal 2 5 2 2 6 2 3" xfId="15226" xr:uid="{5AB1F873-DCAA-4A9B-A682-F072D1FBC357}"/>
    <cellStyle name="Normal 2 5 2 2 6 3" xfId="7679" xr:uid="{0C0A9924-252A-42B0-BDDB-B5B69979F60C}"/>
    <cellStyle name="Normal 2 5 2 2 6 3 2" xfId="18059" xr:uid="{4DEFEA25-FE43-4D42-B1D0-51871E26E8EE}"/>
    <cellStyle name="Normal 2 5 2 2 6 4" xfId="10512" xr:uid="{933DF63A-C0DA-42F5-9816-F6E0F41558BF}"/>
    <cellStyle name="Normal 2 5 2 2 6 4 2" xfId="20892" xr:uid="{CD6C6E08-BA17-46EB-A495-C8ABABCD869E}"/>
    <cellStyle name="Normal 2 5 2 2 6 5" xfId="25030" xr:uid="{CAAD7571-4374-416C-A844-BBCDB30C7FAB}"/>
    <cellStyle name="Normal 2 5 2 2 6 6" xfId="12942" xr:uid="{BBE309FD-EDBF-4189-9F47-0F781820EC80}"/>
    <cellStyle name="Normal 2 5 2 2 7" xfId="2248" xr:uid="{00000000-0005-0000-0000-00006A040000}"/>
    <cellStyle name="Normal 2 5 2 2 7 2" xfId="7375" xr:uid="{8A0E426F-BD96-4854-BEE8-A381F0565431}"/>
    <cellStyle name="Normal 2 5 2 2 7 2 2" xfId="17755" xr:uid="{B33549B6-782C-45F9-8468-B96DDBD252ED}"/>
    <cellStyle name="Normal 2 5 2 2 7 3" xfId="10208" xr:uid="{9AAA16DB-2AD0-41E4-9AC8-EDB0BEB32C1F}"/>
    <cellStyle name="Normal 2 5 2 2 7 3 2" xfId="20588" xr:uid="{0627A3F8-427A-4A94-9241-143F14860458}"/>
    <cellStyle name="Normal 2 5 2 2 7 4" xfId="24581" xr:uid="{A184C3C5-F122-4C8E-AE7F-C541056A2995}"/>
    <cellStyle name="Normal 2 5 2 2 7 5" xfId="14922" xr:uid="{0492BAAF-A54E-4C53-A4CA-4A01C8374CC0}"/>
    <cellStyle name="Normal 2 5 2 2 8" xfId="3799" xr:uid="{F1877237-F3C3-480A-ACD6-54826A0E1805}"/>
    <cellStyle name="Normal 2 5 2 2 8 2" xfId="8635" xr:uid="{2291FA23-0A45-4B74-AAB2-583D1F5686DC}"/>
    <cellStyle name="Normal 2 5 2 2 8 2 2" xfId="19015" xr:uid="{A8C312C2-B2FF-4B22-9CE0-79791545C391}"/>
    <cellStyle name="Normal 2 5 2 2 8 3" xfId="11468" xr:uid="{DD4AA20B-8344-40EE-9939-7303F5E74F63}"/>
    <cellStyle name="Normal 2 5 2 2 8 3 2" xfId="21848" xr:uid="{193E3053-7BCB-4425-BC74-747EBCFF0BA6}"/>
    <cellStyle name="Normal 2 5 2 2 8 4" xfId="16182" xr:uid="{6EC87BB2-6594-44FF-B50E-BE165A843D5D}"/>
    <cellStyle name="Normal 2 5 2 2 9" xfId="5141" xr:uid="{FB36C901-C53D-4572-AAD4-AB23456790AB}"/>
    <cellStyle name="Normal 2 5 2 2 9 2" xfId="14438" xr:uid="{E0015A66-797F-4955-8A28-2011ECF45AD4}"/>
    <cellStyle name="Normal 2 5 2 3" xfId="792" xr:uid="{00000000-0005-0000-0000-0000C4040000}"/>
    <cellStyle name="Normal 2 5 2 3 10" xfId="9726" xr:uid="{029CE8BE-530F-475F-B07C-84FE1BD224D5}"/>
    <cellStyle name="Normal 2 5 2 3 10 2" xfId="20106" xr:uid="{227FDDB4-E945-4D7A-BFF9-673972C1A5A9}"/>
    <cellStyle name="Normal 2 5 2 3 11" xfId="24545" xr:uid="{E6EB4C6D-1B7C-4F2F-B0C3-F253D26CADD3}"/>
    <cellStyle name="Normal 2 5 2 3 12" xfId="12567" xr:uid="{FF76ED38-27B7-4009-A348-DED8E4FB6127}"/>
    <cellStyle name="Normal 2 5 2 3 2" xfId="2742" xr:uid="{00000000-0005-0000-0000-000076040000}"/>
    <cellStyle name="Normal 2 5 2 3 2 2" xfId="3218" xr:uid="{00000000-0005-0000-0000-000077040000}"/>
    <cellStyle name="Normal 2 5 2 3 2 2 2" xfId="6276" xr:uid="{87CA24AF-D326-41B1-BEB9-59A590033D7E}"/>
    <cellStyle name="Normal 2 5 2 3 2 2 2 2" xfId="26204" xr:uid="{13E15B1F-064C-4F1B-91DF-FDF8E941E0D8}"/>
    <cellStyle name="Normal 2 5 2 3 2 2 2 3" xfId="15845" xr:uid="{64CEC759-3E76-4255-BC35-68C1295D1A0D}"/>
    <cellStyle name="Normal 2 5 2 3 2 2 3" xfId="8298" xr:uid="{03B17314-33D4-4388-9F60-24F21A186C59}"/>
    <cellStyle name="Normal 2 5 2 3 2 2 3 2" xfId="18678" xr:uid="{5DB78E24-E019-4E71-8168-DC9A186C787E}"/>
    <cellStyle name="Normal 2 5 2 3 2 2 4" xfId="11131" xr:uid="{E7ABD13E-3F12-4E24-B708-1200CD919B5F}"/>
    <cellStyle name="Normal 2 5 2 3 2 2 4 2" xfId="21511" xr:uid="{EEF3DD65-6706-4152-A265-BA17749A068F}"/>
    <cellStyle name="Normal 2 5 2 3 2 2 5" xfId="24695" xr:uid="{848B1284-2455-4E63-8167-5F5BA0C50206}"/>
    <cellStyle name="Normal 2 5 2 3 2 2 6" xfId="13761" xr:uid="{FCD49A74-9347-4B00-B486-417D3D52E51A}"/>
    <cellStyle name="Normal 2 5 2 3 2 3" xfId="4306" xr:uid="{6411A7A5-5528-460F-89C7-299F9D1D5DAE}"/>
    <cellStyle name="Normal 2 5 2 3 2 3 2" xfId="9078" xr:uid="{18C614DB-215D-4A52-84F3-5E7CA58266A0}"/>
    <cellStyle name="Normal 2 5 2 3 2 3 2 2" xfId="29121" xr:uid="{7008841A-4354-4CE8-A78F-780DBC269B6A}"/>
    <cellStyle name="Normal 2 5 2 3 2 3 2 3" xfId="19458" xr:uid="{D37BDD27-B1E6-4871-8D8E-EE91AF61354E}"/>
    <cellStyle name="Normal 2 5 2 3 2 3 3" xfId="11911" xr:uid="{B840EF34-CC77-4681-97DA-172CBEC7162C}"/>
    <cellStyle name="Normal 2 5 2 3 2 3 3 2" xfId="22291" xr:uid="{6A72AABD-A8E1-4579-94D9-04D1508FCACA}"/>
    <cellStyle name="Normal 2 5 2 3 2 3 4" xfId="23322" xr:uid="{2C8C9217-83D7-42C9-A865-3FAB0F5B2521}"/>
    <cellStyle name="Normal 2 5 2 3 2 3 5" xfId="16625" xr:uid="{A878821D-7906-4FB0-BA82-3ECB642E23DA}"/>
    <cellStyle name="Normal 2 5 2 3 2 4" xfId="5960" xr:uid="{619B855B-733C-4135-AB31-940705AAA4BF}"/>
    <cellStyle name="Normal 2 5 2 3 2 4 2" xfId="26118" xr:uid="{CF1DDBE3-66A3-4A01-9B52-F15062DA060B}"/>
    <cellStyle name="Normal 2 5 2 3 2 4 3" xfId="15413" xr:uid="{92D48D94-1FE4-4232-853C-3A9176E88E41}"/>
    <cellStyle name="Normal 2 5 2 3 2 5" xfId="7866" xr:uid="{0F181675-17DB-4479-B20F-2450E7A23DE6}"/>
    <cellStyle name="Normal 2 5 2 3 2 5 2" xfId="18246" xr:uid="{CA0FF2B9-D524-4D77-BE3B-A1E3CA1E0A0B}"/>
    <cellStyle name="Normal 2 5 2 3 2 6" xfId="10699" xr:uid="{4123705F-7123-4EE3-A80A-6D8FCBE220CE}"/>
    <cellStyle name="Normal 2 5 2 3 2 6 2" xfId="21079" xr:uid="{EAC315FB-8969-47CD-8A28-D499AE1C02EA}"/>
    <cellStyle name="Normal 2 5 2 3 2 7" xfId="24805" xr:uid="{F0EA81D9-27CC-4047-8D40-89DAD5375548}"/>
    <cellStyle name="Normal 2 5 2 3 2 8" xfId="13180" xr:uid="{A6418468-8EC1-43B4-874F-6E1A6DE320F6}"/>
    <cellStyle name="Normal 2 5 2 3 3" xfId="3219" xr:uid="{00000000-0005-0000-0000-000078040000}"/>
    <cellStyle name="Normal 2 5 2 3 3 2" xfId="4480" xr:uid="{62550687-04CF-4DF5-89D5-F3C096152E91}"/>
    <cellStyle name="Normal 2 5 2 3 3 2 2" xfId="9252" xr:uid="{0DAAE6DE-98AA-4447-819B-9C901F645DC1}"/>
    <cellStyle name="Normal 2 5 2 3 3 2 2 2" xfId="29239" xr:uid="{1DDAA92C-45AD-4E21-B5A5-CBA7672AD962}"/>
    <cellStyle name="Normal 2 5 2 3 3 2 2 3" xfId="19632" xr:uid="{FA9809E8-4B7C-449B-97A2-E23E9066EA44}"/>
    <cellStyle name="Normal 2 5 2 3 3 2 3" xfId="12085" xr:uid="{7E6706F1-F3BC-4DE4-90C5-51754EF84A57}"/>
    <cellStyle name="Normal 2 5 2 3 3 2 3 2" xfId="22465" xr:uid="{B92C20CE-F04A-4C5F-8544-08FD1770A160}"/>
    <cellStyle name="Normal 2 5 2 3 3 2 4" xfId="24705" xr:uid="{F0CFE77C-8623-498D-A86F-1C84D94D2F02}"/>
    <cellStyle name="Normal 2 5 2 3 3 2 5" xfId="16799" xr:uid="{ED0D3814-8FBA-4ABE-BD44-FD369CE42E2D}"/>
    <cellStyle name="Normal 2 5 2 3 3 3" xfId="6277" xr:uid="{6B7E8AD6-2ED0-4DB0-B6B6-797418E549AD}"/>
    <cellStyle name="Normal 2 5 2 3 3 3 2" xfId="28667" xr:uid="{DBC7CC91-5ADA-4C37-BA92-BF3AFA28B1FF}"/>
    <cellStyle name="Normal 2 5 2 3 3 3 3" xfId="15846" xr:uid="{8AE53C57-9A0C-4A0E-B4B0-F8C4FDD3B24D}"/>
    <cellStyle name="Normal 2 5 2 3 3 4" xfId="8299" xr:uid="{A3E91B29-6F1C-4ACC-AFD8-E3F2F21FEC5F}"/>
    <cellStyle name="Normal 2 5 2 3 3 4 2" xfId="18679" xr:uid="{E8DC0184-69C1-46E8-B586-E9F1CCA48110}"/>
    <cellStyle name="Normal 2 5 2 3 3 5" xfId="11132" xr:uid="{BF792310-982E-4318-98E5-1DFAC5C18B15}"/>
    <cellStyle name="Normal 2 5 2 3 3 5 2" xfId="21512" xr:uid="{45E06DBE-6498-4D8D-9C18-15558C7DB73F}"/>
    <cellStyle name="Normal 2 5 2 3 3 6" xfId="24935" xr:uid="{71E6EFDE-88BC-4B59-8E98-465D5341ED21}"/>
    <cellStyle name="Normal 2 5 2 3 3 7" xfId="13762" xr:uid="{7A2E540D-36B5-476B-90B8-515E969C10D9}"/>
    <cellStyle name="Normal 2 5 2 3 4" xfId="3217" xr:uid="{00000000-0005-0000-0000-000079040000}"/>
    <cellStyle name="Normal 2 5 2 3 4 2" xfId="6275" xr:uid="{9AAF25EE-FB8E-4722-82FC-D8F8B86D1661}"/>
    <cellStyle name="Normal 2 5 2 3 4 2 2" xfId="27289" xr:uid="{30F52BE9-DC6B-4032-A086-8E83F0B26220}"/>
    <cellStyle name="Normal 2 5 2 3 4 2 3" xfId="15844" xr:uid="{41516B1E-32CC-4272-847E-3A420034FA18}"/>
    <cellStyle name="Normal 2 5 2 3 4 3" xfId="8297" xr:uid="{4C81EEC8-3539-4F8E-B7FA-09DA0A7684BA}"/>
    <cellStyle name="Normal 2 5 2 3 4 3 2" xfId="18677" xr:uid="{3D33B353-D445-4CDE-B1F8-FE5AF0ED8CFA}"/>
    <cellStyle name="Normal 2 5 2 3 4 4" xfId="11130" xr:uid="{DAD61EDE-170A-4B5A-BEE4-82688638A0E9}"/>
    <cellStyle name="Normal 2 5 2 3 4 4 2" xfId="21510" xr:uid="{E6D2FBAD-F889-4A7A-953F-88B854FD442B}"/>
    <cellStyle name="Normal 2 5 2 3 4 5" xfId="23579" xr:uid="{AC5BA273-55EE-4E9A-AEF3-E9321A648D82}"/>
    <cellStyle name="Normal 2 5 2 3 4 6" xfId="13760" xr:uid="{7A3046DE-830A-4E76-ADD2-33CBAD418714}"/>
    <cellStyle name="Normal 2 5 2 3 5" xfId="2597" xr:uid="{00000000-0005-0000-0000-00007A040000}"/>
    <cellStyle name="Normal 2 5 2 3 5 2" xfId="5862" xr:uid="{57F4218A-0856-4695-B7CD-070ED5C7857D}"/>
    <cellStyle name="Normal 2 5 2 3 5 2 2" xfId="25909" xr:uid="{C2C21EBE-0259-4024-8AB9-64DC316A0BE1}"/>
    <cellStyle name="Normal 2 5 2 3 5 2 3" xfId="15269" xr:uid="{82E013B2-446F-42DB-8AE4-05D8119EB650}"/>
    <cellStyle name="Normal 2 5 2 3 5 3" xfId="7722" xr:uid="{60E5F2DD-5A67-4A14-BCF3-1029110793D4}"/>
    <cellStyle name="Normal 2 5 2 3 5 3 2" xfId="18102" xr:uid="{903F867D-C52C-4F72-AAE6-EC9E6248ECF2}"/>
    <cellStyle name="Normal 2 5 2 3 5 4" xfId="10555" xr:uid="{C4AAA262-6DB3-4CCB-88CE-972140C6D5E1}"/>
    <cellStyle name="Normal 2 5 2 3 5 4 2" xfId="20935" xr:uid="{747C35FC-6408-44BA-9957-13386A0328E7}"/>
    <cellStyle name="Normal 2 5 2 3 5 5" xfId="23293" xr:uid="{9009F6E4-3888-457E-994B-1EF68210CA9B}"/>
    <cellStyle name="Normal 2 5 2 3 5 6" xfId="12985" xr:uid="{29E050E5-D4CF-4AAC-AD4D-658A6E1C7B05}"/>
    <cellStyle name="Normal 2 5 2 3 6" xfId="2333" xr:uid="{00000000-0005-0000-0000-000075040000}"/>
    <cellStyle name="Normal 2 5 2 3 6 2" xfId="7460" xr:uid="{1B6EE378-8B9C-47A7-8630-A6509BBE6949}"/>
    <cellStyle name="Normal 2 5 2 3 6 2 2" xfId="17840" xr:uid="{301CDB61-47D3-4DAF-9842-7871A055B12C}"/>
    <cellStyle name="Normal 2 5 2 3 6 3" xfId="10293" xr:uid="{01A84E7F-9D18-4484-A545-BCD477F02EDF}"/>
    <cellStyle name="Normal 2 5 2 3 6 3 2" xfId="20673" xr:uid="{6B9433DB-F847-48D5-9CA9-CD8CC6E91926}"/>
    <cellStyle name="Normal 2 5 2 3 6 4" xfId="23234" xr:uid="{5616085E-D1E4-475B-A134-244E040A0C3D}"/>
    <cellStyle name="Normal 2 5 2 3 6 5" xfId="15007" xr:uid="{2D52D98F-3300-4312-9DD2-A94489204E4A}"/>
    <cellStyle name="Normal 2 5 2 3 7" xfId="3848" xr:uid="{A0F0B495-44E9-4D87-8427-3065703ED31C}"/>
    <cellStyle name="Normal 2 5 2 3 7 2" xfId="8681" xr:uid="{5D0464CC-7BC2-46E4-9041-1B0CCFD048BC}"/>
    <cellStyle name="Normal 2 5 2 3 7 2 2" xfId="19061" xr:uid="{361A3BFB-7FB5-4E28-8E2A-327D80847DC1}"/>
    <cellStyle name="Normal 2 5 2 3 7 3" xfId="11514" xr:uid="{A0D666EA-7758-4A4D-B4CB-2775BEE55150}"/>
    <cellStyle name="Normal 2 5 2 3 7 3 2" xfId="21894" xr:uid="{B56248C6-390B-4CE6-98BE-BB02274D79ED}"/>
    <cellStyle name="Normal 2 5 2 3 7 4" xfId="16228" xr:uid="{014D6D88-15A7-412F-A1C0-B935C19E723F}"/>
    <cellStyle name="Normal 2 5 2 3 8" xfId="5143" xr:uid="{C637A8BE-D4E8-4CE6-9D9E-F7288871D17B}"/>
    <cellStyle name="Normal 2 5 2 3 8 2" xfId="14440" xr:uid="{1D8CC06A-14D7-4DFC-A85B-FB987D7EE3D5}"/>
    <cellStyle name="Normal 2 5 2 3 9" xfId="6893" xr:uid="{07C53E2F-55E7-4BCB-8812-7540EAE03A26}"/>
    <cellStyle name="Normal 2 5 2 3 9 2" xfId="17273" xr:uid="{38593FD1-BB1E-45AE-9E3B-057816A29D8E}"/>
    <cellStyle name="Normal 2 5 2 4" xfId="793" xr:uid="{00000000-0005-0000-0000-0000C5040000}"/>
    <cellStyle name="Normal 2 5 2 4 2" xfId="3220" xr:uid="{00000000-0005-0000-0000-00007C040000}"/>
    <cellStyle name="Normal 2 5 2 4 2 2" xfId="6278" xr:uid="{EEE2FE17-6B4C-4262-AD6A-9E5C22B87798}"/>
    <cellStyle name="Normal 2 5 2 4 2 2 2" xfId="27248" xr:uid="{07931A6B-F462-4D91-A266-D5022F75A9A7}"/>
    <cellStyle name="Normal 2 5 2 4 2 2 3" xfId="15847" xr:uid="{924739E1-A68B-41D2-A43F-1E9BB4A11579}"/>
    <cellStyle name="Normal 2 5 2 4 2 3" xfId="8300" xr:uid="{EB08D9D3-BE2B-4CEF-A0C6-C5955D24C885}"/>
    <cellStyle name="Normal 2 5 2 4 2 3 2" xfId="18680" xr:uid="{7719174E-AC06-4249-9BD7-55832E3EEC96}"/>
    <cellStyle name="Normal 2 5 2 4 2 4" xfId="11133" xr:uid="{EA91745C-2588-4CA4-82DF-04F4FFA8A36F}"/>
    <cellStyle name="Normal 2 5 2 4 2 4 2" xfId="21513" xr:uid="{78D5C279-A6F1-47C0-8CD0-C11C1DCE2BBF}"/>
    <cellStyle name="Normal 2 5 2 4 2 5" xfId="23369" xr:uid="{B1BAF2F6-6D8A-49A9-8A3A-39B752EAD3B7}"/>
    <cellStyle name="Normal 2 5 2 4 2 6" xfId="13763" xr:uid="{B34DFB72-EFBC-4647-BE4D-D840EECFE28B}"/>
    <cellStyle name="Normal 2 5 2 4 3" xfId="2739" xr:uid="{00000000-0005-0000-0000-00007D040000}"/>
    <cellStyle name="Normal 2 5 2 4 3 2" xfId="5957" xr:uid="{53D474A8-250B-4A0F-8833-5E811D83AD08}"/>
    <cellStyle name="Normal 2 5 2 4 3 2 2" xfId="26913" xr:uid="{4340A015-65D2-4715-B542-0AC3E1D1E874}"/>
    <cellStyle name="Normal 2 5 2 4 3 2 3" xfId="15410" xr:uid="{276446FA-B627-4DF3-976C-DD125ACCEF3A}"/>
    <cellStyle name="Normal 2 5 2 4 3 3" xfId="7863" xr:uid="{6BE22A1D-E582-4B42-AE90-314B96AA8A12}"/>
    <cellStyle name="Normal 2 5 2 4 3 3 2" xfId="18243" xr:uid="{3A9A18D3-B09B-4626-B506-04C2417F3A37}"/>
    <cellStyle name="Normal 2 5 2 4 3 4" xfId="10696" xr:uid="{7A96F4B5-A1CB-4D78-A0F0-587B367F80E0}"/>
    <cellStyle name="Normal 2 5 2 4 3 4 2" xfId="21076" xr:uid="{A4DCC127-A254-4CAB-A7B5-E42B9749139B}"/>
    <cellStyle name="Normal 2 5 2 4 3 5" xfId="23632" xr:uid="{3A0FDDF7-4CE5-4B2A-9275-84693E3FB79F}"/>
    <cellStyle name="Normal 2 5 2 4 3 6" xfId="13177" xr:uid="{4E10FE9B-F5DC-4BAC-804A-1B5E1352899A}"/>
    <cellStyle name="Normal 2 5 2 4 4" xfId="4167" xr:uid="{7D1ECE65-F0EB-4D6B-9500-CD08F41C9471}"/>
    <cellStyle name="Normal 2 5 2 4 4 2" xfId="8939" xr:uid="{2191E214-9052-48F1-9E96-A5E7810872BE}"/>
    <cellStyle name="Normal 2 5 2 4 4 2 2" xfId="19319" xr:uid="{F696EB39-AB37-4F5B-A1AE-CA4687B12113}"/>
    <cellStyle name="Normal 2 5 2 4 4 3" xfId="11772" xr:uid="{23EE8783-8212-4F57-8ECA-907796240104}"/>
    <cellStyle name="Normal 2 5 2 4 4 3 2" xfId="22152" xr:uid="{44BC714E-3EDF-4140-9297-8A37DBC943B9}"/>
    <cellStyle name="Normal 2 5 2 4 4 4" xfId="24947" xr:uid="{62D22C87-835B-403A-BC26-3CE93B532349}"/>
    <cellStyle name="Normal 2 5 2 4 4 5" xfId="16486" xr:uid="{E25BE7C9-BBB6-4D0A-B4EA-AB9EE862FB7D}"/>
    <cellStyle name="Normal 2 5 2 4 5" xfId="5144" xr:uid="{3C165FBA-6E04-463F-B297-973456C4E0A4}"/>
    <cellStyle name="Normal 2 5 2 4 5 2" xfId="14441" xr:uid="{4A1F2327-41D2-4272-8C23-A4BBA842D591}"/>
    <cellStyle name="Normal 2 5 2 4 6" xfId="6894" xr:uid="{32EC5D67-A489-4F87-BD0D-F04465B790FF}"/>
    <cellStyle name="Normal 2 5 2 4 6 2" xfId="17274" xr:uid="{79068C78-A9CE-4467-B711-613DF7980DC2}"/>
    <cellStyle name="Normal 2 5 2 4 7" xfId="9727" xr:uid="{05D479F6-8F2C-4987-B2C3-DA60C8369E04}"/>
    <cellStyle name="Normal 2 5 2 4 7 2" xfId="20107" xr:uid="{A8ECB67A-08CF-4B7A-A91A-162C5E733165}"/>
    <cellStyle name="Normal 2 5 2 4 8" xfId="24388" xr:uid="{F7A1A015-43C1-4E8B-A582-B9A54135F709}"/>
    <cellStyle name="Normal 2 5 2 4 9" xfId="12725" xr:uid="{3ED7CF03-90FB-4FFF-BC10-D1A1704AED85}"/>
    <cellStyle name="Normal 2 5 2 5" xfId="3221" xr:uid="{00000000-0005-0000-0000-00007E040000}"/>
    <cellStyle name="Normal 2 5 2 5 2" xfId="4481" xr:uid="{2CAEE3DB-359D-4F75-9894-D842204D562F}"/>
    <cellStyle name="Normal 2 5 2 5 2 2" xfId="9253" xr:uid="{07B8D04F-B436-468D-9D97-42EB2CDFEF8F}"/>
    <cellStyle name="Normal 2 5 2 5 2 2 2" xfId="29240" xr:uid="{AF5E4DEC-AED1-4352-9943-A57F31C0AA81}"/>
    <cellStyle name="Normal 2 5 2 5 2 2 3" xfId="19633" xr:uid="{4670DBA2-7760-4C78-9338-A289E30EBC5D}"/>
    <cellStyle name="Normal 2 5 2 5 2 3" xfId="12086" xr:uid="{787B96BF-C9E5-4EEA-9822-B7E04675F556}"/>
    <cellStyle name="Normal 2 5 2 5 2 3 2" xfId="22466" xr:uid="{D2107782-31B3-4BE5-B217-4EA741ED8E28}"/>
    <cellStyle name="Normal 2 5 2 5 2 4" xfId="25395" xr:uid="{F5C46202-F9BB-4824-8BE1-70E7454FDCDF}"/>
    <cellStyle name="Normal 2 5 2 5 2 5" xfId="16800" xr:uid="{89E11442-5DB0-4A0D-A1CA-DA7D312BC72D}"/>
    <cellStyle name="Normal 2 5 2 5 3" xfId="6279" xr:uid="{C22E0A54-0B0C-4FE3-A4DA-E7022E5BAE84}"/>
    <cellStyle name="Normal 2 5 2 5 3 2" xfId="26020" xr:uid="{83A952E5-3095-48EF-9E3B-9223594174E6}"/>
    <cellStyle name="Normal 2 5 2 5 3 3" xfId="15848" xr:uid="{9C3CFDC7-32E2-4113-A882-B18D0017921F}"/>
    <cellStyle name="Normal 2 5 2 5 4" xfId="8301" xr:uid="{2B5EC5B1-C9A6-49E7-BD0B-28F511F0FFFB}"/>
    <cellStyle name="Normal 2 5 2 5 4 2" xfId="18681" xr:uid="{65C2A20F-DFD8-4188-8956-A9FE2E941A8F}"/>
    <cellStyle name="Normal 2 5 2 5 5" xfId="11134" xr:uid="{AAEA1FD6-DC9D-4654-A0BA-EABC1796A96C}"/>
    <cellStyle name="Normal 2 5 2 5 5 2" xfId="21514" xr:uid="{7628DB45-4251-4BB8-AD09-352D02079EE8}"/>
    <cellStyle name="Normal 2 5 2 5 6" xfId="24711" xr:uid="{6F1D76E4-752F-4FFD-A731-1018C2BBD8E2}"/>
    <cellStyle name="Normal 2 5 2 5 7" xfId="13764" xr:uid="{653BB0C4-0C1C-4302-847F-B5E6308AF81B}"/>
    <cellStyle name="Normal 2 5 2 6" xfId="2908" xr:uid="{00000000-0005-0000-0000-00007F040000}"/>
    <cellStyle name="Normal 2 5 2 6 2" xfId="6094" xr:uid="{EF4B9E71-D2F2-4C8B-972D-177687E96515}"/>
    <cellStyle name="Normal 2 5 2 6 2 2" xfId="28195" xr:uid="{6A69E23C-421A-42A8-8575-D382A19C7F04}"/>
    <cellStyle name="Normal 2 5 2 6 2 3" xfId="15572" xr:uid="{859D1AE7-FB27-4187-B74D-CA98BB8D3202}"/>
    <cellStyle name="Normal 2 5 2 6 3" xfId="8025" xr:uid="{7579173E-DC72-4874-A64B-3673CCDE9864}"/>
    <cellStyle name="Normal 2 5 2 6 3 2" xfId="18405" xr:uid="{A2396188-FDDA-4696-B50E-EB2B6277FC67}"/>
    <cellStyle name="Normal 2 5 2 6 4" xfId="10858" xr:uid="{7B742B51-E818-4C84-9D60-F461B34C1576}"/>
    <cellStyle name="Normal 2 5 2 6 4 2" xfId="21238" xr:uid="{D4838F46-E9C8-47DA-AFE6-6C25E5582D21}"/>
    <cellStyle name="Normal 2 5 2 6 5" xfId="22698" xr:uid="{35487D1D-41C9-45EC-8536-378C0F4EEFB4}"/>
    <cellStyle name="Normal 2 5 2 6 6" xfId="13423" xr:uid="{91921D68-67D7-4B68-94FD-1F4FA3148177}"/>
    <cellStyle name="Normal 2 5 2 7" xfId="2494" xr:uid="{00000000-0005-0000-0000-000080040000}"/>
    <cellStyle name="Normal 2 5 2 7 2" xfId="5777" xr:uid="{99C2BA53-1365-4EB4-AB06-F7F7498A9696}"/>
    <cellStyle name="Normal 2 5 2 7 2 2" xfId="26061" xr:uid="{3C304D84-09DF-4795-9F57-2880C2D1D8FA}"/>
    <cellStyle name="Normal 2 5 2 7 2 3" xfId="15166" xr:uid="{919C06B2-919F-49E0-A5F5-3D16976D0918}"/>
    <cellStyle name="Normal 2 5 2 7 3" xfId="7619" xr:uid="{EE146622-CF2C-47FA-B51E-37A16AAF08E8}"/>
    <cellStyle name="Normal 2 5 2 7 3 2" xfId="17999" xr:uid="{4750487A-B7D3-4B35-8742-0AB55BA36BFA}"/>
    <cellStyle name="Normal 2 5 2 7 4" xfId="10452" xr:uid="{666CCBBF-6F67-4FD1-8753-3BBEBC1E9EC4}"/>
    <cellStyle name="Normal 2 5 2 7 4 2" xfId="20832" xr:uid="{DC00A23E-136E-459B-B5FD-DB187E2FE1F8}"/>
    <cellStyle name="Normal 2 5 2 7 5" xfId="25035" xr:uid="{A0702F01-6B20-415F-98D1-8AB87128CE06}"/>
    <cellStyle name="Normal 2 5 2 7 6" xfId="12882" xr:uid="{43C74731-0EAF-437F-B70C-459112110876}"/>
    <cellStyle name="Normal 2 5 2 8" xfId="2188" xr:uid="{00000000-0005-0000-0000-000069040000}"/>
    <cellStyle name="Normal 2 5 2 8 2" xfId="7315" xr:uid="{76F9C6E1-98BB-4CD5-9663-E35BB481387B}"/>
    <cellStyle name="Normal 2 5 2 8 2 2" xfId="17695" xr:uid="{78F6CB6F-EF45-4BA8-8861-8C2770619ABB}"/>
    <cellStyle name="Normal 2 5 2 8 3" xfId="10148" xr:uid="{66AB0743-5217-4D1A-ACDB-6DB31C0DC1FE}"/>
    <cellStyle name="Normal 2 5 2 8 3 2" xfId="20528" xr:uid="{03EE2923-0E90-4239-BE48-7DB4A2874218}"/>
    <cellStyle name="Normal 2 5 2 8 4" xfId="22639" xr:uid="{1929FE0D-2A66-4D62-AD03-D14638CF9BC1}"/>
    <cellStyle name="Normal 2 5 2 8 5" xfId="14862" xr:uid="{AF8078E8-36A5-4D2A-9238-FE17E1C01874}"/>
    <cellStyle name="Normal 2 5 2 9" xfId="3943" xr:uid="{08C0ECA0-D38B-41F7-AAD3-FF6FD8BC8E27}"/>
    <cellStyle name="Normal 2 5 2 9 2" xfId="8775" xr:uid="{F443E9E3-BF33-46DC-8E48-C86F6F9F61B2}"/>
    <cellStyle name="Normal 2 5 2 9 2 2" xfId="19155" xr:uid="{DA98C03B-4C78-4F2B-9725-F2F70D48E311}"/>
    <cellStyle name="Normal 2 5 2 9 3" xfId="11608" xr:uid="{E395D239-6ADD-4534-9D49-6EEA98B8A25F}"/>
    <cellStyle name="Normal 2 5 2 9 3 2" xfId="21988" xr:uid="{B165DF3C-AB91-4A18-A236-17AE971F1CB4}"/>
    <cellStyle name="Normal 2 5 2 9 4" xfId="16322" xr:uid="{4815F7E9-B950-4B34-90DA-2E75FE8DB948}"/>
    <cellStyle name="Normal 2 5 3" xfId="794" xr:uid="{00000000-0005-0000-0000-0000C6040000}"/>
    <cellStyle name="Normal 2 5 3 10" xfId="5145" xr:uid="{B901A708-D7E7-411F-A167-479150D6CF2A}"/>
    <cellStyle name="Normal 2 5 3 10 2" xfId="14442" xr:uid="{0105A7C3-D629-467C-B6CF-C7BABA0C9123}"/>
    <cellStyle name="Normal 2 5 3 11" xfId="6895" xr:uid="{5BE858C3-0F6A-4DB6-AD8F-B07F86E6E3FD}"/>
    <cellStyle name="Normal 2 5 3 11 2" xfId="17275" xr:uid="{313C113C-5C9F-40CE-A47E-8390E2C182D4}"/>
    <cellStyle name="Normal 2 5 3 12" xfId="9728" xr:uid="{D01B6235-68CA-4951-94F9-623B5B813D32}"/>
    <cellStyle name="Normal 2 5 3 12 2" xfId="20108" xr:uid="{74E602F9-776A-4F97-ADAF-01E963B1E38E}"/>
    <cellStyle name="Normal 2 5 3 13" xfId="23118" xr:uid="{34070B2D-BA9C-4441-AD3D-F887D0876F3A}"/>
    <cellStyle name="Normal 2 5 3 14" xfId="12454" xr:uid="{31EE617D-D551-439D-A1A3-02848639B573}"/>
    <cellStyle name="Normal 2 5 3 2" xfId="795" xr:uid="{00000000-0005-0000-0000-0000C7040000}"/>
    <cellStyle name="Normal 2 5 3 2 10" xfId="9729" xr:uid="{A17B91C3-1F56-4A4D-AF3E-AC7567B499B9}"/>
    <cellStyle name="Normal 2 5 3 2 10 2" xfId="20109" xr:uid="{8D32B545-DD11-49E7-9C36-403AB34BACC2}"/>
    <cellStyle name="Normal 2 5 3 2 11" xfId="23347" xr:uid="{03FECB21-470C-4A29-B147-7F0CAAF93F1C}"/>
    <cellStyle name="Normal 2 5 3 2 12" xfId="12568" xr:uid="{0CC7BC41-9A3A-413B-BA31-66A3CBC60725}"/>
    <cellStyle name="Normal 2 5 3 2 2" xfId="796" xr:uid="{00000000-0005-0000-0000-0000C8040000}"/>
    <cellStyle name="Normal 2 5 3 2 2 2" xfId="3223" xr:uid="{00000000-0005-0000-0000-000084040000}"/>
    <cellStyle name="Normal 2 5 3 2 2 2 2" xfId="6281" xr:uid="{AE06F968-3F82-490F-AD4C-E515EAC7C341}"/>
    <cellStyle name="Normal 2 5 3 2 2 2 2 2" xfId="26766" xr:uid="{963993A2-0774-4C0A-B203-58A1F09FDA20}"/>
    <cellStyle name="Normal 2 5 3 2 2 2 2 3" xfId="26117" xr:uid="{382095A3-94FE-451A-9763-D22227E7BA23}"/>
    <cellStyle name="Normal 2 5 3 2 2 2 2 4" xfId="15850" xr:uid="{F29EC348-A204-49F9-9C0B-8A7935371C81}"/>
    <cellStyle name="Normal 2 5 3 2 2 2 3" xfId="8303" xr:uid="{E305045C-647C-4253-B434-20A78C68A955}"/>
    <cellStyle name="Normal 2 5 3 2 2 2 3 2" xfId="28886" xr:uid="{20061D78-E085-449C-9839-E4A15376BA84}"/>
    <cellStyle name="Normal 2 5 3 2 2 2 3 3" xfId="18683" xr:uid="{F0D2C55F-846C-4A52-A4AD-F035A82C4E1C}"/>
    <cellStyle name="Normal 2 5 3 2 2 2 4" xfId="11136" xr:uid="{E4CB2C56-B398-45F3-93A2-52F64E8B4FCD}"/>
    <cellStyle name="Normal 2 5 3 2 2 2 4 2" xfId="21516" xr:uid="{2DAB53EB-DE63-46E2-B876-ED521E9991D1}"/>
    <cellStyle name="Normal 2 5 3 2 2 2 5" xfId="25073" xr:uid="{FCDC08AB-856B-4995-8B0C-50A17A951D0B}"/>
    <cellStyle name="Normal 2 5 3 2 2 2 6" xfId="13766" xr:uid="{E4C19338-8437-4B6F-85D2-7915BF2A8C43}"/>
    <cellStyle name="Normal 2 5 3 2 2 3" xfId="4308" xr:uid="{33CF12BE-4E15-4766-966E-D53F693A0B27}"/>
    <cellStyle name="Normal 2 5 3 2 2 3 2" xfId="9080" xr:uid="{C23A6B08-EE5B-4BE4-95C9-3351C454EDAE}"/>
    <cellStyle name="Normal 2 5 3 2 2 3 2 2" xfId="29123" xr:uid="{3A7666C7-A758-457F-8359-865586FD1FF3}"/>
    <cellStyle name="Normal 2 5 3 2 2 3 2 3" xfId="19460" xr:uid="{2BD31331-0623-4781-940B-7F530BD394EB}"/>
    <cellStyle name="Normal 2 5 3 2 2 3 3" xfId="11913" xr:uid="{8E817C7C-DF18-4E16-90F9-1F79D4240CD2}"/>
    <cellStyle name="Normal 2 5 3 2 2 3 3 2" xfId="22293" xr:uid="{A644BADA-4A7E-4705-BCE0-EA0AB7E48073}"/>
    <cellStyle name="Normal 2 5 3 2 2 3 4" xfId="24973" xr:uid="{F0163A7A-099C-4C94-A83D-65AF42BF9F57}"/>
    <cellStyle name="Normal 2 5 3 2 2 3 5" xfId="16627" xr:uid="{49A5CFFB-A459-42F3-B5BE-D78081F8FE19}"/>
    <cellStyle name="Normal 2 5 3 2 2 4" xfId="5147" xr:uid="{7CAF6CA8-B2D7-4ECB-85F2-7B29C7DE4354}"/>
    <cellStyle name="Normal 2 5 3 2 2 4 2" xfId="26945" xr:uid="{98549FEC-8556-468E-8063-23A0CEDA2D5A}"/>
    <cellStyle name="Normal 2 5 3 2 2 4 3" xfId="14444" xr:uid="{D57A7FE4-0A42-4484-9FAF-9EB466F5E4AC}"/>
    <cellStyle name="Normal 2 5 3 2 2 5" xfId="6897" xr:uid="{61B74B72-EE99-4F1C-807F-27989FC8E96E}"/>
    <cellStyle name="Normal 2 5 3 2 2 5 2" xfId="17277" xr:uid="{E73A2E4F-DE00-443A-8D3B-7B4D3860D75A}"/>
    <cellStyle name="Normal 2 5 3 2 2 6" xfId="9730" xr:uid="{9768CB4E-2714-4103-8E6E-910ACBC0179F}"/>
    <cellStyle name="Normal 2 5 3 2 2 6 2" xfId="20110" xr:uid="{A5754DFA-E505-4F9F-90A1-15537FC8F736}"/>
    <cellStyle name="Normal 2 5 3 2 2 7" xfId="23823" xr:uid="{1173EBCD-5665-49E6-AD5C-B2304B17161D}"/>
    <cellStyle name="Normal 2 5 3 2 2 8" xfId="13182" xr:uid="{80A92B38-ED87-4C56-BADD-16D35D522DD5}"/>
    <cellStyle name="Normal 2 5 3 2 3" xfId="3224" xr:uid="{00000000-0005-0000-0000-000085040000}"/>
    <cellStyle name="Normal 2 5 3 2 3 2" xfId="4482" xr:uid="{F84F9602-F0AE-4DC7-951D-91646602D2D6}"/>
    <cellStyle name="Normal 2 5 3 2 3 2 2" xfId="9254" xr:uid="{1FC5633E-CCE7-43C7-B1F4-4E2766DB1D61}"/>
    <cellStyle name="Normal 2 5 3 2 3 2 2 2" xfId="29241" xr:uid="{75E8350C-2217-4421-B096-6919CE67F2BD}"/>
    <cellStyle name="Normal 2 5 3 2 3 2 2 3" xfId="19634" xr:uid="{91447355-DCF7-4612-82E6-E8E17892F62D}"/>
    <cellStyle name="Normal 2 5 3 2 3 2 3" xfId="12087" xr:uid="{2C0ECAF3-4B2A-42C9-A3FF-16A3C46C8632}"/>
    <cellStyle name="Normal 2 5 3 2 3 2 3 2" xfId="22467" xr:uid="{F6199A07-8DCE-4968-A554-A033795ABB04}"/>
    <cellStyle name="Normal 2 5 3 2 3 2 4" xfId="22823" xr:uid="{CC24F134-ED75-48E1-BAB9-646D79CDE47F}"/>
    <cellStyle name="Normal 2 5 3 2 3 2 5" xfId="16801" xr:uid="{0EA075A4-7FF1-4EA2-9CF8-6CD4F1B6190C}"/>
    <cellStyle name="Normal 2 5 3 2 3 3" xfId="6282" xr:uid="{88C70F18-104D-4686-AE35-9A30C0FC5F3D}"/>
    <cellStyle name="Normal 2 5 3 2 3 3 2" xfId="28643" xr:uid="{F7A23F4E-268A-44DC-B3F7-D0F11D7E5095}"/>
    <cellStyle name="Normal 2 5 3 2 3 3 3" xfId="15851" xr:uid="{3F0CE3FA-F544-4381-B5C8-629B153FCFB3}"/>
    <cellStyle name="Normal 2 5 3 2 3 4" xfId="8304" xr:uid="{4AB34DBE-B719-405E-B495-A072AFC84F6D}"/>
    <cellStyle name="Normal 2 5 3 2 3 4 2" xfId="18684" xr:uid="{B90C945C-9FE6-4044-9571-4E2F08A49A16}"/>
    <cellStyle name="Normal 2 5 3 2 3 5" xfId="11137" xr:uid="{6F74A375-9431-4E90-97C0-BF826892E75E}"/>
    <cellStyle name="Normal 2 5 3 2 3 5 2" xfId="21517" xr:uid="{D3ADF032-A154-427E-AA45-97FB78A2C7A7}"/>
    <cellStyle name="Normal 2 5 3 2 3 6" xfId="24288" xr:uid="{C41AD594-8344-40FC-9BAB-4F9F300DC813}"/>
    <cellStyle name="Normal 2 5 3 2 3 7" xfId="13767" xr:uid="{361459F8-1D19-4B25-A48A-253C871852DA}"/>
    <cellStyle name="Normal 2 5 3 2 4" xfId="3222" xr:uid="{00000000-0005-0000-0000-000086040000}"/>
    <cellStyle name="Normal 2 5 3 2 4 2" xfId="6280" xr:uid="{BECEE6F2-A32E-4134-BA46-9763589BE9F2}"/>
    <cellStyle name="Normal 2 5 3 2 4 2 2" xfId="28707" xr:uid="{308930B8-2630-49A9-8636-EFF6988358E2}"/>
    <cellStyle name="Normal 2 5 3 2 4 2 3" xfId="15849" xr:uid="{0291A228-6AF3-4CBE-ACFB-E6F988A6A73A}"/>
    <cellStyle name="Normal 2 5 3 2 4 3" xfId="8302" xr:uid="{D80F0271-FBD8-4581-B581-CCC4DEAB2087}"/>
    <cellStyle name="Normal 2 5 3 2 4 3 2" xfId="18682" xr:uid="{9A2F5522-6710-48DA-93DF-AB57C204EE03}"/>
    <cellStyle name="Normal 2 5 3 2 4 4" xfId="11135" xr:uid="{66F5DD36-C143-4AFD-849D-8A1F27B73A18}"/>
    <cellStyle name="Normal 2 5 3 2 4 4 2" xfId="21515" xr:uid="{11A4F742-1E4F-443A-B812-6848ECD0CE9D}"/>
    <cellStyle name="Normal 2 5 3 2 4 5" xfId="24536" xr:uid="{26D90045-E0DA-4C17-A2DE-D05875D7DD77}"/>
    <cellStyle name="Normal 2 5 3 2 4 6" xfId="13765" xr:uid="{98C3BC26-DF6F-4124-B423-9B4CF26C537F}"/>
    <cellStyle name="Normal 2 5 3 2 5" xfId="2528" xr:uid="{00000000-0005-0000-0000-000087040000}"/>
    <cellStyle name="Normal 2 5 3 2 5 2" xfId="5804" xr:uid="{55D655E9-1F84-43FE-9320-62BF5B1C22F6}"/>
    <cellStyle name="Normal 2 5 3 2 5 2 2" xfId="26176" xr:uid="{50A77953-1BD7-4337-84BF-5813ED2F0752}"/>
    <cellStyle name="Normal 2 5 3 2 5 2 3" xfId="15200" xr:uid="{D22DC361-ACE5-49EE-B767-6EDC2400BE2C}"/>
    <cellStyle name="Normal 2 5 3 2 5 3" xfId="7653" xr:uid="{816ADA4C-2F33-426F-A37D-37AC2E6755CF}"/>
    <cellStyle name="Normal 2 5 3 2 5 3 2" xfId="18033" xr:uid="{D4504AA2-E25B-4DDE-BF21-0B20F0EB7EC1}"/>
    <cellStyle name="Normal 2 5 3 2 5 4" xfId="10486" xr:uid="{67D4F33F-8D42-447C-8A88-E27F61469A3C}"/>
    <cellStyle name="Normal 2 5 3 2 5 4 2" xfId="20866" xr:uid="{D91E4D89-AFFC-4684-9FD4-E8CA9AE82100}"/>
    <cellStyle name="Normal 2 5 3 2 5 5" xfId="23161" xr:uid="{E913EA84-6AD1-41E2-A6F2-988DCA44C904}"/>
    <cellStyle name="Normal 2 5 3 2 5 6" xfId="12916" xr:uid="{EBEFE572-9B04-49F8-9FA4-0183C7B8D7B7}"/>
    <cellStyle name="Normal 2 5 3 2 6" xfId="2334" xr:uid="{00000000-0005-0000-0000-000082040000}"/>
    <cellStyle name="Normal 2 5 3 2 6 2" xfId="7461" xr:uid="{8B280B00-8611-4835-8C2E-276957C20C28}"/>
    <cellStyle name="Normal 2 5 3 2 6 2 2" xfId="17841" xr:uid="{BF30448F-133B-415C-8778-53B63BAE02CB}"/>
    <cellStyle name="Normal 2 5 3 2 6 3" xfId="10294" xr:uid="{1992D4DC-B5AC-442B-A473-26CECB6553B9}"/>
    <cellStyle name="Normal 2 5 3 2 6 3 2" xfId="20674" xr:uid="{E0B28474-8A8E-4DD0-8EB0-A817622FB2F0}"/>
    <cellStyle name="Normal 2 5 3 2 6 4" xfId="25588" xr:uid="{68796DDE-58EE-4733-89EA-044952437EFA}"/>
    <cellStyle name="Normal 2 5 3 2 6 5" xfId="15008" xr:uid="{E209A7A4-6938-4DFD-A8BB-6B2ADF3713F4}"/>
    <cellStyle name="Normal 2 5 3 2 7" xfId="3849" xr:uid="{68EF5F68-1856-41ED-95F2-A0A18534450F}"/>
    <cellStyle name="Normal 2 5 3 2 7 2" xfId="8682" xr:uid="{6468FD96-C1EC-4926-9F24-4FB5A8D3D5E1}"/>
    <cellStyle name="Normal 2 5 3 2 7 2 2" xfId="19062" xr:uid="{E77C4959-A932-418D-B36C-E48F813800E6}"/>
    <cellStyle name="Normal 2 5 3 2 7 3" xfId="11515" xr:uid="{DB5AA5FF-FE6A-4E50-A827-E675B7C4F86F}"/>
    <cellStyle name="Normal 2 5 3 2 7 3 2" xfId="21895" xr:uid="{790401EC-BDE4-4FF2-ADB2-C7F7D34CF1E5}"/>
    <cellStyle name="Normal 2 5 3 2 7 4" xfId="16229" xr:uid="{B5229A24-93F2-4693-851B-06CC506A0C55}"/>
    <cellStyle name="Normal 2 5 3 2 8" xfId="5146" xr:uid="{71DFB732-21F4-419B-9955-A0214C926B6F}"/>
    <cellStyle name="Normal 2 5 3 2 8 2" xfId="14443" xr:uid="{8F70C548-A3C3-44C7-81EA-CBE29DAAE6C3}"/>
    <cellStyle name="Normal 2 5 3 2 9" xfId="6896" xr:uid="{A26A1334-8781-4C7F-832A-3113608D2B6B}"/>
    <cellStyle name="Normal 2 5 3 2 9 2" xfId="17276" xr:uid="{2F1103A3-D415-4772-9783-7DF3E96E5209}"/>
    <cellStyle name="Normal 2 5 3 3" xfId="797" xr:uid="{00000000-0005-0000-0000-0000C9040000}"/>
    <cellStyle name="Normal 2 5 3 3 10" xfId="23043" xr:uid="{031C11DD-FCFB-47AB-BA52-672EED5BF159}"/>
    <cellStyle name="Normal 2 5 3 3 11" xfId="12726" xr:uid="{959C6AC3-1A67-4C63-924F-C3073593B867}"/>
    <cellStyle name="Normal 2 5 3 3 2" xfId="2743" xr:uid="{00000000-0005-0000-0000-000089040000}"/>
    <cellStyle name="Normal 2 5 3 3 2 2" xfId="3226" xr:uid="{00000000-0005-0000-0000-00008A040000}"/>
    <cellStyle name="Normal 2 5 3 3 2 2 2" xfId="6284" xr:uid="{25804369-44D9-459B-AAF0-86CD4FE0C9F3}"/>
    <cellStyle name="Normal 2 5 3 3 2 2 2 2" xfId="28325" xr:uid="{13FB1E69-19B8-4F39-9B11-E56FDBFFE513}"/>
    <cellStyle name="Normal 2 5 3 3 2 2 2 3" xfId="15853" xr:uid="{CC4942FC-D8CD-4C14-A7DC-2C9F5FF6D062}"/>
    <cellStyle name="Normal 2 5 3 3 2 2 3" xfId="8306" xr:uid="{E1C95000-BFF6-4817-896D-FF8602CB33AA}"/>
    <cellStyle name="Normal 2 5 3 3 2 2 3 2" xfId="18686" xr:uid="{328EACC2-91C4-43B4-B8B1-A5B08CCE66FD}"/>
    <cellStyle name="Normal 2 5 3 3 2 2 4" xfId="11139" xr:uid="{C200ADDC-0253-4A5C-9380-03155673285D}"/>
    <cellStyle name="Normal 2 5 3 3 2 2 4 2" xfId="21519" xr:uid="{132883E7-FD5A-400D-A783-82E777FBEF89}"/>
    <cellStyle name="Normal 2 5 3 3 2 2 5" xfId="22931" xr:uid="{FD21EA28-58D8-4640-BCD8-436C2B747B36}"/>
    <cellStyle name="Normal 2 5 3 3 2 2 6" xfId="13769" xr:uid="{17D29EFB-3707-404C-85EF-176B86D713D6}"/>
    <cellStyle name="Normal 2 5 3 3 2 3" xfId="4309" xr:uid="{1107B74B-FE16-45DD-897B-F3FED8FBA035}"/>
    <cellStyle name="Normal 2 5 3 3 2 3 2" xfId="9081" xr:uid="{9A2F5A9A-DBFE-43CB-B7F4-1B81C1AC1F57}"/>
    <cellStyle name="Normal 2 5 3 3 2 3 2 2" xfId="29124" xr:uid="{C18B8F15-42E5-4CD1-B362-08EB4981DFEC}"/>
    <cellStyle name="Normal 2 5 3 3 2 3 2 3" xfId="19461" xr:uid="{9DA8E725-F94A-4428-B5C6-AF45C02AA7BE}"/>
    <cellStyle name="Normal 2 5 3 3 2 3 3" xfId="11914" xr:uid="{543B574E-E8BD-4E81-97A3-8F4AB0D957C5}"/>
    <cellStyle name="Normal 2 5 3 3 2 3 3 2" xfId="22294" xr:uid="{63B6EB05-9EB6-4DDA-92D3-E5C84ABB373C}"/>
    <cellStyle name="Normal 2 5 3 3 2 3 4" xfId="23577" xr:uid="{B183ABB5-AEAC-4324-B67A-883A055856E7}"/>
    <cellStyle name="Normal 2 5 3 3 2 3 5" xfId="16628" xr:uid="{AFF0AFBE-A036-4A2F-B7EC-418A4D0FA1E1}"/>
    <cellStyle name="Normal 2 5 3 3 2 4" xfId="5961" xr:uid="{7ABC2878-0CFB-4341-823C-590E345E96EA}"/>
    <cellStyle name="Normal 2 5 3 3 2 4 2" xfId="28131" xr:uid="{143786A4-9DA3-443C-89EF-AD66CA6AEBA1}"/>
    <cellStyle name="Normal 2 5 3 3 2 4 3" xfId="15414" xr:uid="{355A02C9-1378-4F95-9738-7D3BF406B401}"/>
    <cellStyle name="Normal 2 5 3 3 2 5" xfId="7867" xr:uid="{035FE164-C485-4BB7-9E30-1ED086CED099}"/>
    <cellStyle name="Normal 2 5 3 3 2 5 2" xfId="18247" xr:uid="{CEF946DA-5181-44CA-A469-BDDE98BFD9CD}"/>
    <cellStyle name="Normal 2 5 3 3 2 6" xfId="10700" xr:uid="{4DF713A1-28E6-4743-8E80-6C8DE2DFE72B}"/>
    <cellStyle name="Normal 2 5 3 3 2 6 2" xfId="21080" xr:uid="{57BA23C6-7D59-4F2B-9E49-34433176D4A4}"/>
    <cellStyle name="Normal 2 5 3 3 2 7" xfId="25224" xr:uid="{99AA99E4-312F-4C28-B193-CBEADDBB85D0}"/>
    <cellStyle name="Normal 2 5 3 3 2 8" xfId="13183" xr:uid="{3EA2A6FB-FCFB-4DCB-AA36-A0B7FFC6C9D6}"/>
    <cellStyle name="Normal 2 5 3 3 3" xfId="3227" xr:uid="{00000000-0005-0000-0000-00008B040000}"/>
    <cellStyle name="Normal 2 5 3 3 3 2" xfId="4483" xr:uid="{951FAC34-D5FB-48AC-B36C-45BCE8EFE642}"/>
    <cellStyle name="Normal 2 5 3 3 3 2 2" xfId="9255" xr:uid="{545DCAC0-08C9-4B07-BBF3-506B166FD2F6}"/>
    <cellStyle name="Normal 2 5 3 3 3 2 2 2" xfId="29242" xr:uid="{EF85B97C-056C-4973-A746-58F159A92BF8}"/>
    <cellStyle name="Normal 2 5 3 3 3 2 2 3" xfId="19635" xr:uid="{4B0A08D7-8B3A-4832-B9C7-BA2320660323}"/>
    <cellStyle name="Normal 2 5 3 3 3 2 3" xfId="12088" xr:uid="{408152FC-D79D-445C-8162-5DA9B3B886FA}"/>
    <cellStyle name="Normal 2 5 3 3 3 2 3 2" xfId="22468" xr:uid="{88B369D0-AC3C-442D-A3E2-DF14A0BE12CB}"/>
    <cellStyle name="Normal 2 5 3 3 3 2 4" xfId="25589" xr:uid="{7B11F276-EFB1-4CE5-AAAF-C81351D04808}"/>
    <cellStyle name="Normal 2 5 3 3 3 2 5" xfId="16802" xr:uid="{ED702B6E-C0C9-4D8B-9646-FCD99BC5123F}"/>
    <cellStyle name="Normal 2 5 3 3 3 3" xfId="6285" xr:uid="{49E23FAE-86D7-4637-91B5-D4535F3EEE3C}"/>
    <cellStyle name="Normal 2 5 3 3 3 3 2" xfId="25887" xr:uid="{985224D8-D2DF-4B30-BBC4-0C734A65E8E8}"/>
    <cellStyle name="Normal 2 5 3 3 3 3 3" xfId="15854" xr:uid="{86784FBA-6E6F-4752-B168-C9D11180137E}"/>
    <cellStyle name="Normal 2 5 3 3 3 4" xfId="8307" xr:uid="{A33E524C-83A4-40D8-82B9-596C924968C8}"/>
    <cellStyle name="Normal 2 5 3 3 3 4 2" xfId="18687" xr:uid="{6CD46AB8-ED21-465B-BC4C-415C8155090A}"/>
    <cellStyle name="Normal 2 5 3 3 3 5" xfId="11140" xr:uid="{864771EB-E8B7-4442-AE35-32F1E104751C}"/>
    <cellStyle name="Normal 2 5 3 3 3 5 2" xfId="21520" xr:uid="{790328D7-A0B3-499C-A593-89CAAC845012}"/>
    <cellStyle name="Normal 2 5 3 3 3 6" xfId="23127" xr:uid="{1C7FF4AA-F112-4817-AFA7-337311AE8D92}"/>
    <cellStyle name="Normal 2 5 3 3 3 7" xfId="13770" xr:uid="{6D3BB943-701D-4A19-A4C9-AC850DE15A54}"/>
    <cellStyle name="Normal 2 5 3 3 4" xfId="3225" xr:uid="{00000000-0005-0000-0000-00008C040000}"/>
    <cellStyle name="Normal 2 5 3 3 4 2" xfId="6283" xr:uid="{0C3BD62F-F8AC-44D4-B5FF-7BFACC6D07D5}"/>
    <cellStyle name="Normal 2 5 3 3 4 2 2" xfId="26473" xr:uid="{8CD69CCA-B0FD-4E9A-8CEB-542155F751F2}"/>
    <cellStyle name="Normal 2 5 3 3 4 2 3" xfId="15852" xr:uid="{F2D39404-8D23-4B87-A925-2E52341FF785}"/>
    <cellStyle name="Normal 2 5 3 3 4 3" xfId="8305" xr:uid="{9527BE1E-DE74-4998-8553-7E5E26C1EFA2}"/>
    <cellStyle name="Normal 2 5 3 3 4 3 2" xfId="18685" xr:uid="{8647DFEC-5795-4E25-89C9-3F75FA989953}"/>
    <cellStyle name="Normal 2 5 3 3 4 4" xfId="11138" xr:uid="{BF522B7D-4624-4E56-92C8-332BB22C2467}"/>
    <cellStyle name="Normal 2 5 3 3 4 4 2" xfId="21518" xr:uid="{AD49A652-9991-4344-BEAB-0B78CFBD538D}"/>
    <cellStyle name="Normal 2 5 3 3 4 5" xfId="25368" xr:uid="{1A593429-A8C9-479E-AE78-CA9217A38F3D}"/>
    <cellStyle name="Normal 2 5 3 3 4 6" xfId="13768" xr:uid="{AC368816-52E5-4934-81B9-98172E0CCDC2}"/>
    <cellStyle name="Normal 2 5 3 3 5" xfId="2631" xr:uid="{00000000-0005-0000-0000-00008D040000}"/>
    <cellStyle name="Normal 2 5 3 3 5 2" xfId="5893" xr:uid="{E2E090D2-3735-478B-9685-CCDCF79CED39}"/>
    <cellStyle name="Normal 2 5 3 3 5 2 2" xfId="27103" xr:uid="{333B7E22-A868-4CDD-A946-650B7FE6FE6C}"/>
    <cellStyle name="Normal 2 5 3 3 5 2 3" xfId="15303" xr:uid="{3BD07DCA-A157-45A3-9D9D-4CE33245103F}"/>
    <cellStyle name="Normal 2 5 3 3 5 3" xfId="7756" xr:uid="{44037371-D29E-4521-A158-ED7938454E68}"/>
    <cellStyle name="Normal 2 5 3 3 5 3 2" xfId="18136" xr:uid="{7B599C7F-7535-42B4-89BD-95E9A2D3F07C}"/>
    <cellStyle name="Normal 2 5 3 3 5 4" xfId="10589" xr:uid="{E91E3381-5744-4EBC-9023-F0BB8787BB8D}"/>
    <cellStyle name="Normal 2 5 3 3 5 4 2" xfId="20969" xr:uid="{7903732C-1E4A-4DC7-B982-0AEDE4E5D11B}"/>
    <cellStyle name="Normal 2 5 3 3 5 5" xfId="23998" xr:uid="{4039D8F0-F054-40B7-A0E4-A4EEF489507E}"/>
    <cellStyle name="Normal 2 5 3 3 5 6" xfId="13019" xr:uid="{319D4F10-0955-4B1D-89ED-2AA232155015}"/>
    <cellStyle name="Normal 2 5 3 3 6" xfId="4168" xr:uid="{35C1B1DB-A382-4B39-99E3-95C074285C85}"/>
    <cellStyle name="Normal 2 5 3 3 6 2" xfId="8940" xr:uid="{197E43BB-D3CA-4368-8652-4F2402FD33CF}"/>
    <cellStyle name="Normal 2 5 3 3 6 2 2" xfId="19320" xr:uid="{C20EE58D-61B1-4AC0-9ECC-59C8ABA034D1}"/>
    <cellStyle name="Normal 2 5 3 3 6 3" xfId="11773" xr:uid="{6912843E-C807-46F5-A8E0-BFBD90824D89}"/>
    <cellStyle name="Normal 2 5 3 3 6 3 2" xfId="22153" xr:uid="{F9645213-A636-4326-A20E-01F43408CF55}"/>
    <cellStyle name="Normal 2 5 3 3 6 4" xfId="23253" xr:uid="{BFC4F051-9596-4F76-8BB4-0E786E3321A9}"/>
    <cellStyle name="Normal 2 5 3 3 6 5" xfId="16487" xr:uid="{FC561C2F-9FA6-44E0-9C95-BE24AEDE5EFF}"/>
    <cellStyle name="Normal 2 5 3 3 7" xfId="5148" xr:uid="{4D4DAB8C-6541-4D40-B66B-25E93FFC5312}"/>
    <cellStyle name="Normal 2 5 3 3 7 2" xfId="14445" xr:uid="{247654F7-094F-4AFD-A419-E1CB39ADDB4F}"/>
    <cellStyle name="Normal 2 5 3 3 8" xfId="6898" xr:uid="{59698C3A-0669-4F1E-A984-FF5FCC3E5BB2}"/>
    <cellStyle name="Normal 2 5 3 3 8 2" xfId="17278" xr:uid="{764DED76-B7F8-4062-9FCB-E9395AA4FBDE}"/>
    <cellStyle name="Normal 2 5 3 3 9" xfId="9731" xr:uid="{DDC34514-64B4-4F84-98A4-2EFE22B6C6E5}"/>
    <cellStyle name="Normal 2 5 3 3 9 2" xfId="20111" xr:uid="{F025BD27-34F3-48F0-B228-4A8C03A77A11}"/>
    <cellStyle name="Normal 2 5 3 4" xfId="798" xr:uid="{00000000-0005-0000-0000-0000CA040000}"/>
    <cellStyle name="Normal 2 5 3 4 2" xfId="3228" xr:uid="{00000000-0005-0000-0000-00008F040000}"/>
    <cellStyle name="Normal 2 5 3 4 2 2" xfId="6286" xr:uid="{939D3226-FF87-4B90-8B78-7DCCABB05372}"/>
    <cellStyle name="Normal 2 5 3 4 2 2 2" xfId="28351" xr:uid="{BDDB8FB3-B852-4AC3-909E-8381C8EE5F07}"/>
    <cellStyle name="Normal 2 5 3 4 2 2 3" xfId="15855" xr:uid="{67F8E193-0006-4149-A486-5372E80E5353}"/>
    <cellStyle name="Normal 2 5 3 4 2 3" xfId="8308" xr:uid="{97661A0C-02BE-4843-B20A-0599541327DA}"/>
    <cellStyle name="Normal 2 5 3 4 2 3 2" xfId="18688" xr:uid="{E3B21853-34F4-4D63-B8A5-6F26848BF5E6}"/>
    <cellStyle name="Normal 2 5 3 4 2 4" xfId="11141" xr:uid="{20CEBD95-A24D-4833-AA7C-61ABA764AF01}"/>
    <cellStyle name="Normal 2 5 3 4 2 4 2" xfId="21521" xr:uid="{EE6BB99F-8026-4268-A515-EB4C8CF86425}"/>
    <cellStyle name="Normal 2 5 3 4 2 5" xfId="22748" xr:uid="{21AC6561-6D20-4301-9BD5-28C92FA245FB}"/>
    <cellStyle name="Normal 2 5 3 4 2 6" xfId="13771" xr:uid="{09592D99-3FF8-4948-8C83-7C4357ADCF7D}"/>
    <cellStyle name="Normal 2 5 3 4 3" xfId="4307" xr:uid="{8785D825-AD3B-422C-B285-0ED6DFADF3AA}"/>
    <cellStyle name="Normal 2 5 3 4 3 2" xfId="9079" xr:uid="{1AEF477D-B7CC-4B72-839F-C3FEFE9A4BAD}"/>
    <cellStyle name="Normal 2 5 3 4 3 2 2" xfId="29122" xr:uid="{7D56A3C7-B510-4AF6-A7C9-2AFE343805E0}"/>
    <cellStyle name="Normal 2 5 3 4 3 2 3" xfId="19459" xr:uid="{68CC6781-067F-410D-9D7C-53706A48857F}"/>
    <cellStyle name="Normal 2 5 3 4 3 3" xfId="11912" xr:uid="{48D8519C-8B33-4196-A3C8-2457043A9426}"/>
    <cellStyle name="Normal 2 5 3 4 3 3 2" xfId="22292" xr:uid="{BEFA8E93-EC49-4FFB-B041-79172E4D6AF5}"/>
    <cellStyle name="Normal 2 5 3 4 3 4" xfId="23298" xr:uid="{36DA8047-9FFD-408A-BD6B-41D321FDAFDA}"/>
    <cellStyle name="Normal 2 5 3 4 3 5" xfId="16626" xr:uid="{2B3C2E63-D44C-493B-B335-CDDA83344D56}"/>
    <cellStyle name="Normal 2 5 3 4 4" xfId="5149" xr:uid="{1EBB81B8-9642-443C-94EC-CAA1770A8AEE}"/>
    <cellStyle name="Normal 2 5 3 4 4 2" xfId="27532" xr:uid="{DCB1CF7B-C50A-41FA-BA0E-FF1F7397F6F1}"/>
    <cellStyle name="Normal 2 5 3 4 4 3" xfId="14446" xr:uid="{6BD61CC2-EDD3-4400-959C-EFD03CC473F5}"/>
    <cellStyle name="Normal 2 5 3 4 5" xfId="6899" xr:uid="{119BD438-A9F8-4395-8923-C1F3953BFF58}"/>
    <cellStyle name="Normal 2 5 3 4 5 2" xfId="17279" xr:uid="{17D9B5A9-2EA1-48FA-8482-A29367EFE490}"/>
    <cellStyle name="Normal 2 5 3 4 6" xfId="9732" xr:uid="{A2428498-4586-460F-8F4A-BCF95294D36C}"/>
    <cellStyle name="Normal 2 5 3 4 6 2" xfId="20112" xr:uid="{3B2726D7-2DEB-4F18-9DB3-4E9F9D6183D9}"/>
    <cellStyle name="Normal 2 5 3 4 7" xfId="22889" xr:uid="{75F175D2-DA8D-44A4-B513-2FF835520016}"/>
    <cellStyle name="Normal 2 5 3 4 8" xfId="13181" xr:uid="{9C962EB9-99D8-44F6-AF18-7961AAE03E43}"/>
    <cellStyle name="Normal 2 5 3 5" xfId="3229" xr:uid="{00000000-0005-0000-0000-000090040000}"/>
    <cellStyle name="Normal 2 5 3 5 2" xfId="4484" xr:uid="{0BEB3A3D-C3D5-4EF2-8C83-3DFDED1B22B5}"/>
    <cellStyle name="Normal 2 5 3 5 2 2" xfId="9256" xr:uid="{2334310F-F348-438D-9405-FA364CD2B800}"/>
    <cellStyle name="Normal 2 5 3 5 2 2 2" xfId="29243" xr:uid="{6449A4A3-0FAB-4007-B0A2-B93EB0EB0140}"/>
    <cellStyle name="Normal 2 5 3 5 2 2 3" xfId="19636" xr:uid="{81B52144-2BFB-48B6-8A11-7CE4262E25DB}"/>
    <cellStyle name="Normal 2 5 3 5 2 3" xfId="12089" xr:uid="{A11F0EBF-9EB0-432B-A975-C574975B3A88}"/>
    <cellStyle name="Normal 2 5 3 5 2 3 2" xfId="22469" xr:uid="{791D0D36-F9CD-407E-8DCB-DB6164200372}"/>
    <cellStyle name="Normal 2 5 3 5 2 4" xfId="25074" xr:uid="{4A45569A-ABAA-4AA9-86E4-7D83925BB77D}"/>
    <cellStyle name="Normal 2 5 3 5 2 5" xfId="16803" xr:uid="{159A6CA8-3B65-4566-BDE1-8560AA86B86A}"/>
    <cellStyle name="Normal 2 5 3 5 3" xfId="6287" xr:uid="{1E0D802E-7B4A-4613-998F-F3E8DC8B81D2}"/>
    <cellStyle name="Normal 2 5 3 5 3 2" xfId="26825" xr:uid="{2E287158-7645-4617-8F5E-3637269961B0}"/>
    <cellStyle name="Normal 2 5 3 5 3 3" xfId="15856" xr:uid="{97635189-8BE7-436A-9583-42A16340DD0C}"/>
    <cellStyle name="Normal 2 5 3 5 4" xfId="8309" xr:uid="{A6997152-AC19-4A7E-A648-37891E593E8D}"/>
    <cellStyle name="Normal 2 5 3 5 4 2" xfId="18689" xr:uid="{30137378-1DE8-4737-B755-36460CF52729}"/>
    <cellStyle name="Normal 2 5 3 5 5" xfId="11142" xr:uid="{5A8FDB6A-5572-465A-8380-F41460F1A1DD}"/>
    <cellStyle name="Normal 2 5 3 5 5 2" xfId="21522" xr:uid="{70535393-DBC4-4BFC-9C91-EB6899198642}"/>
    <cellStyle name="Normal 2 5 3 5 6" xfId="23839" xr:uid="{49743946-3652-472F-9C52-EEEE5544C403}"/>
    <cellStyle name="Normal 2 5 3 5 7" xfId="13772" xr:uid="{D2F7F6C9-BFCC-4D3B-8892-9645E9B61F3C}"/>
    <cellStyle name="Normal 2 5 3 6" xfId="2909" xr:uid="{00000000-0005-0000-0000-000091040000}"/>
    <cellStyle name="Normal 2 5 3 6 2" xfId="6095" xr:uid="{B73878D2-5259-4990-81CF-080BA4EF1E5D}"/>
    <cellStyle name="Normal 2 5 3 6 2 2" xfId="28698" xr:uid="{EEF64A54-E212-4C60-BD41-D668E418A9DB}"/>
    <cellStyle name="Normal 2 5 3 6 2 3" xfId="15573" xr:uid="{0CB61A38-7EF3-43D6-948B-ECC541C781F9}"/>
    <cellStyle name="Normal 2 5 3 6 3" xfId="8026" xr:uid="{CE48BB44-792E-4F21-902E-4BB97AEF7655}"/>
    <cellStyle name="Normal 2 5 3 6 3 2" xfId="18406" xr:uid="{B62B2F41-6AB8-4DD0-AA31-E28A19E9F9D8}"/>
    <cellStyle name="Normal 2 5 3 6 4" xfId="10859" xr:uid="{C24DB934-6084-4D07-9EF6-4CE5B68AFF5C}"/>
    <cellStyle name="Normal 2 5 3 6 4 2" xfId="21239" xr:uid="{D38D8EEE-5F99-45F1-B30F-54336C143397}"/>
    <cellStyle name="Normal 2 5 3 6 5" xfId="25235" xr:uid="{A43D021D-1A55-47BA-A9F1-5348C5A3DDE9}"/>
    <cellStyle name="Normal 2 5 3 6 6" xfId="13424" xr:uid="{C1A7CE82-9259-47E3-BDAE-73A09C85EBF4}"/>
    <cellStyle name="Normal 2 5 3 7" xfId="2468" xr:uid="{00000000-0005-0000-0000-000092040000}"/>
    <cellStyle name="Normal 2 5 3 7 2" xfId="5758" xr:uid="{B168AF0A-31FE-458F-BE87-E8C90E776266}"/>
    <cellStyle name="Normal 2 5 3 7 2 2" xfId="28481" xr:uid="{F70FBECB-9D83-407D-84C4-17ADF63D7726}"/>
    <cellStyle name="Normal 2 5 3 7 2 3" xfId="15140" xr:uid="{6FE660AB-0937-442F-801C-F3C087699BEE}"/>
    <cellStyle name="Normal 2 5 3 7 3" xfId="7593" xr:uid="{58A42B35-60C8-41F2-AB70-65F4EF71C1DB}"/>
    <cellStyle name="Normal 2 5 3 7 3 2" xfId="17973" xr:uid="{DE52DCE9-40C2-452D-8456-5FF6AE9695A2}"/>
    <cellStyle name="Normal 2 5 3 7 4" xfId="10426" xr:uid="{910D1454-1412-4868-8BB6-9C605C88F5FF}"/>
    <cellStyle name="Normal 2 5 3 7 4 2" xfId="20806" xr:uid="{432812E6-7CDF-4C1E-BE4E-1CA4F7330669}"/>
    <cellStyle name="Normal 2 5 3 7 5" xfId="24120" xr:uid="{5C2766B1-ADA5-410F-A742-1CD7F4FC1B84}"/>
    <cellStyle name="Normal 2 5 3 7 6" xfId="12856" xr:uid="{7BA044FC-A76D-402C-8E1A-800974FD98C4}"/>
    <cellStyle name="Normal 2 5 3 8" xfId="2222" xr:uid="{00000000-0005-0000-0000-000081040000}"/>
    <cellStyle name="Normal 2 5 3 8 2" xfId="7349" xr:uid="{D2E4E38C-8D19-4275-8CE0-B7119B823696}"/>
    <cellStyle name="Normal 2 5 3 8 2 2" xfId="17729" xr:uid="{70C14F63-2795-48D7-A7DB-4101B9D794A7}"/>
    <cellStyle name="Normal 2 5 3 8 3" xfId="10182" xr:uid="{2F070E58-C7D0-4A47-8D76-D4BA544C705D}"/>
    <cellStyle name="Normal 2 5 3 8 3 2" xfId="20562" xr:uid="{AD63F703-5A02-4C99-8AFF-7D536F35CDF4}"/>
    <cellStyle name="Normal 2 5 3 8 4" xfId="24187" xr:uid="{0FB55210-A2F4-4E4D-A13B-45A04BF0A794}"/>
    <cellStyle name="Normal 2 5 3 8 5" xfId="14896" xr:uid="{C54113B0-249C-46BC-B11D-F443BD6799E6}"/>
    <cellStyle name="Normal 2 5 3 9" xfId="3944" xr:uid="{C0CC3FD7-CAC4-47BD-B3E9-E4DC609FB2A0}"/>
    <cellStyle name="Normal 2 5 3 9 2" xfId="8776" xr:uid="{0FA45915-D319-4183-BC2E-0054D365287E}"/>
    <cellStyle name="Normal 2 5 3 9 2 2" xfId="19156" xr:uid="{40D9AE69-1328-49C7-B694-85C243E1431D}"/>
    <cellStyle name="Normal 2 5 3 9 3" xfId="11609" xr:uid="{92587BA5-D326-4636-B8B0-18FE1AF758F5}"/>
    <cellStyle name="Normal 2 5 3 9 3 2" xfId="21989" xr:uid="{28E55DE2-C0C0-4102-854E-8884C587AD00}"/>
    <cellStyle name="Normal 2 5 3 9 4" xfId="16323" xr:uid="{93415755-5E1E-453E-9415-6BDBF66ECB00}"/>
    <cellStyle name="Normal 2 5 4" xfId="799" xr:uid="{00000000-0005-0000-0000-0000CB040000}"/>
    <cellStyle name="Normal 2 5 4 10" xfId="6900" xr:uid="{CB047E49-D53E-46AE-A873-27ABC9EECBD9}"/>
    <cellStyle name="Normal 2 5 4 10 2" xfId="17280" xr:uid="{B519EA17-B023-4DF0-876F-5671CF66B8AC}"/>
    <cellStyle name="Normal 2 5 4 11" xfId="9733" xr:uid="{9BB6EF12-CDE5-4744-8831-F0761B12D963}"/>
    <cellStyle name="Normal 2 5 4 11 2" xfId="20113" xr:uid="{170C48B2-6AEB-488F-BA8F-E698B6827046}"/>
    <cellStyle name="Normal 2 5 4 12" xfId="24914" xr:uid="{5B9F2A8E-0104-4D27-A837-7C63A45FF2A2}"/>
    <cellStyle name="Normal 2 5 4 13" xfId="12437" xr:uid="{F32A1A22-7BBF-4368-843F-7792A7197D73}"/>
    <cellStyle name="Normal 2 5 4 2" xfId="800" xr:uid="{00000000-0005-0000-0000-0000CC040000}"/>
    <cellStyle name="Normal 2 5 4 2 10" xfId="9734" xr:uid="{EB95C9A1-1894-4AD2-A17A-AC8E7ADD68F2}"/>
    <cellStyle name="Normal 2 5 4 2 10 2" xfId="20114" xr:uid="{2A98D9B5-85DE-413A-BB07-64EB77C01AF5}"/>
    <cellStyle name="Normal 2 5 4 2 11" xfId="23463" xr:uid="{27BC0A7A-B2F6-4886-A2DF-E73BCA1ECB62}"/>
    <cellStyle name="Normal 2 5 4 2 12" xfId="12569" xr:uid="{1CBDEFBE-2FCD-4FCB-A936-03F1F88C37C1}"/>
    <cellStyle name="Normal 2 5 4 2 2" xfId="801" xr:uid="{00000000-0005-0000-0000-0000CD040000}"/>
    <cellStyle name="Normal 2 5 4 2 2 2" xfId="3231" xr:uid="{00000000-0005-0000-0000-000096040000}"/>
    <cellStyle name="Normal 2 5 4 2 2 2 2" xfId="6289" xr:uid="{8892750F-7025-4C9C-96FB-CD8CFED5DCC5}"/>
    <cellStyle name="Normal 2 5 4 2 2 2 2 2" xfId="25962" xr:uid="{94FE1B15-B6FD-4918-B240-16B296DF0B2E}"/>
    <cellStyle name="Normal 2 5 4 2 2 2 2 3" xfId="26644" xr:uid="{7860B85E-A5C5-4E53-A052-92B8E69EEA39}"/>
    <cellStyle name="Normal 2 5 4 2 2 2 2 4" xfId="15858" xr:uid="{4E977405-66D9-42F9-A3FE-75344B532578}"/>
    <cellStyle name="Normal 2 5 4 2 2 2 3" xfId="8311" xr:uid="{FF599439-A5F8-4927-9DEE-E1B4DD50819A}"/>
    <cellStyle name="Normal 2 5 4 2 2 2 3 2" xfId="28887" xr:uid="{AA552203-6951-4942-B5F2-AC43969F3824}"/>
    <cellStyle name="Normal 2 5 4 2 2 2 3 3" xfId="18691" xr:uid="{06BB6B0A-50C3-4A17-B81D-AF2B71346F71}"/>
    <cellStyle name="Normal 2 5 4 2 2 2 4" xfId="11144" xr:uid="{65CD692F-6D05-4FC2-A4EB-56577F60FDE2}"/>
    <cellStyle name="Normal 2 5 4 2 2 2 4 2" xfId="21524" xr:uid="{6C0FFF33-281F-48A1-BC00-C6A7D8863B2C}"/>
    <cellStyle name="Normal 2 5 4 2 2 2 5" xfId="24945" xr:uid="{F48912EC-9A15-480E-92DD-56E3E099D83C}"/>
    <cellStyle name="Normal 2 5 4 2 2 2 6" xfId="13774" xr:uid="{3D655155-08D8-4600-B855-F8E49E61D9CD}"/>
    <cellStyle name="Normal 2 5 4 2 2 3" xfId="4310" xr:uid="{7FBF59B4-F836-44E7-BC8A-67A9782E935E}"/>
    <cellStyle name="Normal 2 5 4 2 2 3 2" xfId="9082" xr:uid="{6B304CD8-61FF-4486-AB86-0AA2692CB6CA}"/>
    <cellStyle name="Normal 2 5 4 2 2 3 2 2" xfId="29125" xr:uid="{8ADA81D0-515D-4FB2-B6C9-B393393B47A9}"/>
    <cellStyle name="Normal 2 5 4 2 2 3 2 3" xfId="19462" xr:uid="{B7804AE3-567D-4EC7-B458-518B57E6F949}"/>
    <cellStyle name="Normal 2 5 4 2 2 3 3" xfId="11915" xr:uid="{3CB8E62F-7E18-47BB-ACB0-0813D775BCC8}"/>
    <cellStyle name="Normal 2 5 4 2 2 3 3 2" xfId="22295" xr:uid="{54CFFEC8-9A5F-41D0-B3D3-81D04AAFAC3A}"/>
    <cellStyle name="Normal 2 5 4 2 2 3 4" xfId="23385" xr:uid="{DDC27A66-FC4B-4B00-AD6B-5CC898FB1855}"/>
    <cellStyle name="Normal 2 5 4 2 2 3 5" xfId="16629" xr:uid="{5CF0219C-D170-41C4-B12D-DE085AAAB22B}"/>
    <cellStyle name="Normal 2 5 4 2 2 4" xfId="5152" xr:uid="{0778C214-8051-49D9-A6EC-36AB2F8093BD}"/>
    <cellStyle name="Normal 2 5 4 2 2 4 2" xfId="28584" xr:uid="{7F0573E1-36D3-46C8-A8FD-9C4773A8E12C}"/>
    <cellStyle name="Normal 2 5 4 2 2 4 3" xfId="14449" xr:uid="{0CCCFEA0-645C-4913-A729-F698F8D2CE21}"/>
    <cellStyle name="Normal 2 5 4 2 2 5" xfId="6902" xr:uid="{48F2EDB2-782A-4B9C-BBD5-2644FB43DB10}"/>
    <cellStyle name="Normal 2 5 4 2 2 5 2" xfId="17282" xr:uid="{40A490A8-A648-4202-820A-452251C7EA31}"/>
    <cellStyle name="Normal 2 5 4 2 2 6" xfId="9735" xr:uid="{62E04ED5-DBA4-49DE-BE42-8EC1B0449D0A}"/>
    <cellStyle name="Normal 2 5 4 2 2 6 2" xfId="20115" xr:uid="{3CC93754-9412-4E1B-BF1C-75BB4310CF7D}"/>
    <cellStyle name="Normal 2 5 4 2 2 7" xfId="25552" xr:uid="{379DBCBE-3014-4986-A692-82ABB0DF1F03}"/>
    <cellStyle name="Normal 2 5 4 2 2 8" xfId="13185" xr:uid="{F21C79F2-99B4-471A-8405-E298CB8D5B4B}"/>
    <cellStyle name="Normal 2 5 4 2 3" xfId="3232" xr:uid="{00000000-0005-0000-0000-000097040000}"/>
    <cellStyle name="Normal 2 5 4 2 3 2" xfId="4485" xr:uid="{5DC40255-4AB9-41D9-AA22-7F46584C7977}"/>
    <cellStyle name="Normal 2 5 4 2 3 2 2" xfId="9257" xr:uid="{A6CD52E1-8F01-4B11-8E41-3640A9E23CA8}"/>
    <cellStyle name="Normal 2 5 4 2 3 2 2 2" xfId="29244" xr:uid="{E5527572-4523-48F2-8335-40563C2D2BD9}"/>
    <cellStyle name="Normal 2 5 4 2 3 2 2 3" xfId="19637" xr:uid="{3D618317-D045-49C1-B479-ECBF6F101EA3}"/>
    <cellStyle name="Normal 2 5 4 2 3 2 3" xfId="12090" xr:uid="{8623B10A-97D4-44F2-AB73-D17D6B7CA6D2}"/>
    <cellStyle name="Normal 2 5 4 2 3 2 3 2" xfId="22470" xr:uid="{E2BD33F1-B295-44CF-AC3B-B63D13292E28}"/>
    <cellStyle name="Normal 2 5 4 2 3 2 4" xfId="23219" xr:uid="{DEC4DE71-6A92-4A94-9895-3CE20C6033CC}"/>
    <cellStyle name="Normal 2 5 4 2 3 2 5" xfId="16804" xr:uid="{03831A9E-3093-4AD7-B572-9DA03DEBA0A9}"/>
    <cellStyle name="Normal 2 5 4 2 3 3" xfId="6290" xr:uid="{E6D74EAA-6FE7-442E-A52E-B57B18C5E209}"/>
    <cellStyle name="Normal 2 5 4 2 3 3 2" xfId="27321" xr:uid="{CF77D49A-D9CD-44D2-AA9F-B29A6E780FC6}"/>
    <cellStyle name="Normal 2 5 4 2 3 3 3" xfId="15859" xr:uid="{ABFFC3E6-8148-47F1-8C67-E614D71AE630}"/>
    <cellStyle name="Normal 2 5 4 2 3 4" xfId="8312" xr:uid="{29BCBE05-055A-4AA4-A916-C30589B88393}"/>
    <cellStyle name="Normal 2 5 4 2 3 4 2" xfId="18692" xr:uid="{3D1BD514-A17F-42EF-9782-850874232843}"/>
    <cellStyle name="Normal 2 5 4 2 3 5" xfId="11145" xr:uid="{E430120C-1198-478F-9570-5613C973472C}"/>
    <cellStyle name="Normal 2 5 4 2 3 5 2" xfId="21525" xr:uid="{EE98C3E7-679E-436B-84BB-40510BAA4D7E}"/>
    <cellStyle name="Normal 2 5 4 2 3 6" xfId="23011" xr:uid="{B630333F-32C6-44E8-B1BA-4EB5CB71210F}"/>
    <cellStyle name="Normal 2 5 4 2 3 7" xfId="13775" xr:uid="{CABF6DF4-D203-40E7-8580-375F9E0B5520}"/>
    <cellStyle name="Normal 2 5 4 2 4" xfId="3230" xr:uid="{00000000-0005-0000-0000-000098040000}"/>
    <cellStyle name="Normal 2 5 4 2 4 2" xfId="6288" xr:uid="{DB80DA47-D9AB-4FA4-8155-F6D6F7D36B71}"/>
    <cellStyle name="Normal 2 5 4 2 4 2 2" xfId="26739" xr:uid="{9107CABB-44EF-46AF-A11E-13BEE7C4AC89}"/>
    <cellStyle name="Normal 2 5 4 2 4 2 3" xfId="15857" xr:uid="{82395B0F-9FBC-4A63-BA5B-789770D2B473}"/>
    <cellStyle name="Normal 2 5 4 2 4 3" xfId="8310" xr:uid="{F16C64E1-BB72-42DE-86F4-36E661E71648}"/>
    <cellStyle name="Normal 2 5 4 2 4 3 2" xfId="18690" xr:uid="{F772F717-D7F6-4290-A6E4-0AF6BC7B9D9A}"/>
    <cellStyle name="Normal 2 5 4 2 4 4" xfId="11143" xr:uid="{4A04CFD3-6C2A-4A0B-B0CB-853EE8160755}"/>
    <cellStyle name="Normal 2 5 4 2 4 4 2" xfId="21523" xr:uid="{170C47F2-7A01-4395-9C80-6B5D4B0F0975}"/>
    <cellStyle name="Normal 2 5 4 2 4 5" xfId="22895" xr:uid="{1848D2BC-0BF3-48A3-B42C-9E19ACF9A27C}"/>
    <cellStyle name="Normal 2 5 4 2 4 6" xfId="13773" xr:uid="{DF0108D8-7A87-4479-8691-E338607AEFDA}"/>
    <cellStyle name="Normal 2 5 4 2 5" xfId="2614" xr:uid="{00000000-0005-0000-0000-000099040000}"/>
    <cellStyle name="Normal 2 5 4 2 5 2" xfId="5876" xr:uid="{C6ED515C-823D-465B-8FA8-CE37855AFDFD}"/>
    <cellStyle name="Normal 2 5 4 2 5 2 2" xfId="27069" xr:uid="{788B9FD6-1B42-42DE-B104-07F1F18FCFA8}"/>
    <cellStyle name="Normal 2 5 4 2 5 2 3" xfId="15286" xr:uid="{D877FED5-C8D1-4A35-B433-3E952F9E622C}"/>
    <cellStyle name="Normal 2 5 4 2 5 3" xfId="7739" xr:uid="{D7217A46-636B-4E62-8C1D-44E495DC81DF}"/>
    <cellStyle name="Normal 2 5 4 2 5 3 2" xfId="18119" xr:uid="{137CCD0F-8E52-4BBD-A882-F23F6AA0A4A2}"/>
    <cellStyle name="Normal 2 5 4 2 5 4" xfId="10572" xr:uid="{AC736895-F3E6-437E-899E-AD19F45FFECD}"/>
    <cellStyle name="Normal 2 5 4 2 5 4 2" xfId="20952" xr:uid="{C2AA678F-17E9-4DB7-9978-72037C745C82}"/>
    <cellStyle name="Normal 2 5 4 2 5 5" xfId="25063" xr:uid="{DED9F27F-1D36-4A74-9781-40DFB816567F}"/>
    <cellStyle name="Normal 2 5 4 2 5 6" xfId="13002" xr:uid="{76BA3568-8444-479A-ACBE-F14C4BAD7BE8}"/>
    <cellStyle name="Normal 2 5 4 2 6" xfId="2335" xr:uid="{00000000-0005-0000-0000-000094040000}"/>
    <cellStyle name="Normal 2 5 4 2 6 2" xfId="7462" xr:uid="{25409F02-F46E-4D75-88A6-DDC0D0A166E8}"/>
    <cellStyle name="Normal 2 5 4 2 6 2 2" xfId="17842" xr:uid="{0643C825-0F1C-4F25-8705-92A30E6D91AB}"/>
    <cellStyle name="Normal 2 5 4 2 6 3" xfId="10295" xr:uid="{CD562E2F-C260-4F18-BEB9-19724D5EF427}"/>
    <cellStyle name="Normal 2 5 4 2 6 3 2" xfId="20675" xr:uid="{14277278-988F-4838-B827-6AAFBE72922E}"/>
    <cellStyle name="Normal 2 5 4 2 6 4" xfId="23528" xr:uid="{62257298-F20E-40FE-A285-25EB21138115}"/>
    <cellStyle name="Normal 2 5 4 2 6 5" xfId="15009" xr:uid="{39738CDA-B811-40FE-BB3C-B0CCEF5195E5}"/>
    <cellStyle name="Normal 2 5 4 2 7" xfId="3850" xr:uid="{162D58BF-87B5-4024-9A43-A5B2C04A0161}"/>
    <cellStyle name="Normal 2 5 4 2 7 2" xfId="8683" xr:uid="{65B605F4-4609-4305-8D28-2EE553D95677}"/>
    <cellStyle name="Normal 2 5 4 2 7 2 2" xfId="19063" xr:uid="{A5D90364-D8A4-4F97-B71B-2126BE45F25C}"/>
    <cellStyle name="Normal 2 5 4 2 7 3" xfId="11516" xr:uid="{700EFDCE-B801-4804-99CD-8A45C4D03B2C}"/>
    <cellStyle name="Normal 2 5 4 2 7 3 2" xfId="21896" xr:uid="{3D215DEC-F09D-4E9E-8183-935E0541AAAE}"/>
    <cellStyle name="Normal 2 5 4 2 7 4" xfId="16230" xr:uid="{3762B984-E117-4881-8D1B-7C3DE39B9EDD}"/>
    <cellStyle name="Normal 2 5 4 2 8" xfId="5151" xr:uid="{341430D9-980A-4F5D-B039-7FC0AD728E13}"/>
    <cellStyle name="Normal 2 5 4 2 8 2" xfId="14448" xr:uid="{785D2A81-823E-486F-BA6E-029A4B9F26F2}"/>
    <cellStyle name="Normal 2 5 4 2 9" xfId="6901" xr:uid="{7DBA4338-0581-447F-8ED7-CC1DDC537A18}"/>
    <cellStyle name="Normal 2 5 4 2 9 2" xfId="17281" xr:uid="{C4C678DC-DD02-4458-A5EA-3D98E50F3F9A}"/>
    <cellStyle name="Normal 2 5 4 3" xfId="802" xr:uid="{00000000-0005-0000-0000-0000CE040000}"/>
    <cellStyle name="Normal 2 5 4 3 2" xfId="3233" xr:uid="{00000000-0005-0000-0000-00009B040000}"/>
    <cellStyle name="Normal 2 5 4 3 2 2" xfId="6291" xr:uid="{50B50866-DA33-4B3F-8008-086AF650AE48}"/>
    <cellStyle name="Normal 2 5 4 3 2 2 2" xfId="25755" xr:uid="{1C0872C6-FFD3-4987-A6E5-5ED601C8D81E}"/>
    <cellStyle name="Normal 2 5 4 3 2 2 3" xfId="26334" xr:uid="{4B84C1BB-C313-4CFC-9FA0-D99D406DB19D}"/>
    <cellStyle name="Normal 2 5 4 3 2 2 4" xfId="15860" xr:uid="{DDB198C1-AB0F-41D9-B1B6-8437B7591C65}"/>
    <cellStyle name="Normal 2 5 4 3 2 3" xfId="8313" xr:uid="{1E8B7BDA-BCFF-4187-8D93-94A7A0F3C02E}"/>
    <cellStyle name="Normal 2 5 4 3 2 3 2" xfId="28888" xr:uid="{633CD293-4B43-4169-A162-738BB7F75997}"/>
    <cellStyle name="Normal 2 5 4 3 2 3 3" xfId="18693" xr:uid="{D0EA3727-7953-4F37-975F-2E8BDC4A612A}"/>
    <cellStyle name="Normal 2 5 4 3 2 4" xfId="11146" xr:uid="{6CD7079C-C4CF-491D-8DF4-9F094A829A7A}"/>
    <cellStyle name="Normal 2 5 4 3 2 4 2" xfId="21526" xr:uid="{AD540BEF-2E78-4785-A94F-B2AEF5F157C4}"/>
    <cellStyle name="Normal 2 5 4 3 2 5" xfId="24497" xr:uid="{CDB605C4-6B54-4A38-AAF7-EF67EA92A5A8}"/>
    <cellStyle name="Normal 2 5 4 3 2 6" xfId="13776" xr:uid="{659849B3-E706-44C8-A5BB-7B76C0F6DE21}"/>
    <cellStyle name="Normal 2 5 4 3 3" xfId="2744" xr:uid="{00000000-0005-0000-0000-00009C040000}"/>
    <cellStyle name="Normal 2 5 4 3 3 2" xfId="5962" xr:uid="{479FE92E-C60D-4791-AA5D-06281A84CF93}"/>
    <cellStyle name="Normal 2 5 4 3 3 2 2" xfId="27014" xr:uid="{007A9210-C9B0-4830-B436-4DEEA162BB27}"/>
    <cellStyle name="Normal 2 5 4 3 3 2 3" xfId="15415" xr:uid="{58905F66-01AB-4E82-90BC-B3BA69878392}"/>
    <cellStyle name="Normal 2 5 4 3 3 3" xfId="7868" xr:uid="{E680DD54-98F0-451A-8320-193E0CA21586}"/>
    <cellStyle name="Normal 2 5 4 3 3 3 2" xfId="18248" xr:uid="{7B1E9CA3-28C2-4984-95A2-EA840AEA72D8}"/>
    <cellStyle name="Normal 2 5 4 3 3 4" xfId="10701" xr:uid="{772511E3-642B-4AE0-A070-393A8F866D2F}"/>
    <cellStyle name="Normal 2 5 4 3 3 4 2" xfId="21081" xr:uid="{9524AED9-478F-4837-BFD2-BB4C654ADB2C}"/>
    <cellStyle name="Normal 2 5 4 3 3 5" xfId="25123" xr:uid="{056D29C0-6E4A-449F-82BA-019D4A853108}"/>
    <cellStyle name="Normal 2 5 4 3 3 6" xfId="13184" xr:uid="{99A645E2-323D-45E7-B252-D6C9B1CE15A1}"/>
    <cellStyle name="Normal 2 5 4 3 4" xfId="4169" xr:uid="{C18E6F66-FC48-49F9-94ED-CD9928116EBF}"/>
    <cellStyle name="Normal 2 5 4 3 4 2" xfId="8941" xr:uid="{3179B175-76D2-4BCE-AC32-159A0E477C5D}"/>
    <cellStyle name="Normal 2 5 4 3 4 2 2" xfId="29034" xr:uid="{17BA5E51-32A3-4C19-BB28-A18B680D8648}"/>
    <cellStyle name="Normal 2 5 4 3 4 2 3" xfId="19321" xr:uid="{40E053A9-3D90-44F5-AC11-D6D8C5BEA08D}"/>
    <cellStyle name="Normal 2 5 4 3 4 3" xfId="11774" xr:uid="{B5616F0F-C1A1-4239-A9D4-0050D295F49E}"/>
    <cellStyle name="Normal 2 5 4 3 4 3 2" xfId="22154" xr:uid="{17C9D815-38BA-46F8-A4D9-8C27A342056E}"/>
    <cellStyle name="Normal 2 5 4 3 4 4" xfId="22775" xr:uid="{BE1605A0-33D5-4801-B0B1-0E1562485F13}"/>
    <cellStyle name="Normal 2 5 4 3 4 5" xfId="16488" xr:uid="{CC38903E-021A-4601-B2EE-565691E281E2}"/>
    <cellStyle name="Normal 2 5 4 3 5" xfId="5153" xr:uid="{C952C535-5D53-4DD0-ABCF-C3136F3BE241}"/>
    <cellStyle name="Normal 2 5 4 3 5 2" xfId="26062" xr:uid="{B4B54ED6-BB80-4607-99C0-3ADC5434626C}"/>
    <cellStyle name="Normal 2 5 4 3 5 3" xfId="14450" xr:uid="{F3560938-C0A9-4375-BD62-149F4CD9E68C}"/>
    <cellStyle name="Normal 2 5 4 3 6" xfId="6903" xr:uid="{999E3F87-A5E8-423B-BA0B-DBFB7ED339E7}"/>
    <cellStyle name="Normal 2 5 4 3 6 2" xfId="17283" xr:uid="{0D1258FF-8C1B-44EA-AC66-98F18429218A}"/>
    <cellStyle name="Normal 2 5 4 3 7" xfId="9736" xr:uid="{66E8417C-927D-43DC-B500-0F097AF38B13}"/>
    <cellStyle name="Normal 2 5 4 3 7 2" xfId="20116" xr:uid="{86413260-1DE6-41C4-B186-ADF7C2E1CD7B}"/>
    <cellStyle name="Normal 2 5 4 3 8" xfId="23504" xr:uid="{5D740C48-E90D-42E6-BCDE-0B4EA2C97E76}"/>
    <cellStyle name="Normal 2 5 4 3 9" xfId="12727" xr:uid="{4FA03352-1107-47C3-A077-A9C56727C82B}"/>
    <cellStyle name="Normal 2 5 4 4" xfId="803" xr:uid="{00000000-0005-0000-0000-0000CF040000}"/>
    <cellStyle name="Normal 2 5 4 4 2" xfId="4486" xr:uid="{D6978C43-CA09-4E04-9AE2-D0E1B87F7F35}"/>
    <cellStyle name="Normal 2 5 4 4 2 2" xfId="9258" xr:uid="{62B451D0-F95D-4505-85F8-E7252DA4D7AE}"/>
    <cellStyle name="Normal 2 5 4 4 2 2 2" xfId="29245" xr:uid="{DDF38908-85C6-44E3-94B7-62BF0D524807}"/>
    <cellStyle name="Normal 2 5 4 4 2 2 3" xfId="19638" xr:uid="{DFB0C713-B0F3-4C72-815E-F5A1BEB135E1}"/>
    <cellStyle name="Normal 2 5 4 4 2 3" xfId="12091" xr:uid="{832CE881-65AD-44F1-9428-BA88AA1B34FD}"/>
    <cellStyle name="Normal 2 5 4 4 2 3 2" xfId="22471" xr:uid="{B0F12F65-F66F-43F3-8DEC-28564B5E735F}"/>
    <cellStyle name="Normal 2 5 4 4 2 4" xfId="25256" xr:uid="{BA0120A3-6D5F-4DAF-A9FF-0F7F3816C122}"/>
    <cellStyle name="Normal 2 5 4 4 2 5" xfId="16805" xr:uid="{5C630BA1-81F8-474C-9DAE-3EEB55F3D215}"/>
    <cellStyle name="Normal 2 5 4 4 3" xfId="5154" xr:uid="{21F11453-0AEC-4C46-90D3-7FD45CBC21B2}"/>
    <cellStyle name="Normal 2 5 4 4 3 2" xfId="27382" xr:uid="{FC498850-FDAB-404A-9CB3-FC604ED9283B}"/>
    <cellStyle name="Normal 2 5 4 4 3 3" xfId="14451" xr:uid="{29479F74-D8CA-4820-9FD5-9DA190167237}"/>
    <cellStyle name="Normal 2 5 4 4 4" xfId="6904" xr:uid="{E97DD30D-E566-40B7-968C-42988E13AD67}"/>
    <cellStyle name="Normal 2 5 4 4 4 2" xfId="17284" xr:uid="{2F07B4BE-3BBD-4DD8-AFDB-7528BE40E92D}"/>
    <cellStyle name="Normal 2 5 4 4 5" xfId="9737" xr:uid="{E5FED9C7-A660-41B8-80AB-7D3A5B9CB8E1}"/>
    <cellStyle name="Normal 2 5 4 4 5 2" xfId="20117" xr:uid="{27CB0F03-6C83-46FE-84F0-3FDF60330C1F}"/>
    <cellStyle name="Normal 2 5 4 4 6" xfId="25314" xr:uid="{9D63DE6D-DEDE-48E2-B56F-918C29F19298}"/>
    <cellStyle name="Normal 2 5 4 4 7" xfId="13777" xr:uid="{F66F2F40-AACE-4F6A-A14D-072FE1923A67}"/>
    <cellStyle name="Normal 2 5 4 5" xfId="2910" xr:uid="{00000000-0005-0000-0000-00009E040000}"/>
    <cellStyle name="Normal 2 5 4 5 2" xfId="6096" xr:uid="{82F3BA4F-E207-4B9A-9910-359101949C60}"/>
    <cellStyle name="Normal 2 5 4 5 2 2" xfId="25716" xr:uid="{ED5540AF-927E-4978-A626-22773E44B889}"/>
    <cellStyle name="Normal 2 5 4 5 2 3" xfId="28151" xr:uid="{B947B300-9284-4F02-B8DE-8739518CABA9}"/>
    <cellStyle name="Normal 2 5 4 5 2 4" xfId="15574" xr:uid="{F83BDE56-1621-49B9-95C9-8E09BCA53E9A}"/>
    <cellStyle name="Normal 2 5 4 5 3" xfId="8027" xr:uid="{58964821-1480-4CFF-BC1E-DEE28ABAA3A4}"/>
    <cellStyle name="Normal 2 5 4 5 3 2" xfId="27573" xr:uid="{3FCD6158-F55C-4A99-AFE8-AC0AD8F1C5FC}"/>
    <cellStyle name="Normal 2 5 4 5 3 3" xfId="18407" xr:uid="{2B12AB97-715F-4CA4-8118-7E048D4818B9}"/>
    <cellStyle name="Normal 2 5 4 5 4" xfId="10860" xr:uid="{322344A4-6370-448D-9A19-9FFF0A0EBB87}"/>
    <cellStyle name="Normal 2 5 4 5 4 2" xfId="21240" xr:uid="{BD3D013F-FB52-4781-ACDA-6CB9E0DFDAC2}"/>
    <cellStyle name="Normal 2 5 4 5 5" xfId="25008" xr:uid="{DBB906A4-FF99-44A3-B072-54C59F3AC677}"/>
    <cellStyle name="Normal 2 5 4 5 6" xfId="13425" xr:uid="{89C3CDA7-AD13-48C2-A787-E7820AD12A83}"/>
    <cellStyle name="Normal 2 5 4 6" xfId="2451" xr:uid="{00000000-0005-0000-0000-00009F040000}"/>
    <cellStyle name="Normal 2 5 4 6 2" xfId="5743" xr:uid="{01AA28DA-82FD-467D-B845-688DE3C577C9}"/>
    <cellStyle name="Normal 2 5 4 6 2 2" xfId="26720" xr:uid="{1F1772C2-D89B-42CA-99EC-EE93D20588DC}"/>
    <cellStyle name="Normal 2 5 4 6 2 3" xfId="15123" xr:uid="{4A88CE08-1C4A-461C-B06A-DAB10521AF1D}"/>
    <cellStyle name="Normal 2 5 4 6 3" xfId="7576" xr:uid="{85BF8BDC-C508-491C-B3C6-0293DB61FF09}"/>
    <cellStyle name="Normal 2 5 4 6 3 2" xfId="17956" xr:uid="{5B1A1E34-F1F5-40B8-8182-566002DFEC83}"/>
    <cellStyle name="Normal 2 5 4 6 4" xfId="10409" xr:uid="{A231B469-232B-4AC3-9BA9-13557F9698A4}"/>
    <cellStyle name="Normal 2 5 4 6 4 2" xfId="20789" xr:uid="{581BFFB7-F2DC-42A1-9FD8-3017C7ACE419}"/>
    <cellStyle name="Normal 2 5 4 6 5" xfId="22958" xr:uid="{08418D1B-1606-4AFE-A702-B20050467076}"/>
    <cellStyle name="Normal 2 5 4 6 6" xfId="12839" xr:uid="{F02D17FD-1E6F-458B-A1C6-7D0836E4FA05}"/>
    <cellStyle name="Normal 2 5 4 7" xfId="2205" xr:uid="{00000000-0005-0000-0000-000093040000}"/>
    <cellStyle name="Normal 2 5 4 7 2" xfId="7332" xr:uid="{76FB4F97-C557-4187-A6A1-DD18FD9DC2BC}"/>
    <cellStyle name="Normal 2 5 4 7 2 2" xfId="17712" xr:uid="{5DBBF08A-9324-4334-B237-F04D6D5C5324}"/>
    <cellStyle name="Normal 2 5 4 7 3" xfId="10165" xr:uid="{6CA286A1-3D3E-4B88-A600-03E8AA933411}"/>
    <cellStyle name="Normal 2 5 4 7 3 2" xfId="20545" xr:uid="{FC2443B2-1DCD-4E48-80DF-F9D548EFC27B}"/>
    <cellStyle name="Normal 2 5 4 7 4" xfId="23565" xr:uid="{E0153EB8-F150-4EB2-9768-23A91346042C}"/>
    <cellStyle name="Normal 2 5 4 7 5" xfId="14879" xr:uid="{33E111B5-39AB-47F9-AD6C-B963E736D7C1}"/>
    <cellStyle name="Normal 2 5 4 8" xfId="3945" xr:uid="{FCE84AC3-A42E-44D6-ACFD-6746D094449F}"/>
    <cellStyle name="Normal 2 5 4 8 2" xfId="8777" xr:uid="{689D8527-76D0-44A6-A103-A5584523EA58}"/>
    <cellStyle name="Normal 2 5 4 8 2 2" xfId="19157" xr:uid="{865D3EDE-D9F8-4849-8638-DF9B7FE9C26B}"/>
    <cellStyle name="Normal 2 5 4 8 3" xfId="11610" xr:uid="{BECE0860-AF21-493B-A6D3-4385EFE92B85}"/>
    <cellStyle name="Normal 2 5 4 8 3 2" xfId="21990" xr:uid="{F5092BC2-FB1C-4116-99C2-328FF80CD80C}"/>
    <cellStyle name="Normal 2 5 4 8 4" xfId="16324" xr:uid="{FDE69E20-2578-4DAD-82A7-9D3AF28CFA02}"/>
    <cellStyle name="Normal 2 5 4 9" xfId="5150" xr:uid="{69E00AE9-3840-4742-BD70-C16F595F6463}"/>
    <cellStyle name="Normal 2 5 4 9 2" xfId="14447" xr:uid="{666B43F1-6AEA-475C-9BCA-812F21795D68}"/>
    <cellStyle name="Normal 2 5 5" xfId="804" xr:uid="{00000000-0005-0000-0000-0000D0040000}"/>
    <cellStyle name="Normal 2 5 5 10" xfId="9738" xr:uid="{25B12A57-E01A-4D69-B103-01944B1F5B60}"/>
    <cellStyle name="Normal 2 5 5 10 2" xfId="20118" xr:uid="{3D2F8A98-9310-40FF-A621-67EB1D26F989}"/>
    <cellStyle name="Normal 2 5 5 11" xfId="23690" xr:uid="{FFC1CC40-2164-4803-8DCB-63637F628ECC}"/>
    <cellStyle name="Normal 2 5 5 12" xfId="12570" xr:uid="{8D9806FB-F064-4F62-A65F-BCB332ACA626}"/>
    <cellStyle name="Normal 2 5 5 2" xfId="805" xr:uid="{00000000-0005-0000-0000-0000D1040000}"/>
    <cellStyle name="Normal 2 5 5 2 2" xfId="806" xr:uid="{00000000-0005-0000-0000-0000D2040000}"/>
    <cellStyle name="Normal 2 5 5 2 2 2" xfId="5157" xr:uid="{E4B2A9DC-582B-4F55-9A01-4E2F555AEC5F}"/>
    <cellStyle name="Normal 2 5 5 2 2 2 2" xfId="25675" xr:uid="{05F2C159-3DE3-4AE9-834D-4BEE22F5B177}"/>
    <cellStyle name="Normal 2 5 5 2 2 2 3" xfId="27075" xr:uid="{E0F32341-9C91-4C31-9C59-F218A4623226}"/>
    <cellStyle name="Normal 2 5 5 2 2 2 4" xfId="14454" xr:uid="{39357364-8AC4-4EE6-9889-F524869D438A}"/>
    <cellStyle name="Normal 2 5 5 2 2 3" xfId="6907" xr:uid="{0F15B9DC-FF63-4B34-BBEA-DB66AB1B5CA0}"/>
    <cellStyle name="Normal 2 5 5 2 2 3 2" xfId="27599" xr:uid="{BB063906-2095-4817-B9F7-5DC408AE9E4F}"/>
    <cellStyle name="Normal 2 5 5 2 2 3 3" xfId="28635" xr:uid="{2BA02F08-B258-425A-A010-B1546EEBA161}"/>
    <cellStyle name="Normal 2 5 5 2 2 3 4" xfId="17287" xr:uid="{5E8AC5CE-5089-4B39-9FAC-DFBDA6E02A98}"/>
    <cellStyle name="Normal 2 5 5 2 2 4" xfId="9740" xr:uid="{5A2F8EB4-5643-4570-9FE1-F0F031665C2A}"/>
    <cellStyle name="Normal 2 5 5 2 2 4 2" xfId="29398" xr:uid="{00692C25-6D45-4B77-A7AB-87FA4AF12D4B}"/>
    <cellStyle name="Normal 2 5 5 2 2 4 3" xfId="20120" xr:uid="{A704B41A-EB47-4AD2-BD7C-903D2864E934}"/>
    <cellStyle name="Normal 2 5 5 2 2 5" xfId="24774" xr:uid="{28DEBFA8-394C-4FF4-933C-F9077E12D851}"/>
    <cellStyle name="Normal 2 5 5 2 2 6" xfId="13778" xr:uid="{8BAC12EE-1A3B-44CF-A790-EFBF3FE73BC5}"/>
    <cellStyle name="Normal 2 5 5 2 3" xfId="2745" xr:uid="{00000000-0005-0000-0000-0000A3040000}"/>
    <cellStyle name="Normal 2 5 5 2 3 2" xfId="5963" xr:uid="{56366823-1D59-4259-945F-8F38B6326D03}"/>
    <cellStyle name="Normal 2 5 5 2 3 2 2" xfId="27949" xr:uid="{DA4AE47D-0BBD-4E15-BE53-1FB7D61FC10B}"/>
    <cellStyle name="Normal 2 5 5 2 3 2 3" xfId="15416" xr:uid="{7FEBD8A0-FE79-4BA7-A602-B1D99217517A}"/>
    <cellStyle name="Normal 2 5 5 2 3 3" xfId="7869" xr:uid="{2D3488C1-607B-4B74-A36B-4651CFF59756}"/>
    <cellStyle name="Normal 2 5 5 2 3 3 2" xfId="18249" xr:uid="{7D4E7861-73EC-46ED-95BA-5C4ADD31208D}"/>
    <cellStyle name="Normal 2 5 5 2 3 4" xfId="10702" xr:uid="{886ADC12-704C-4686-A78B-6A81205343BF}"/>
    <cellStyle name="Normal 2 5 5 2 3 4 2" xfId="21082" xr:uid="{55EFF2CD-C8E8-44C9-B4DD-BAD7B5E54D2C}"/>
    <cellStyle name="Normal 2 5 5 2 3 5" xfId="24917" xr:uid="{3AB73BA5-C584-4DFE-9B25-CF46E0D80100}"/>
    <cellStyle name="Normal 2 5 5 2 3 6" xfId="13186" xr:uid="{F9627F31-EA33-46EE-90D0-B661B3464917}"/>
    <cellStyle name="Normal 2 5 5 2 4" xfId="4170" xr:uid="{01146833-4B57-4ED5-BB9C-C716F4DA5178}"/>
    <cellStyle name="Normal 2 5 5 2 4 2" xfId="8942" xr:uid="{987E1115-D183-47A1-A5EF-D2BC195641EB}"/>
    <cellStyle name="Normal 2 5 5 2 4 2 2" xfId="29035" xr:uid="{253D3476-2FDD-4EF7-8CEB-E4E65439E1EB}"/>
    <cellStyle name="Normal 2 5 5 2 4 2 3" xfId="19322" xr:uid="{E6D2F63C-E15D-4754-81ED-31F6A6C18E83}"/>
    <cellStyle name="Normal 2 5 5 2 4 3" xfId="11775" xr:uid="{238DB489-BBA8-427C-B1ED-753DEA94FCC0}"/>
    <cellStyle name="Normal 2 5 5 2 4 3 2" xfId="22155" xr:uid="{86432B90-59F4-43FF-8900-0658A11B8AD1}"/>
    <cellStyle name="Normal 2 5 5 2 4 4" xfId="24331" xr:uid="{A134472F-4F0C-4B36-89AC-E882025ED22F}"/>
    <cellStyle name="Normal 2 5 5 2 4 5" xfId="16489" xr:uid="{BC840C62-7931-4908-B05E-8878F6D5BE02}"/>
    <cellStyle name="Normal 2 5 5 2 5" xfId="5156" xr:uid="{8D8DB419-A577-4C87-85B3-8E77FEA28754}"/>
    <cellStyle name="Normal 2 5 5 2 5 2" xfId="26220" xr:uid="{0B4E32D5-20C8-4ABE-9578-A416367360DB}"/>
    <cellStyle name="Normal 2 5 5 2 5 3" xfId="14453" xr:uid="{CB357D9E-C48B-4566-9649-283D305F8546}"/>
    <cellStyle name="Normal 2 5 5 2 6" xfId="6906" xr:uid="{FD52F4DB-C700-4971-8543-2462E176B89D}"/>
    <cellStyle name="Normal 2 5 5 2 6 2" xfId="17286" xr:uid="{CB4915F8-72F2-4AAF-BD9C-0336461E94C6}"/>
    <cellStyle name="Normal 2 5 5 2 7" xfId="9739" xr:uid="{87680FF5-81D1-4C2C-A4D7-75E52405DD48}"/>
    <cellStyle name="Normal 2 5 5 2 7 2" xfId="20119" xr:uid="{8ED05A9E-B87A-4474-B4E5-92C8203103D6}"/>
    <cellStyle name="Normal 2 5 5 2 8" xfId="23256" xr:uid="{6F526BDC-8D93-4CA2-BE0C-F2116A473742}"/>
    <cellStyle name="Normal 2 5 5 2 9" xfId="12728" xr:uid="{4393172E-B977-4BFD-9CBB-45548A785D2D}"/>
    <cellStyle name="Normal 2 5 5 3" xfId="807" xr:uid="{00000000-0005-0000-0000-0000D3040000}"/>
    <cellStyle name="Normal 2 5 5 3 2" xfId="4487" xr:uid="{191D5304-2252-407A-9F2F-C5169E3303B7}"/>
    <cellStyle name="Normal 2 5 5 3 2 2" xfId="9259" xr:uid="{3374D08B-9E7E-417E-85CE-960300A98FF7}"/>
    <cellStyle name="Normal 2 5 5 3 2 2 2" xfId="29246" xr:uid="{67EF28EC-1281-48F9-9714-DA45D7F343B0}"/>
    <cellStyle name="Normal 2 5 5 3 2 2 3" xfId="19639" xr:uid="{1AE8119A-1E32-495A-9E96-17F3F3C26B7E}"/>
    <cellStyle name="Normal 2 5 5 3 2 3" xfId="12092" xr:uid="{FD263DEC-19CA-42C9-B0CF-1372320E17FC}"/>
    <cellStyle name="Normal 2 5 5 3 2 3 2" xfId="22472" xr:uid="{A734C87D-1856-47B5-82DB-A492D3B3CA73}"/>
    <cellStyle name="Normal 2 5 5 3 2 4" xfId="25656" xr:uid="{5CC917C6-B20D-4A15-98EC-39307646EEC9}"/>
    <cellStyle name="Normal 2 5 5 3 2 5" xfId="16806" xr:uid="{EE13CA3C-0AC0-45AB-A3D7-00B192BA0EAC}"/>
    <cellStyle name="Normal 2 5 5 3 3" xfId="5158" xr:uid="{2FD359F9-0260-41C0-8B6C-193FE44FC7F7}"/>
    <cellStyle name="Normal 2 5 5 3 3 2" xfId="24143" xr:uid="{8243E976-362A-490C-ADBF-9D69A88FDAE2}"/>
    <cellStyle name="Normal 2 5 5 3 3 3" xfId="28703" xr:uid="{BB72FBDB-62A7-4935-A335-B18AB8140F0B}"/>
    <cellStyle name="Normal 2 5 5 3 3 4" xfId="14455" xr:uid="{6774E968-FF01-46F8-818E-5F6444BCD5F2}"/>
    <cellStyle name="Normal 2 5 5 3 4" xfId="6908" xr:uid="{03100050-60A7-436A-A4B1-C230ED560312}"/>
    <cellStyle name="Normal 2 5 5 3 4 2" xfId="24591" xr:uid="{72BADDE7-E342-49AD-B407-03B19458F00D}"/>
    <cellStyle name="Normal 2 5 5 3 4 3" xfId="26088" xr:uid="{21D00A71-A155-4754-B813-A137C4A7D1A9}"/>
    <cellStyle name="Normal 2 5 5 3 4 4" xfId="17288" xr:uid="{3D5887B5-0C78-4532-938D-B6883292D212}"/>
    <cellStyle name="Normal 2 5 5 3 5" xfId="9741" xr:uid="{C8D474EF-47D4-4C9B-A8F0-5822422A0989}"/>
    <cellStyle name="Normal 2 5 5 3 5 2" xfId="29399" xr:uid="{F33B7BCD-EEF5-4CFD-8501-64A2C3D7626C}"/>
    <cellStyle name="Normal 2 5 5 3 5 3" xfId="20121" xr:uid="{F5561920-D92C-46DE-805C-D1A4400C9246}"/>
    <cellStyle name="Normal 2 5 5 3 6" xfId="24113" xr:uid="{1558BF14-0991-45EB-A8A0-A54A9F7B67CF}"/>
    <cellStyle name="Normal 2 5 5 3 7" xfId="13779" xr:uid="{F77CD249-A86A-49E5-A77C-E453DCCBE8B6}"/>
    <cellStyle name="Normal 2 5 5 4" xfId="808" xr:uid="{00000000-0005-0000-0000-0000D4040000}"/>
    <cellStyle name="Normal 2 5 5 4 2" xfId="5159" xr:uid="{6D1D414A-CE50-456F-8C49-760601DA2E06}"/>
    <cellStyle name="Normal 2 5 5 4 2 2" xfId="22860" xr:uid="{3C224F4A-0DB5-40E6-86B3-5ED639DBC91A}"/>
    <cellStyle name="Normal 2 5 5 4 2 3" xfId="28647" xr:uid="{57A2BC08-CDBC-4928-A843-E101DB341CB4}"/>
    <cellStyle name="Normal 2 5 5 4 2 4" xfId="14456" xr:uid="{31AD36F2-4296-49C8-98D7-7E079A6919C8}"/>
    <cellStyle name="Normal 2 5 5 4 3" xfId="6909" xr:uid="{B7E5FDCD-8734-465C-B37F-2240D2E10103}"/>
    <cellStyle name="Normal 2 5 5 4 3 2" xfId="27491" xr:uid="{09496E9D-914A-4116-A437-9A8141488D37}"/>
    <cellStyle name="Normal 2 5 5 4 3 3" xfId="17289" xr:uid="{1C70BFF1-E58F-487A-8E99-F0B5233B39AF}"/>
    <cellStyle name="Normal 2 5 5 4 4" xfId="9742" xr:uid="{E85922E4-1D79-42A8-88AF-B706E9AE9261}"/>
    <cellStyle name="Normal 2 5 5 4 4 2" xfId="20122" xr:uid="{49AB2CEE-D5CD-4CE6-B735-18026E5AB2BD}"/>
    <cellStyle name="Normal 2 5 5 4 5" xfId="24670" xr:uid="{096666E4-7CB5-40BE-BFB0-6575E6AC2A48}"/>
    <cellStyle name="Normal 2 5 5 4 6" xfId="13426" xr:uid="{A99E2888-EADF-45AF-9B36-96131DB17096}"/>
    <cellStyle name="Normal 2 5 5 5" xfId="2511" xr:uid="{00000000-0005-0000-0000-0000A6040000}"/>
    <cellStyle name="Normal 2 5 5 5 2" xfId="5789" xr:uid="{FFF60220-2786-411A-9B50-E225FE6F36F5}"/>
    <cellStyle name="Normal 2 5 5 5 2 2" xfId="27130" xr:uid="{049A9345-1A3E-4FB5-9036-C28462255F0D}"/>
    <cellStyle name="Normal 2 5 5 5 2 3" xfId="15183" xr:uid="{6ED711E2-CAF3-4922-B860-D26E76152B0F}"/>
    <cellStyle name="Normal 2 5 5 5 3" xfId="7636" xr:uid="{8C412F03-3421-40A2-8714-A3D8920E6471}"/>
    <cellStyle name="Normal 2 5 5 5 3 2" xfId="18016" xr:uid="{2F416906-81F2-40D7-8B7B-7E893B5AE1D9}"/>
    <cellStyle name="Normal 2 5 5 5 4" xfId="10469" xr:uid="{B8EC647C-D67B-4C93-953A-43AEBF4EE549}"/>
    <cellStyle name="Normal 2 5 5 5 4 2" xfId="20849" xr:uid="{5911B648-2C07-4037-BB52-5BDD180633B0}"/>
    <cellStyle name="Normal 2 5 5 5 5" xfId="25007" xr:uid="{922CF97B-09FC-43DA-A5EF-FB3E7E9160B0}"/>
    <cellStyle name="Normal 2 5 5 5 6" xfId="12899" xr:uid="{3658C039-508D-4EC0-99B4-84299BFEA525}"/>
    <cellStyle name="Normal 2 5 5 6" xfId="2336" xr:uid="{00000000-0005-0000-0000-0000A0040000}"/>
    <cellStyle name="Normal 2 5 5 6 2" xfId="7463" xr:uid="{57926AC5-6E4B-43A3-8C65-7B2C057D4C82}"/>
    <cellStyle name="Normal 2 5 5 6 2 2" xfId="28669" xr:uid="{60F91A4A-E8B1-41DE-95B0-919E0B327C4E}"/>
    <cellStyle name="Normal 2 5 5 6 2 3" xfId="17843" xr:uid="{69D2B5F7-D825-4AA8-B391-E5230B93471C}"/>
    <cellStyle name="Normal 2 5 5 6 3" xfId="10296" xr:uid="{C2179902-CDB0-4A1A-B237-4EB459DC62C0}"/>
    <cellStyle name="Normal 2 5 5 6 3 2" xfId="20676" xr:uid="{95765E09-A067-4D27-B847-7163FBAD6A66}"/>
    <cellStyle name="Normal 2 5 5 6 4" xfId="23535" xr:uid="{96D6EEA7-A537-4F4A-832E-D68AB5BF6E5F}"/>
    <cellStyle name="Normal 2 5 5 6 5" xfId="15010" xr:uid="{5A2B3A4D-2CE3-450A-9DCC-3A4FF764A548}"/>
    <cellStyle name="Normal 2 5 5 7" xfId="3946" xr:uid="{EF085D8D-28F0-466A-BBF2-EED4A39AFFD2}"/>
    <cellStyle name="Normal 2 5 5 7 2" xfId="8778" xr:uid="{CA52A4E3-0621-44FD-909F-CC18099E41F4}"/>
    <cellStyle name="Normal 2 5 5 7 2 2" xfId="19158" xr:uid="{970252EB-210E-4296-AFBB-D75F9CCCAEFF}"/>
    <cellStyle name="Normal 2 5 5 7 3" xfId="11611" xr:uid="{2A1D49EC-593F-4AC0-B416-5873F09EB11C}"/>
    <cellStyle name="Normal 2 5 5 7 3 2" xfId="21991" xr:uid="{630AA5E5-BD14-4C57-85F7-AE3482E3B782}"/>
    <cellStyle name="Normal 2 5 5 7 4" xfId="27656" xr:uid="{53950138-3F82-479C-8C91-FE240C438FE1}"/>
    <cellStyle name="Normal 2 5 5 7 5" xfId="16325" xr:uid="{18281AEF-7046-46C3-B4A5-18EF338E06BB}"/>
    <cellStyle name="Normal 2 5 5 8" xfId="5155" xr:uid="{7DBACFB2-6346-48C9-85E2-8C057E240FB7}"/>
    <cellStyle name="Normal 2 5 5 8 2" xfId="14452" xr:uid="{DEB9018E-24E2-4ABC-85A9-9D75899727C0}"/>
    <cellStyle name="Normal 2 5 5 9" xfId="6905" xr:uid="{3EE8168B-B675-4A9E-B2BF-348E84C5F0D0}"/>
    <cellStyle name="Normal 2 5 5 9 2" xfId="17285" xr:uid="{60885E3C-2268-4B3E-82B4-199A69B7F15A}"/>
    <cellStyle name="Normal 2 5 6" xfId="809" xr:uid="{00000000-0005-0000-0000-0000D5040000}"/>
    <cellStyle name="Normal 2 5 6 10" xfId="9743" xr:uid="{E647F6A0-AA55-4642-8B1A-5907D03C6043}"/>
    <cellStyle name="Normal 2 5 6 10 2" xfId="20123" xr:uid="{799EE20D-967E-48D8-A554-5FF94DA07D60}"/>
    <cellStyle name="Normal 2 5 6 11" xfId="24496" xr:uid="{08F54CFD-D446-4130-8002-ACBDE1C687DE}"/>
    <cellStyle name="Normal 2 5 6 12" xfId="12571" xr:uid="{D006A9F5-CDF7-4863-BAFB-18C352EC2AAE}"/>
    <cellStyle name="Normal 2 5 6 2" xfId="810" xr:uid="{00000000-0005-0000-0000-0000D6040000}"/>
    <cellStyle name="Normal 2 5 6 2 2" xfId="811" xr:uid="{00000000-0005-0000-0000-0000D7040000}"/>
    <cellStyle name="Normal 2 5 6 2 2 2" xfId="5162" xr:uid="{F7783696-BA91-4035-9991-FCD5ED4764BA}"/>
    <cellStyle name="Normal 2 5 6 2 2 2 2" xfId="23133" xr:uid="{39AD109F-AA1C-4B13-8D11-D0204ACF839D}"/>
    <cellStyle name="Normal 2 5 6 2 2 2 3" xfId="26668" xr:uid="{189EA8B2-EE50-405F-803B-5E12B1EEE24C}"/>
    <cellStyle name="Normal 2 5 6 2 2 2 4" xfId="14459" xr:uid="{71149186-853F-411A-9B4D-9C718DE28DA4}"/>
    <cellStyle name="Normal 2 5 6 2 2 3" xfId="6912" xr:uid="{E522E7DC-73F8-4F04-B758-6934AC101907}"/>
    <cellStyle name="Normal 2 5 6 2 2 3 2" xfId="27600" xr:uid="{51B1B0F4-C357-417D-BD02-C5091349C45B}"/>
    <cellStyle name="Normal 2 5 6 2 2 3 3" xfId="27082" xr:uid="{499384BA-6A41-4563-9C34-49C32AA8493F}"/>
    <cellStyle name="Normal 2 5 6 2 2 3 4" xfId="17292" xr:uid="{13735354-3337-4563-8786-AD14C0D03D21}"/>
    <cellStyle name="Normal 2 5 6 2 2 4" xfId="9745" xr:uid="{C7FD1E7E-7AA2-4F79-8594-D7727377F753}"/>
    <cellStyle name="Normal 2 5 6 2 2 4 2" xfId="29400" xr:uid="{FD78A985-A23C-40CD-AA3B-B6AB1C7B6782}"/>
    <cellStyle name="Normal 2 5 6 2 2 4 3" xfId="20125" xr:uid="{E59AC640-1BFA-478A-BE11-676A567264EF}"/>
    <cellStyle name="Normal 2 5 6 2 2 5" xfId="23772" xr:uid="{AA0452BB-4774-42F6-B9FC-DCBA94F93C4D}"/>
    <cellStyle name="Normal 2 5 6 2 2 6" xfId="13780" xr:uid="{8E6833F2-7012-4919-8CB0-1B8040C9A082}"/>
    <cellStyle name="Normal 2 5 6 2 3" xfId="2746" xr:uid="{00000000-0005-0000-0000-0000AA040000}"/>
    <cellStyle name="Normal 2 5 6 2 3 2" xfId="5964" xr:uid="{5AD3EB0F-55A0-4193-B99F-0A4B83A6B386}"/>
    <cellStyle name="Normal 2 5 6 2 3 2 2" xfId="26047" xr:uid="{F3FAAF56-BD20-4265-ACC7-D113767692D9}"/>
    <cellStyle name="Normal 2 5 6 2 3 2 3" xfId="15417" xr:uid="{593A3771-F3F3-4C2F-BD05-965E5D230ECC}"/>
    <cellStyle name="Normal 2 5 6 2 3 3" xfId="7870" xr:uid="{CE435B7E-3D91-4800-B01D-30190F28995D}"/>
    <cellStyle name="Normal 2 5 6 2 3 3 2" xfId="18250" xr:uid="{0057DEFD-DF6F-493C-908D-19F4665E2493}"/>
    <cellStyle name="Normal 2 5 6 2 3 4" xfId="10703" xr:uid="{FBD18F8E-9092-4773-9FEB-17153209D404}"/>
    <cellStyle name="Normal 2 5 6 2 3 4 2" xfId="21083" xr:uid="{28A1C5C3-337F-4AB4-A40F-B8D98E69D42B}"/>
    <cellStyle name="Normal 2 5 6 2 3 5" xfId="24525" xr:uid="{69E51C89-7C9B-40BB-8265-ED1106437471}"/>
    <cellStyle name="Normal 2 5 6 2 3 6" xfId="13187" xr:uid="{69B771A7-1FE4-47C6-8EE8-0468B2EBCFF7}"/>
    <cellStyle name="Normal 2 5 6 2 4" xfId="4171" xr:uid="{468F8C98-F069-4C30-B20D-4EDDD61853C6}"/>
    <cellStyle name="Normal 2 5 6 2 4 2" xfId="8943" xr:uid="{3C07AE65-6C1E-469D-A796-B29C4E8F435D}"/>
    <cellStyle name="Normal 2 5 6 2 4 2 2" xfId="29036" xr:uid="{8B50EBCC-5682-4DCB-AF84-E9874895EDF6}"/>
    <cellStyle name="Normal 2 5 6 2 4 2 3" xfId="19323" xr:uid="{340F7BEB-2B03-40A0-92EA-8B24E7B2B530}"/>
    <cellStyle name="Normal 2 5 6 2 4 3" xfId="11776" xr:uid="{5C06D9C0-A551-4428-83CA-225306F6804B}"/>
    <cellStyle name="Normal 2 5 6 2 4 3 2" xfId="22156" xr:uid="{7FCBB29D-E41D-4560-8452-0F80E9FA145E}"/>
    <cellStyle name="Normal 2 5 6 2 4 4" xfId="24144" xr:uid="{80A6AC0C-C184-4AEB-AD7E-74DD7E264942}"/>
    <cellStyle name="Normal 2 5 6 2 4 5" xfId="16490" xr:uid="{C654EA87-A17D-43CD-94B0-BD5410B86DCE}"/>
    <cellStyle name="Normal 2 5 6 2 5" xfId="5161" xr:uid="{BCD21F37-0CA3-4ACD-BE2D-9BE2F599701D}"/>
    <cellStyle name="Normal 2 5 6 2 5 2" xfId="27231" xr:uid="{A0A5AC45-5E2B-4A9C-A967-7707BCCE0E9B}"/>
    <cellStyle name="Normal 2 5 6 2 5 3" xfId="14458" xr:uid="{7634AFDC-A55D-43CC-AEA8-12EAF20DD7FC}"/>
    <cellStyle name="Normal 2 5 6 2 6" xfId="6911" xr:uid="{2938A14E-2CE9-495D-A995-8C7367A244A7}"/>
    <cellStyle name="Normal 2 5 6 2 6 2" xfId="17291" xr:uid="{C8B9F7F4-07FA-4E6B-B487-F46767231431}"/>
    <cellStyle name="Normal 2 5 6 2 7" xfId="9744" xr:uid="{F7F33E34-2320-49C4-B316-3989FF3DBBD8}"/>
    <cellStyle name="Normal 2 5 6 2 7 2" xfId="20124" xr:uid="{D4BA64FD-61F6-4CAD-9E81-2F675D968DDC}"/>
    <cellStyle name="Normal 2 5 6 2 8" xfId="25537" xr:uid="{23799D15-3FD3-459D-BF5E-823E455FBD63}"/>
    <cellStyle name="Normal 2 5 6 2 9" xfId="12729" xr:uid="{8B129022-E842-4CF5-8F81-35C448F71090}"/>
    <cellStyle name="Normal 2 5 6 3" xfId="812" xr:uid="{00000000-0005-0000-0000-0000D8040000}"/>
    <cellStyle name="Normal 2 5 6 3 2" xfId="4488" xr:uid="{B3A1ADE1-A789-4D80-9D7F-9CD90D1970AB}"/>
    <cellStyle name="Normal 2 5 6 3 2 2" xfId="9260" xr:uid="{BB1F39FD-4F88-4726-B049-48262EE4DBFD}"/>
    <cellStyle name="Normal 2 5 6 3 2 2 2" xfId="29247" xr:uid="{DC146D67-3B6C-49EF-AF17-0007CF7B2B3C}"/>
    <cellStyle name="Normal 2 5 6 3 2 2 3" xfId="19640" xr:uid="{41906DF1-2A53-4B39-9CF6-7E7FC938F6C6}"/>
    <cellStyle name="Normal 2 5 6 3 2 3" xfId="12093" xr:uid="{CFAA8862-E2E2-47CB-A863-B4E1751A9859}"/>
    <cellStyle name="Normal 2 5 6 3 2 3 2" xfId="22473" xr:uid="{32594672-1082-4272-819E-D4957F3EB5E0}"/>
    <cellStyle name="Normal 2 5 6 3 2 4" xfId="25120" xr:uid="{6B086E71-DC77-4112-A649-22379E72209C}"/>
    <cellStyle name="Normal 2 5 6 3 2 5" xfId="16807" xr:uid="{4139A793-79BB-4B2A-91A6-5EBDAC9E072C}"/>
    <cellStyle name="Normal 2 5 6 3 3" xfId="5163" xr:uid="{B6ED6CCB-18F6-4DD2-8BC3-B96CD4195331}"/>
    <cellStyle name="Normal 2 5 6 3 3 2" xfId="26800" xr:uid="{E675E9C9-E5B5-49C1-BAA0-383CE5F0681E}"/>
    <cellStyle name="Normal 2 5 6 3 3 3" xfId="27749" xr:uid="{0B1514A7-1C4A-4D2C-968E-E610E2AF131E}"/>
    <cellStyle name="Normal 2 5 6 3 3 4" xfId="14460" xr:uid="{398E7279-C1DA-4365-94B9-89CFE882DA92}"/>
    <cellStyle name="Normal 2 5 6 3 4" xfId="6913" xr:uid="{9CF2DFCB-0B7C-45DA-A00E-F11E5A07CA4C}"/>
    <cellStyle name="Normal 2 5 6 3 4 2" xfId="27898" xr:uid="{6C8EF23C-23C8-4098-91DE-7E4C48FC6EE1}"/>
    <cellStyle name="Normal 2 5 6 3 4 3" xfId="28575" xr:uid="{4A7D326D-8E84-4E02-BFAE-50977B647D39}"/>
    <cellStyle name="Normal 2 5 6 3 4 4" xfId="17293" xr:uid="{4CFCBA14-C4E9-4D8D-BF04-23FA1F0C23D1}"/>
    <cellStyle name="Normal 2 5 6 3 5" xfId="9746" xr:uid="{EC6F99EB-EA78-44D8-8450-FF21D4492BB7}"/>
    <cellStyle name="Normal 2 5 6 3 5 2" xfId="29401" xr:uid="{0DDD90E9-666E-4C0F-B6FD-D1F25453D04F}"/>
    <cellStyle name="Normal 2 5 6 3 5 3" xfId="20126" xr:uid="{E33FA4E8-75AA-404D-88E5-2C6C0F487917}"/>
    <cellStyle name="Normal 2 5 6 3 6" xfId="24433" xr:uid="{BAFCFC8E-A3FC-44C5-A554-810DD9E1181C}"/>
    <cellStyle name="Normal 2 5 6 3 7" xfId="13781" xr:uid="{AABED0DE-DA74-4CF5-AD07-5B8A0CAAF3D1}"/>
    <cellStyle name="Normal 2 5 6 4" xfId="813" xr:uid="{00000000-0005-0000-0000-0000D9040000}"/>
    <cellStyle name="Normal 2 5 6 4 2" xfId="5164" xr:uid="{2EED1908-67AF-4BF9-A22D-A02BFAA9EA49}"/>
    <cellStyle name="Normal 2 5 6 4 2 2" xfId="25635" xr:uid="{DE70DFCE-68B9-4548-82C4-81426A2E52B2}"/>
    <cellStyle name="Normal 2 5 6 4 2 3" xfId="27753" xr:uid="{875D9C06-8A7A-4F2B-8200-1E6500CBF0D8}"/>
    <cellStyle name="Normal 2 5 6 4 2 4" xfId="14461" xr:uid="{5589403F-483E-4AA1-95BD-131F1D9D0150}"/>
    <cellStyle name="Normal 2 5 6 4 3" xfId="6914" xr:uid="{E374B837-8176-423D-8660-6D02A228E049}"/>
    <cellStyle name="Normal 2 5 6 4 3 2" xfId="27810" xr:uid="{58AC779F-8147-46B5-B25C-A348491B40EB}"/>
    <cellStyle name="Normal 2 5 6 4 3 3" xfId="17294" xr:uid="{B9A0940A-3AD4-463D-9C85-1D43B8C761E2}"/>
    <cellStyle name="Normal 2 5 6 4 4" xfId="9747" xr:uid="{AE3BCF6D-F51F-419E-93B4-AC61634FEE93}"/>
    <cellStyle name="Normal 2 5 6 4 4 2" xfId="20127" xr:uid="{E8C2213E-0914-43AA-88BE-E77305A7B81B}"/>
    <cellStyle name="Normal 2 5 6 4 5" xfId="24656" xr:uid="{653AE55E-4F69-4F74-A475-C25B2410ABC3}"/>
    <cellStyle name="Normal 2 5 6 4 6" xfId="13427" xr:uid="{41BBA974-C802-4600-8ADC-6D323B2F6DFE}"/>
    <cellStyle name="Normal 2 5 6 5" xfId="2571" xr:uid="{00000000-0005-0000-0000-0000AD040000}"/>
    <cellStyle name="Normal 2 5 6 5 2" xfId="5838" xr:uid="{396B18D2-0248-4D0C-94CE-1E15E30FAB3E}"/>
    <cellStyle name="Normal 2 5 6 5 2 2" xfId="26424" xr:uid="{D6A82BEC-47F7-4D35-95A1-5F0E6BBE6154}"/>
    <cellStyle name="Normal 2 5 6 5 2 3" xfId="15243" xr:uid="{C235AA02-DAD8-42A6-996B-6D0C224E6E36}"/>
    <cellStyle name="Normal 2 5 6 5 3" xfId="7696" xr:uid="{6D751735-06AC-497B-96C2-5BAE0FA91DA6}"/>
    <cellStyle name="Normal 2 5 6 5 3 2" xfId="18076" xr:uid="{F488D38A-3567-482A-B0DC-5032FCE973D8}"/>
    <cellStyle name="Normal 2 5 6 5 4" xfId="10529" xr:uid="{69BA77E9-E489-4BDE-9BFA-BE463FD6F086}"/>
    <cellStyle name="Normal 2 5 6 5 4 2" xfId="20909" xr:uid="{DB8D6011-850E-4248-997E-D64ACC70B29C}"/>
    <cellStyle name="Normal 2 5 6 5 5" xfId="25372" xr:uid="{2428CB0A-2075-47FA-BD75-893BD251E405}"/>
    <cellStyle name="Normal 2 5 6 5 6" xfId="12959" xr:uid="{B3E79A95-7E45-4BBE-8139-AC5A8949078F}"/>
    <cellStyle name="Normal 2 5 6 6" xfId="2337" xr:uid="{00000000-0005-0000-0000-0000A7040000}"/>
    <cellStyle name="Normal 2 5 6 6 2" xfId="7464" xr:uid="{912A32E9-CAE1-4A74-9950-D92D57BAA7F7}"/>
    <cellStyle name="Normal 2 5 6 6 2 2" xfId="27150" xr:uid="{61860902-6BF2-44FA-A1C5-18D58D3C9CB0}"/>
    <cellStyle name="Normal 2 5 6 6 2 3" xfId="17844" xr:uid="{FB58D4AB-0201-4134-8F4A-163E54CF01DF}"/>
    <cellStyle name="Normal 2 5 6 6 3" xfId="10297" xr:uid="{F0E657DE-362D-40FB-A717-6D816FFC4AE1}"/>
    <cellStyle name="Normal 2 5 6 6 3 2" xfId="20677" xr:uid="{64293C1C-F1B0-4679-8401-3242F5DDFBEE}"/>
    <cellStyle name="Normal 2 5 6 6 4" xfId="23848" xr:uid="{C48EFEF4-1061-4E23-AE99-7D9B018C553D}"/>
    <cellStyle name="Normal 2 5 6 6 5" xfId="15011" xr:uid="{DE256D3C-40E2-49AB-BE7F-6E86B468C0E8}"/>
    <cellStyle name="Normal 2 5 6 7" xfId="3947" xr:uid="{76E8A881-6AE3-4488-8195-9627BF6D6727}"/>
    <cellStyle name="Normal 2 5 6 7 2" xfId="8779" xr:uid="{0DDF7CD2-90B2-4262-B5F3-451CF99BF985}"/>
    <cellStyle name="Normal 2 5 6 7 2 2" xfId="19159" xr:uid="{DFE5D1F1-7C54-415F-A686-E43CB4A0485C}"/>
    <cellStyle name="Normal 2 5 6 7 3" xfId="11612" xr:uid="{6B5AA8E9-538B-4A51-BC76-F982EC52FBB0}"/>
    <cellStyle name="Normal 2 5 6 7 3 2" xfId="21992" xr:uid="{B70954B3-F3DC-497B-9441-0B59DE8A693C}"/>
    <cellStyle name="Normal 2 5 6 7 4" xfId="26656" xr:uid="{2BD1EBAE-EBE5-4B32-81CA-ABE0E74369EB}"/>
    <cellStyle name="Normal 2 5 6 7 5" xfId="16326" xr:uid="{E3733107-DC77-4706-912A-66E85484C16D}"/>
    <cellStyle name="Normal 2 5 6 8" xfId="5160" xr:uid="{7D9E3B92-ACB1-4AE4-93E5-41599DD599B5}"/>
    <cellStyle name="Normal 2 5 6 8 2" xfId="14457" xr:uid="{912C215C-59AE-4B8A-A919-6955DA060220}"/>
    <cellStyle name="Normal 2 5 6 9" xfId="6910" xr:uid="{46BB68E6-E300-46CF-AD37-06A0015EF9F5}"/>
    <cellStyle name="Normal 2 5 6 9 2" xfId="17290" xr:uid="{599356A6-6502-4CFB-BAAA-3BB618513075}"/>
    <cellStyle name="Normal 2 5 7" xfId="814" xr:uid="{00000000-0005-0000-0000-0000DA040000}"/>
    <cellStyle name="Normal 2 5 7 10" xfId="12572" xr:uid="{3872BEEC-669F-4021-BAFE-C9CEED91AE29}"/>
    <cellStyle name="Normal 2 5 7 2" xfId="815" xr:uid="{00000000-0005-0000-0000-0000DB040000}"/>
    <cellStyle name="Normal 2 5 7 2 2" xfId="2911" xr:uid="{00000000-0005-0000-0000-0000B0040000}"/>
    <cellStyle name="Normal 2 5 7 2 2 2" xfId="6097" xr:uid="{FA80A102-18ED-414D-B27C-9353D338448C}"/>
    <cellStyle name="Normal 2 5 7 2 2 2 2" xfId="27820" xr:uid="{550BE74C-98F0-458B-84B6-F9AA5353B803}"/>
    <cellStyle name="Normal 2 5 7 2 2 2 3" xfId="27512" xr:uid="{66B8E7A9-047F-4D10-823B-1F07C00CEE0D}"/>
    <cellStyle name="Normal 2 5 7 2 2 2 4" xfId="15575" xr:uid="{94FE082E-9F2B-40D6-A7B0-165E6B8592BE}"/>
    <cellStyle name="Normal 2 5 7 2 2 3" xfId="8028" xr:uid="{D09942F2-BB55-43B0-85BF-29DB837C7E71}"/>
    <cellStyle name="Normal 2 5 7 2 2 3 2" xfId="26133" xr:uid="{5887ABB2-282D-44E7-BC2D-B437A529A992}"/>
    <cellStyle name="Normal 2 5 7 2 2 3 3" xfId="18408" xr:uid="{B05DDA15-E438-45B1-ADD1-CDF70D65F000}"/>
    <cellStyle name="Normal 2 5 7 2 2 4" xfId="10861" xr:uid="{196E06A0-F0CA-4CD2-91AD-74766821AB63}"/>
    <cellStyle name="Normal 2 5 7 2 2 4 2" xfId="21241" xr:uid="{FF51A9F4-D23A-4542-9A76-B0366AD8B7EA}"/>
    <cellStyle name="Normal 2 5 7 2 2 5" xfId="23491" xr:uid="{50433F46-47FE-48C4-B929-F6EA81E9341E}"/>
    <cellStyle name="Normal 2 5 7 2 2 6" xfId="13428" xr:uid="{CD5796A2-B85E-4A30-B3CB-AE07BC20B7CF}"/>
    <cellStyle name="Normal 2 5 7 2 3" xfId="5166" xr:uid="{9060EB0F-8873-4CCC-B47E-BC20FB1A55D0}"/>
    <cellStyle name="Normal 2 5 7 2 3 2" xfId="24092" xr:uid="{8140658E-2120-4103-BA3F-0B6F38DE81A8}"/>
    <cellStyle name="Normal 2 5 7 2 3 3" xfId="27976" xr:uid="{B7581A10-14FA-4070-A47F-E97B46EFFB92}"/>
    <cellStyle name="Normal 2 5 7 2 3 4" xfId="14463" xr:uid="{84722115-5823-45CE-99AC-0AA48348108E}"/>
    <cellStyle name="Normal 2 5 7 2 4" xfId="6916" xr:uid="{ABB8204F-5F68-4D3B-B5C0-E0FF351739A0}"/>
    <cellStyle name="Normal 2 5 7 2 4 2" xfId="27127" xr:uid="{E67F10F3-25A2-4D8F-AAD2-6E4DC1594DB6}"/>
    <cellStyle name="Normal 2 5 7 2 4 3" xfId="26304" xr:uid="{AA7E1F22-0A92-4FF1-9E88-23950B6FEDE6}"/>
    <cellStyle name="Normal 2 5 7 2 4 4" xfId="17296" xr:uid="{9BC63DFC-F0CE-452A-AE87-5CCA8FC53B19}"/>
    <cellStyle name="Normal 2 5 7 2 5" xfId="9749" xr:uid="{E7264DE5-52B1-4692-906E-9DD0289F153E}"/>
    <cellStyle name="Normal 2 5 7 2 5 2" xfId="29402" xr:uid="{9EDE6359-4F37-4234-BA23-058B76396C1B}"/>
    <cellStyle name="Normal 2 5 7 2 5 3" xfId="20129" xr:uid="{9BE466F4-CD27-4903-8CB2-393F7022D916}"/>
    <cellStyle name="Normal 2 5 7 2 6" xfId="24811" xr:uid="{221AF4D8-96BB-42CC-8398-1FBD5CD439A6}"/>
    <cellStyle name="Normal 2 5 7 2 7" xfId="12730" xr:uid="{9FB605A8-A7B1-4FA1-8B2B-AF26473C4371}"/>
    <cellStyle name="Normal 2 5 7 3" xfId="816" xr:uid="{00000000-0005-0000-0000-0000DC040000}"/>
    <cellStyle name="Normal 2 5 7 3 2" xfId="5167" xr:uid="{3E770E89-C976-4B49-A69D-01A42A1046BA}"/>
    <cellStyle name="Normal 2 5 7 3 2 2" xfId="27541" xr:uid="{82D41DC6-34D2-4BCF-A349-458CC7899135}"/>
    <cellStyle name="Normal 2 5 7 3 2 3" xfId="26702" xr:uid="{2EED25AF-C542-4CE4-BFA0-889806031BEA}"/>
    <cellStyle name="Normal 2 5 7 3 2 4" xfId="14464" xr:uid="{5045C102-0344-4C68-8D27-1021B6E1EFC7}"/>
    <cellStyle name="Normal 2 5 7 3 3" xfId="6917" xr:uid="{7C138758-DA1F-4FFF-B085-5A736F7CF706}"/>
    <cellStyle name="Normal 2 5 7 3 3 2" xfId="27911" xr:uid="{AF28E1D1-20A5-4401-ACD6-C4098AD1A24F}"/>
    <cellStyle name="Normal 2 5 7 3 3 3" xfId="27952" xr:uid="{EFC5B746-C63B-4E1A-88C8-DAE3639D4DC3}"/>
    <cellStyle name="Normal 2 5 7 3 3 4" xfId="17297" xr:uid="{FD2A42AA-958D-4A50-8385-C90282911FCA}"/>
    <cellStyle name="Normal 2 5 7 3 4" xfId="9750" xr:uid="{E467DB8B-20BB-49F3-9ECC-7BC2417E7147}"/>
    <cellStyle name="Normal 2 5 7 3 4 2" xfId="29403" xr:uid="{B7564529-64FE-4224-AC93-757CC3458D65}"/>
    <cellStyle name="Normal 2 5 7 3 4 3" xfId="20130" xr:uid="{6E2830BE-5DB1-439A-BF6A-50C05FC302E1}"/>
    <cellStyle name="Normal 2 5 7 3 5" xfId="24736" xr:uid="{F24850FC-B74F-4829-BAB6-7ACC661A5532}"/>
    <cellStyle name="Normal 2 5 7 3 6" xfId="13188" xr:uid="{2C439F39-210C-4C9B-977B-ACBACC47B0B5}"/>
    <cellStyle name="Normal 2 5 7 4" xfId="2338" xr:uid="{00000000-0005-0000-0000-0000AE040000}"/>
    <cellStyle name="Normal 2 5 7 4 2" xfId="7465" xr:uid="{1B362344-0BD6-4D0E-B242-4B50F9728465}"/>
    <cellStyle name="Normal 2 5 7 4 2 2" xfId="28743" xr:uid="{0CC125D7-E415-4BB3-AC0D-4C2EC7949BF1}"/>
    <cellStyle name="Normal 2 5 7 4 2 3" xfId="17845" xr:uid="{5C924F8C-930F-4882-837A-8D0C7343138F}"/>
    <cellStyle name="Normal 2 5 7 4 3" xfId="10298" xr:uid="{F73DC2D7-62D0-47B9-B1D3-79A626A70695}"/>
    <cellStyle name="Normal 2 5 7 4 3 2" xfId="20678" xr:uid="{C9CCF917-99CD-4A73-8291-13AECA5F2EDE}"/>
    <cellStyle name="Normal 2 5 7 4 4" xfId="23086" xr:uid="{F54C2A25-969A-4A8D-8DFA-442B18095805}"/>
    <cellStyle name="Normal 2 5 7 4 5" xfId="15012" xr:uid="{134E550A-C5DE-43AB-91F1-6867B117659D}"/>
    <cellStyle name="Normal 2 5 7 5" xfId="3948" xr:uid="{D8CFC14B-49E3-4A3A-963B-90B9A5D33F02}"/>
    <cellStyle name="Normal 2 5 7 5 2" xfId="8780" xr:uid="{314531B3-1E98-409B-9C90-1A861A73CA31}"/>
    <cellStyle name="Normal 2 5 7 5 2 2" xfId="28980" xr:uid="{79EA32D8-57DD-47A4-888F-9B1212D9E371}"/>
    <cellStyle name="Normal 2 5 7 5 2 3" xfId="19160" xr:uid="{0AE8848D-4986-4FDF-B055-D4A1AED243F2}"/>
    <cellStyle name="Normal 2 5 7 5 3" xfId="11613" xr:uid="{431B8C18-6889-4ABF-93B8-ABC29AE6C23E}"/>
    <cellStyle name="Normal 2 5 7 5 3 2" xfId="21993" xr:uid="{24AA5B20-D95F-456D-B6F9-5B75307D321E}"/>
    <cellStyle name="Normal 2 5 7 5 4" xfId="23047" xr:uid="{BF2A2A7B-A4B2-43E3-B56E-508819FD4D2A}"/>
    <cellStyle name="Normal 2 5 7 5 5" xfId="16327" xr:uid="{15B13AD9-8B90-4437-869A-47F17607C98F}"/>
    <cellStyle name="Normal 2 5 7 6" xfId="5165" xr:uid="{DB16687C-D6BD-4F8D-A886-DB6B61A4308F}"/>
    <cellStyle name="Normal 2 5 7 6 2" xfId="27595" xr:uid="{1A8FEE94-0E9A-47A1-A9DE-9D6EB49014AF}"/>
    <cellStyle name="Normal 2 5 7 6 3" xfId="26892" xr:uid="{3BAFF762-766C-46A0-A1D9-0DE77A03937F}"/>
    <cellStyle name="Normal 2 5 7 6 4" xfId="14462" xr:uid="{9E383EA8-AEC5-407D-85C5-6B8725A9BF50}"/>
    <cellStyle name="Normal 2 5 7 7" xfId="6915" xr:uid="{A11ADF15-8B6E-4FC0-A364-3F9F18D1C6E6}"/>
    <cellStyle name="Normal 2 5 7 7 2" xfId="27963" xr:uid="{BBDB033E-635E-41E9-9BF4-DE49DFE942E7}"/>
    <cellStyle name="Normal 2 5 7 7 3" xfId="17295" xr:uid="{C3ADC7B6-AC92-472A-91BA-C182249D2A74}"/>
    <cellStyle name="Normal 2 5 7 8" xfId="9748" xr:uid="{5592F4F2-A5E1-4C80-AD93-9BB633DB9C87}"/>
    <cellStyle name="Normal 2 5 7 8 2" xfId="20128" xr:uid="{14272C20-86E2-472E-A4E8-4C9B7D12F764}"/>
    <cellStyle name="Normal 2 5 7 9" xfId="23815" xr:uid="{8B9DB549-646C-43BD-980D-D4E511D283D9}"/>
    <cellStyle name="Normal 2 5 8" xfId="817" xr:uid="{00000000-0005-0000-0000-0000DD040000}"/>
    <cellStyle name="Normal 2 5 8 10" xfId="12573" xr:uid="{E38ED17A-C2CC-4BFA-B9D8-85D20747573E}"/>
    <cellStyle name="Normal 2 5 8 2" xfId="818" xr:uid="{00000000-0005-0000-0000-0000DE040000}"/>
    <cellStyle name="Normal 2 5 8 2 2" xfId="2912" xr:uid="{00000000-0005-0000-0000-0000B4040000}"/>
    <cellStyle name="Normal 2 5 8 2 2 2" xfId="6098" xr:uid="{87FC9D8D-AB43-40ED-8F7B-7E2E37B886AF}"/>
    <cellStyle name="Normal 2 5 8 2 2 2 2" xfId="26607" xr:uid="{0E2C8697-FF4A-48A1-B35C-E3A2591FB366}"/>
    <cellStyle name="Normal 2 5 8 2 2 2 3" xfId="27187" xr:uid="{CBE24E46-5E11-443A-A77B-8103F7EA457E}"/>
    <cellStyle name="Normal 2 5 8 2 2 2 4" xfId="15576" xr:uid="{CCEFA5DC-81A5-4731-AF20-D945D234E6F8}"/>
    <cellStyle name="Normal 2 5 8 2 2 3" xfId="8029" xr:uid="{99F426A8-2204-4F37-9D08-DD9295900529}"/>
    <cellStyle name="Normal 2 5 8 2 2 3 2" xfId="28076" xr:uid="{7F706CB7-6FAB-4374-B652-FA22570053F5}"/>
    <cellStyle name="Normal 2 5 8 2 2 3 3" xfId="18409" xr:uid="{E8C1E560-62B3-4C7D-BB20-AED4AB04D940}"/>
    <cellStyle name="Normal 2 5 8 2 2 4" xfId="10862" xr:uid="{C2627F29-8680-4140-B7A5-469789BA4CFD}"/>
    <cellStyle name="Normal 2 5 8 2 2 4 2" xfId="21242" xr:uid="{8A4C4B47-274E-4315-9F51-FC9BCCD9C1EA}"/>
    <cellStyle name="Normal 2 5 8 2 2 5" xfId="25093" xr:uid="{FC916E75-829D-4648-ABC5-97E3678CCF1A}"/>
    <cellStyle name="Normal 2 5 8 2 2 6" xfId="13429" xr:uid="{C0121E78-6DD1-47EB-8E62-5227476F87EE}"/>
    <cellStyle name="Normal 2 5 8 2 3" xfId="5169" xr:uid="{2D1402A6-9415-4653-86D7-D557C147098C}"/>
    <cellStyle name="Normal 2 5 8 2 3 2" xfId="22951" xr:uid="{388FF915-190B-4954-B4E7-FC639DFDE943}"/>
    <cellStyle name="Normal 2 5 8 2 3 3" xfId="28191" xr:uid="{68F1D276-B697-45DD-AC32-13F466365F86}"/>
    <cellStyle name="Normal 2 5 8 2 3 4" xfId="14466" xr:uid="{0FF6EBD6-B970-4B44-BA59-1FDA5254A209}"/>
    <cellStyle name="Normal 2 5 8 2 4" xfId="6919" xr:uid="{0E4C1027-7728-4935-9EA7-C7B74EE744D2}"/>
    <cellStyle name="Normal 2 5 8 2 4 2" xfId="28641" xr:uid="{459B1FF4-BA87-4BB3-8F04-5A33DD60A1CC}"/>
    <cellStyle name="Normal 2 5 8 2 4 3" xfId="26084" xr:uid="{8F91E1C7-6E17-4EC2-8DEA-849DDF060DEA}"/>
    <cellStyle name="Normal 2 5 8 2 4 4" xfId="17299" xr:uid="{C0BBF1FD-7C5D-4DAB-A0F0-C8E5DEDEF76E}"/>
    <cellStyle name="Normal 2 5 8 2 5" xfId="9752" xr:uid="{76768B74-70FA-4465-B1AA-713D127A7702}"/>
    <cellStyle name="Normal 2 5 8 2 5 2" xfId="29404" xr:uid="{DF98DF7B-1E00-43BC-983A-B4CC22D34525}"/>
    <cellStyle name="Normal 2 5 8 2 5 3" xfId="20132" xr:uid="{C594FEF9-4D23-4971-B868-D67002B33B47}"/>
    <cellStyle name="Normal 2 5 8 2 6" xfId="23827" xr:uid="{C8386A60-128C-499F-AFCE-4DD10DBA963E}"/>
    <cellStyle name="Normal 2 5 8 2 7" xfId="12731" xr:uid="{F643D582-96B8-4CC8-AC8C-FCCC2DB6AF69}"/>
    <cellStyle name="Normal 2 5 8 3" xfId="819" xr:uid="{00000000-0005-0000-0000-0000DF040000}"/>
    <cellStyle name="Normal 2 5 8 3 2" xfId="5170" xr:uid="{7EA0FB52-D0FE-464E-B1A8-416EB7CAF6C7}"/>
    <cellStyle name="Normal 2 5 8 3 2 2" xfId="27761" xr:uid="{1B3D8A2B-1258-4528-9408-85F43A031E64}"/>
    <cellStyle name="Normal 2 5 8 3 2 3" xfId="26289" xr:uid="{AA918E9E-EA3E-4349-9744-D71435009A3C}"/>
    <cellStyle name="Normal 2 5 8 3 2 4" xfId="14467" xr:uid="{3E6F9440-77F5-4A99-B3EB-8BA589A02EDF}"/>
    <cellStyle name="Normal 2 5 8 3 3" xfId="6920" xr:uid="{B0B08595-060E-494E-8110-148EF87A2DA8}"/>
    <cellStyle name="Normal 2 5 8 3 3 2" xfId="28637" xr:uid="{032D4AEB-EE59-4E85-8CEB-A25B80BB18B6}"/>
    <cellStyle name="Normal 2 5 8 3 3 3" xfId="27845" xr:uid="{9B0AC6F4-3E72-4516-847F-2AA6AC759CEA}"/>
    <cellStyle name="Normal 2 5 8 3 3 4" xfId="17300" xr:uid="{9CAE0CA5-192E-4FCA-A94D-8A5B4F1AA151}"/>
    <cellStyle name="Normal 2 5 8 3 4" xfId="9753" xr:uid="{9846A3BF-14CF-479A-A442-5CF3BBFAE313}"/>
    <cellStyle name="Normal 2 5 8 3 4 2" xfId="29405" xr:uid="{2D856DE2-86A0-419D-96E1-34CA2644A20C}"/>
    <cellStyle name="Normal 2 5 8 3 4 3" xfId="20133" xr:uid="{53B8728A-7373-4BC2-B56D-E24262BF362B}"/>
    <cellStyle name="Normal 2 5 8 3 5" xfId="23850" xr:uid="{46453A9E-A67F-494D-87B3-15B3F5DFAF52}"/>
    <cellStyle name="Normal 2 5 8 3 6" xfId="13189" xr:uid="{496E3A89-8730-4E6C-828A-8D05C85E2345}"/>
    <cellStyle name="Normal 2 5 8 4" xfId="2339" xr:uid="{00000000-0005-0000-0000-0000B2040000}"/>
    <cellStyle name="Normal 2 5 8 4 2" xfId="7466" xr:uid="{C16FBEFE-52AB-4441-A1C9-E8B5687AE242}"/>
    <cellStyle name="Normal 2 5 8 4 2 2" xfId="27847" xr:uid="{0E4396B1-BC75-464D-B164-CF432F57B523}"/>
    <cellStyle name="Normal 2 5 8 4 2 3" xfId="17846" xr:uid="{FDB08684-D268-4DCA-B262-1B3506CE5912}"/>
    <cellStyle name="Normal 2 5 8 4 3" xfId="10299" xr:uid="{E5AA1FD1-ED76-4FAD-8CA9-11EB7236145B}"/>
    <cellStyle name="Normal 2 5 8 4 3 2" xfId="20679" xr:uid="{C78468E8-4D30-4A55-9AA2-6B20AC0D4496}"/>
    <cellStyle name="Normal 2 5 8 4 4" xfId="25084" xr:uid="{47ACB428-AD37-40AD-87E4-7E37E5606D87}"/>
    <cellStyle name="Normal 2 5 8 4 5" xfId="15013" xr:uid="{A3C273AF-593E-476B-B230-8D7E402C6145}"/>
    <cellStyle name="Normal 2 5 8 5" xfId="3949" xr:uid="{BF81343B-B83B-43B8-9BC5-CB12006B854C}"/>
    <cellStyle name="Normal 2 5 8 5 2" xfId="8781" xr:uid="{CECA1BCB-AD76-4537-8025-497C5AD21B3F}"/>
    <cellStyle name="Normal 2 5 8 5 2 2" xfId="28981" xr:uid="{94C765E6-BB12-4335-80EF-AF4F156CCF00}"/>
    <cellStyle name="Normal 2 5 8 5 2 3" xfId="19161" xr:uid="{0C1C02B2-740E-4BCE-B144-84642897C345}"/>
    <cellStyle name="Normal 2 5 8 5 3" xfId="11614" xr:uid="{0C944F9B-713E-4AE8-BB46-119FFF8D1704}"/>
    <cellStyle name="Normal 2 5 8 5 3 2" xfId="21994" xr:uid="{1EAB1D14-CBDA-43A1-9717-0CB745344DC4}"/>
    <cellStyle name="Normal 2 5 8 5 4" xfId="24534" xr:uid="{6ECCF8D9-9A14-4CC9-AD83-CFF583C82AC6}"/>
    <cellStyle name="Normal 2 5 8 5 5" xfId="16328" xr:uid="{B341DFBB-E567-480A-809E-A7B726B6E9CA}"/>
    <cellStyle name="Normal 2 5 8 6" xfId="5168" xr:uid="{AF740421-A9D7-4981-B0DD-024B66F1145B}"/>
    <cellStyle name="Normal 2 5 8 6 2" xfId="27675" xr:uid="{7DEE681E-4F61-4398-91D7-57107E8AAA8D}"/>
    <cellStyle name="Normal 2 5 8 6 3" xfId="27478" xr:uid="{59820533-D3B5-4D7A-A35D-04C989DD83D8}"/>
    <cellStyle name="Normal 2 5 8 6 4" xfId="14465" xr:uid="{8C96E933-25D4-4073-B797-84AB31DEAECA}"/>
    <cellStyle name="Normal 2 5 8 7" xfId="6918" xr:uid="{239F98C7-8727-4BE7-81D5-EE9277AB63F6}"/>
    <cellStyle name="Normal 2 5 8 7 2" xfId="27061" xr:uid="{96429B7D-6E41-4E3C-89DE-72DA8AA46504}"/>
    <cellStyle name="Normal 2 5 8 7 3" xfId="17298" xr:uid="{D7886A59-2199-41D7-AE3A-FD9033BD4BD3}"/>
    <cellStyle name="Normal 2 5 8 8" xfId="9751" xr:uid="{CB9AC7CF-C7D8-4DCC-A2E0-F4127C7C6F31}"/>
    <cellStyle name="Normal 2 5 8 8 2" xfId="20131" xr:uid="{BB9A25AA-4245-4628-BC06-51E1DB837678}"/>
    <cellStyle name="Normal 2 5 8 9" xfId="24423" xr:uid="{328A836E-32EB-4DD2-AFBA-D794BE946D62}"/>
    <cellStyle name="Normal 2 5 9" xfId="820" xr:uid="{00000000-0005-0000-0000-0000E0040000}"/>
    <cellStyle name="Normal 2 5 9 10" xfId="12503" xr:uid="{7FCA7729-F1C3-43C7-A3F8-4974BBD8AE7A}"/>
    <cellStyle name="Normal 2 5 9 2" xfId="3234" xr:uid="{00000000-0005-0000-0000-0000B7040000}"/>
    <cellStyle name="Normal 2 5 9 2 2" xfId="6292" xr:uid="{0B91A8BA-076C-481F-ADFB-A7856F4F3E46}"/>
    <cellStyle name="Normal 2 5 9 2 2 2" xfId="25630" xr:uid="{6C3EDB00-8CAF-4CFC-9DE8-3599F9EB5F26}"/>
    <cellStyle name="Normal 2 5 9 2 2 3" xfId="27967" xr:uid="{B970ACEE-F553-41DC-8DCB-FA030DEE0490}"/>
    <cellStyle name="Normal 2 5 9 2 2 4" xfId="15861" xr:uid="{0F440309-72D3-4934-AF8C-1DB3325F7EF9}"/>
    <cellStyle name="Normal 2 5 9 2 3" xfId="8314" xr:uid="{F4394632-4CB4-4401-8E21-5AB05E129132}"/>
    <cellStyle name="Normal 2 5 9 2 3 2" xfId="27351" xr:uid="{61014B98-6863-4EE2-9C3B-0C7310C8CF1B}"/>
    <cellStyle name="Normal 2 5 9 2 3 3" xfId="28889" xr:uid="{BEEE6F3E-1FED-40DD-9227-5E2282FE853D}"/>
    <cellStyle name="Normal 2 5 9 2 3 4" xfId="18694" xr:uid="{A2154F9B-A893-4B53-A8A7-192A73DEF509}"/>
    <cellStyle name="Normal 2 5 9 2 4" xfId="11147" xr:uid="{80A17659-A99E-4BA9-9359-3C23DD1BD919}"/>
    <cellStyle name="Normal 2 5 9 2 4 2" xfId="29477" xr:uid="{EFABE57B-B8CC-4BD2-9E3D-CF65BBFFD636}"/>
    <cellStyle name="Normal 2 5 9 2 4 3" xfId="21527" xr:uid="{B509A441-B731-49A6-96BB-4F34A6F2F384}"/>
    <cellStyle name="Normal 2 5 9 2 5" xfId="24245" xr:uid="{F9B116E2-9B39-4305-ABEF-403951DA8795}"/>
    <cellStyle name="Normal 2 5 9 2 6" xfId="13782" xr:uid="{B7F3693F-EB02-4589-9952-0D16020DDF4E}"/>
    <cellStyle name="Normal 2 5 9 3" xfId="2738" xr:uid="{00000000-0005-0000-0000-0000B8040000}"/>
    <cellStyle name="Normal 2 5 9 3 2" xfId="5956" xr:uid="{1C106CF1-7AAC-412B-81B1-54ED467F200B}"/>
    <cellStyle name="Normal 2 5 9 3 2 2" xfId="27465" xr:uid="{CC4B03BE-8BC6-4C64-AF77-07528B0A7D4A}"/>
    <cellStyle name="Normal 2 5 9 3 2 3" xfId="15409" xr:uid="{E570EFB2-99EA-4234-A4D2-5ABF913393A2}"/>
    <cellStyle name="Normal 2 5 9 3 3" xfId="7862" xr:uid="{302C5420-7804-42BA-B297-E308AAEF5BCE}"/>
    <cellStyle name="Normal 2 5 9 3 3 2" xfId="18242" xr:uid="{A9579B9F-64EE-43F8-9A70-559D79FF8E1D}"/>
    <cellStyle name="Normal 2 5 9 3 4" xfId="10695" xr:uid="{25CD7F1D-4955-4FCA-B4B5-67C0756C0511}"/>
    <cellStyle name="Normal 2 5 9 3 4 2" xfId="21075" xr:uid="{35D0D869-E1F7-4435-8529-8D9C63936AF1}"/>
    <cellStyle name="Normal 2 5 9 3 5" xfId="23939" xr:uid="{70708FAF-6117-43BC-A4C3-2588E56CBF5B}"/>
    <cellStyle name="Normal 2 5 9 3 6" xfId="13176" xr:uid="{5C716C2B-4908-4FE3-92D6-4A1D28A4DF2A}"/>
    <cellStyle name="Normal 2 5 9 4" xfId="2271" xr:uid="{00000000-0005-0000-0000-0000B6040000}"/>
    <cellStyle name="Normal 2 5 9 4 2" xfId="7398" xr:uid="{44CC9008-625D-48A4-A3F4-6A660BC2991B}"/>
    <cellStyle name="Normal 2 5 9 4 2 2" xfId="27953" xr:uid="{1ACE6644-AF73-4258-8A74-DFFE087E6897}"/>
    <cellStyle name="Normal 2 5 9 4 2 3" xfId="17778" xr:uid="{9971C4D6-2A38-4BFF-B60A-B3EEDC94716F}"/>
    <cellStyle name="Normal 2 5 9 4 3" xfId="10231" xr:uid="{5F9F0C4C-2D85-4646-960C-56A8C3B1C93E}"/>
    <cellStyle name="Normal 2 5 9 4 3 2" xfId="20611" xr:uid="{81686D14-218A-4EB9-97EF-B8C9AF73EDE0}"/>
    <cellStyle name="Normal 2 5 9 4 4" xfId="23687" xr:uid="{49D8E19A-075C-4E34-A4CE-79C0FF224597}"/>
    <cellStyle name="Normal 2 5 9 4 5" xfId="14945" xr:uid="{7A1B2A35-2331-4EF4-A6EF-5E897BBCE437}"/>
    <cellStyle name="Normal 2 5 9 5" xfId="3809" xr:uid="{C36B1377-C1A8-4750-9E28-3ABDD05BE518}"/>
    <cellStyle name="Normal 2 5 9 5 2" xfId="8644" xr:uid="{154617DC-6663-42CD-931D-5622CEA77ECE}"/>
    <cellStyle name="Normal 2 5 9 5 2 2" xfId="19024" xr:uid="{CE4701C2-C8C4-4A37-B1F3-6C21AEDEA06A}"/>
    <cellStyle name="Normal 2 5 9 5 3" xfId="11477" xr:uid="{6063A356-5B28-4C34-8859-1EBC8C85D199}"/>
    <cellStyle name="Normal 2 5 9 5 3 2" xfId="21857" xr:uid="{4EE30D17-D780-4166-84BD-EC2FB143CCEC}"/>
    <cellStyle name="Normal 2 5 9 5 4" xfId="28103" xr:uid="{BE95F47A-4672-426F-99A6-ACA33F274C2D}"/>
    <cellStyle name="Normal 2 5 9 5 5" xfId="16191" xr:uid="{0865A172-1CAC-4A74-979F-330CE434C959}"/>
    <cellStyle name="Normal 2 5 9 6" xfId="5171" xr:uid="{B31D40FC-3EBC-4519-B7B0-43B86423AE7E}"/>
    <cellStyle name="Normal 2 5 9 6 2" xfId="14468" xr:uid="{4FBA8EC1-5C39-4D2C-BA4F-5F800D6F3DB5}"/>
    <cellStyle name="Normal 2 5 9 7" xfId="6921" xr:uid="{9AAF25E7-CC15-41BD-B93C-BEB25785AB29}"/>
    <cellStyle name="Normal 2 5 9 7 2" xfId="17301" xr:uid="{EB8FE4D3-0522-4388-8A17-14FEAD0B5AC4}"/>
    <cellStyle name="Normal 2 5 9 8" xfId="9754" xr:uid="{27576975-041A-453B-BB10-E93A0FD07564}"/>
    <cellStyle name="Normal 2 5 9 8 2" xfId="20134" xr:uid="{C871B22F-AA4C-4F56-9BB6-586D7328BD16}"/>
    <cellStyle name="Normal 2 5 9 9" xfId="25520" xr:uid="{D68B2B4B-CB3F-46E5-9B54-D643C1350598}"/>
    <cellStyle name="Normal 2 6" xfId="821" xr:uid="{00000000-0005-0000-0000-0000E1040000}"/>
    <cellStyle name="Normal 2 6 10" xfId="5172" xr:uid="{DD478F15-A083-4817-8175-D763E388BB84}"/>
    <cellStyle name="Normal 2 6 10 2" xfId="14469" xr:uid="{E5309782-CB5A-4A22-A5E7-5A4F7C7A20E6}"/>
    <cellStyle name="Normal 2 6 11" xfId="6922" xr:uid="{B39136A8-D95F-4470-8743-FEB656977D2A}"/>
    <cellStyle name="Normal 2 6 11 2" xfId="17302" xr:uid="{A69F4FF9-21AA-4E7B-93DC-CCCD3D07233C}"/>
    <cellStyle name="Normal 2 6 12" xfId="9755" xr:uid="{2EB3993A-F026-4EED-9A24-7B90B3DD425E}"/>
    <cellStyle name="Normal 2 6 12 2" xfId="20135" xr:uid="{DDDB0523-0818-4E09-A63F-A4F629557835}"/>
    <cellStyle name="Normal 2 6 13" xfId="22824" xr:uid="{49B58377-FBC9-4605-89B7-B6DD49E3E0BC}"/>
    <cellStyle name="Normal 2 6 14" xfId="12397" xr:uid="{6FCA1971-0E11-4060-AEE0-39888A0B4FEC}"/>
    <cellStyle name="Normal 2 6 15" xfId="29568" xr:uid="{D20AE30D-0FA9-4A88-B2A2-8B4705DD5E43}"/>
    <cellStyle name="Normal 2 6 2" xfId="822" xr:uid="{00000000-0005-0000-0000-0000E2040000}"/>
    <cellStyle name="Normal 2 6 2 10" xfId="6923" xr:uid="{6B452C7E-FE71-41C6-AEB2-1CEFD1267B3F}"/>
    <cellStyle name="Normal 2 6 2 10 2" xfId="17303" xr:uid="{C1B45B50-B0BF-4C5A-9E26-73DFBCF43E54}"/>
    <cellStyle name="Normal 2 6 2 11" xfId="9756" xr:uid="{70EE3BED-9444-4771-B0E0-B22D2D681A56}"/>
    <cellStyle name="Normal 2 6 2 11 2" xfId="20136" xr:uid="{B8848E42-84F5-402A-8F44-DF4E26C14C9C}"/>
    <cellStyle name="Normal 2 6 2 12" xfId="24770" xr:uid="{35CF3DA4-DC61-44EA-9462-885C50B93914}"/>
    <cellStyle name="Normal 2 6 2 13" xfId="12457" xr:uid="{560212F9-0533-4461-9920-F70CFBCCFBC5}"/>
    <cellStyle name="Normal 2 6 2 2" xfId="823" xr:uid="{00000000-0005-0000-0000-0000E3040000}"/>
    <cellStyle name="Normal 2 6 2 2 10" xfId="13022" xr:uid="{0D4BBAF6-D8A0-465E-8BC7-1533A0227D43}"/>
    <cellStyle name="Normal 2 6 2 2 2" xfId="2749" xr:uid="{00000000-0005-0000-0000-0000BC040000}"/>
    <cellStyle name="Normal 2 6 2 2 2 2" xfId="3237" xr:uid="{00000000-0005-0000-0000-0000BD040000}"/>
    <cellStyle name="Normal 2 6 2 2 2 2 2" xfId="6295" xr:uid="{0B07470C-85B1-4C6C-8ECD-495CD613F7F9}"/>
    <cellStyle name="Normal 2 6 2 2 2 2 2 2" xfId="25984" xr:uid="{15AEB110-49CC-43EA-914F-C7B5BA29E022}"/>
    <cellStyle name="Normal 2 6 2 2 2 2 2 3" xfId="15864" xr:uid="{6299CCA4-F531-4401-9A04-6E9291B145E1}"/>
    <cellStyle name="Normal 2 6 2 2 2 2 3" xfId="8317" xr:uid="{7D00746B-09DC-4BE8-9F40-2E48AA9B3F4E}"/>
    <cellStyle name="Normal 2 6 2 2 2 2 3 2" xfId="18697" xr:uid="{92375DE8-DFE2-4284-ADB8-E6088B04237C}"/>
    <cellStyle name="Normal 2 6 2 2 2 2 4" xfId="11150" xr:uid="{45876200-9A30-4704-87EC-D9A1EE244809}"/>
    <cellStyle name="Normal 2 6 2 2 2 2 4 2" xfId="21530" xr:uid="{19313E0A-2184-42AB-A62F-564856D82415}"/>
    <cellStyle name="Normal 2 6 2 2 2 2 5" xfId="24864" xr:uid="{22919932-BE07-4BEC-A9C1-1F5690CBF9E8}"/>
    <cellStyle name="Normal 2 6 2 2 2 2 6" xfId="13785" xr:uid="{D92ABE24-15D8-42BF-BA33-29B764548151}"/>
    <cellStyle name="Normal 2 6 2 2 2 3" xfId="4312" xr:uid="{451EFECD-E6FF-49A0-931F-814EEFFD5A8F}"/>
    <cellStyle name="Normal 2 6 2 2 2 3 2" xfId="9084" xr:uid="{3595DF81-ADC3-45A8-9BCF-7689DB946DF4}"/>
    <cellStyle name="Normal 2 6 2 2 2 3 2 2" xfId="29127" xr:uid="{3478CBB0-2BB3-4BBC-BDF5-74924D9D1697}"/>
    <cellStyle name="Normal 2 6 2 2 2 3 2 3" xfId="19464" xr:uid="{53207F61-895A-499D-A277-FF244C663D60}"/>
    <cellStyle name="Normal 2 6 2 2 2 3 3" xfId="11917" xr:uid="{48D8DEA2-984C-4B9D-A7AA-ED5779C04D14}"/>
    <cellStyle name="Normal 2 6 2 2 2 3 3 2" xfId="22297" xr:uid="{7CA70C4C-A7DF-4680-9001-4AC840974DE7}"/>
    <cellStyle name="Normal 2 6 2 2 2 3 4" xfId="23343" xr:uid="{D534D1FF-ED6B-4AFA-A78B-91BFD6963392}"/>
    <cellStyle name="Normal 2 6 2 2 2 3 5" xfId="16631" xr:uid="{D5A661F6-AA69-4A0F-BEEE-49C104A2C658}"/>
    <cellStyle name="Normal 2 6 2 2 2 4" xfId="5967" xr:uid="{298A3100-0F0E-4143-A5EA-0E61FD9A4AB6}"/>
    <cellStyle name="Normal 2 6 2 2 2 4 2" xfId="26479" xr:uid="{11AECB0D-6D22-4FB1-BDEF-36BD0B668DF2}"/>
    <cellStyle name="Normal 2 6 2 2 2 4 3" xfId="15420" xr:uid="{06CF890A-500B-4804-8C18-A9A6100DD4F0}"/>
    <cellStyle name="Normal 2 6 2 2 2 5" xfId="7873" xr:uid="{13D454F1-D94D-4985-B799-7A9EE008A9DD}"/>
    <cellStyle name="Normal 2 6 2 2 2 5 2" xfId="18253" xr:uid="{49C3328D-2308-4F91-B477-7FDE2DDB1AD1}"/>
    <cellStyle name="Normal 2 6 2 2 2 6" xfId="10706" xr:uid="{67F0920D-71CE-4035-957B-64609EFCF7FB}"/>
    <cellStyle name="Normal 2 6 2 2 2 6 2" xfId="21086" xr:uid="{B4910B9D-7FD4-4ABB-8821-B0753D2BA9C3}"/>
    <cellStyle name="Normal 2 6 2 2 2 7" xfId="24554" xr:uid="{A6371983-7A9E-40B5-882F-16BA02B0D5BB}"/>
    <cellStyle name="Normal 2 6 2 2 2 8" xfId="13192" xr:uid="{E94E252D-CEC7-44E3-AE45-EF7C918145D9}"/>
    <cellStyle name="Normal 2 6 2 2 3" xfId="3238" xr:uid="{00000000-0005-0000-0000-0000BE040000}"/>
    <cellStyle name="Normal 2 6 2 2 3 2" xfId="4489" xr:uid="{55CEC6C5-0DF6-4B0F-924A-77BA3BC616DD}"/>
    <cellStyle name="Normal 2 6 2 2 3 2 2" xfId="9261" xr:uid="{06250DE4-EF61-49D8-88D3-8EC22069837C}"/>
    <cellStyle name="Normal 2 6 2 2 3 2 2 2" xfId="19641" xr:uid="{66BB9C65-E528-4C7D-B9E6-BE7C48E04D21}"/>
    <cellStyle name="Normal 2 6 2 2 3 2 3" xfId="12094" xr:uid="{668CB0BD-5154-4E9D-9950-737CB28749D1}"/>
    <cellStyle name="Normal 2 6 2 2 3 2 3 2" xfId="22474" xr:uid="{0927B242-5633-413B-9366-D0BF18B6BEF8}"/>
    <cellStyle name="Normal 2 6 2 2 3 2 4" xfId="27214" xr:uid="{86708BAA-E17F-49EC-854A-0A84CF6C76C2}"/>
    <cellStyle name="Normal 2 6 2 2 3 2 5" xfId="16808" xr:uid="{599B188C-F56C-4FC6-A997-E2906A024AF1}"/>
    <cellStyle name="Normal 2 6 2 2 3 3" xfId="6296" xr:uid="{B79DBA51-6000-4D82-80A8-804A3E8AE8B8}"/>
    <cellStyle name="Normal 2 6 2 2 3 3 2" xfId="15865" xr:uid="{7DC4A406-DF69-4EC5-A326-85572F0B978F}"/>
    <cellStyle name="Normal 2 6 2 2 3 4" xfId="8318" xr:uid="{45F53046-B812-4B00-AF6C-5C1BE3C220C6}"/>
    <cellStyle name="Normal 2 6 2 2 3 4 2" xfId="18698" xr:uid="{4FA5C0D2-5A8F-4244-BA51-715E53E0E9C9}"/>
    <cellStyle name="Normal 2 6 2 2 3 5" xfId="11151" xr:uid="{8FB676D1-A2A5-4791-81A5-AA86212AE9BB}"/>
    <cellStyle name="Normal 2 6 2 2 3 5 2" xfId="21531" xr:uid="{1B7321DF-74C0-4FE4-90B0-A4A4BC518DD0}"/>
    <cellStyle name="Normal 2 6 2 2 3 6" xfId="25444" xr:uid="{63EE90C9-352C-4A42-BCBF-967139EC8398}"/>
    <cellStyle name="Normal 2 6 2 2 3 7" xfId="13786" xr:uid="{003465C1-845E-4AA6-AAC9-38E55E50C248}"/>
    <cellStyle name="Normal 2 6 2 2 4" xfId="3236" xr:uid="{00000000-0005-0000-0000-0000BF040000}"/>
    <cellStyle name="Normal 2 6 2 2 4 2" xfId="6294" xr:uid="{8A71D997-902F-4EC5-BD04-EFA816DE2D95}"/>
    <cellStyle name="Normal 2 6 2 2 4 2 2" xfId="26119" xr:uid="{6C41D414-276B-4750-99C0-84744654015A}"/>
    <cellStyle name="Normal 2 6 2 2 4 2 3" xfId="15863" xr:uid="{58E19D04-F987-48EA-AD62-D757F9DC9301}"/>
    <cellStyle name="Normal 2 6 2 2 4 3" xfId="8316" xr:uid="{D7CD78DF-D605-471F-83D2-64D69091FA77}"/>
    <cellStyle name="Normal 2 6 2 2 4 3 2" xfId="18696" xr:uid="{8ADBC21C-45A3-48A1-89F6-3A2356F32654}"/>
    <cellStyle name="Normal 2 6 2 2 4 4" xfId="11149" xr:uid="{14AD40EB-66C8-45BC-83A2-CCA9B1A5ABF3}"/>
    <cellStyle name="Normal 2 6 2 2 4 4 2" xfId="21529" xr:uid="{214F76B3-3270-4655-8C6B-6FFC20D4F682}"/>
    <cellStyle name="Normal 2 6 2 2 4 5" xfId="24351" xr:uid="{781D88E8-E12F-46EC-82D2-751C026D45CE}"/>
    <cellStyle name="Normal 2 6 2 2 4 6" xfId="13784" xr:uid="{91AAE636-ACAC-4080-91F2-DFC72904F990}"/>
    <cellStyle name="Normal 2 6 2 2 5" xfId="4236" xr:uid="{6213120F-9F90-4BE0-92B7-346DAD0055F1}"/>
    <cellStyle name="Normal 2 6 2 2 5 2" xfId="9008" xr:uid="{B23A0D37-DA54-4EDA-BE34-71A567E5C728}"/>
    <cellStyle name="Normal 2 6 2 2 5 2 2" xfId="29079" xr:uid="{5B35F843-65AE-46F3-BBE9-BA3D0813C538}"/>
    <cellStyle name="Normal 2 6 2 2 5 2 3" xfId="19388" xr:uid="{6714A023-88B7-4F17-BD6B-5FA4ACE1AAC2}"/>
    <cellStyle name="Normal 2 6 2 2 5 3" xfId="11841" xr:uid="{C70035A5-E15B-4D76-88E0-5C3F7C131519}"/>
    <cellStyle name="Normal 2 6 2 2 5 3 2" xfId="22221" xr:uid="{E83365C6-6F43-4F18-8F82-0431B69ED16A}"/>
    <cellStyle name="Normal 2 6 2 2 5 4" xfId="23576" xr:uid="{BBCF9256-3B95-44EB-92C0-669EE74927F6}"/>
    <cellStyle name="Normal 2 6 2 2 5 5" xfId="16555" xr:uid="{2525C136-B1B0-4DFD-A134-1912100B16CB}"/>
    <cellStyle name="Normal 2 6 2 2 6" xfId="5174" xr:uid="{EFD3024B-EF2D-42ED-A19F-E2212A050465}"/>
    <cellStyle name="Normal 2 6 2 2 6 2" xfId="28650" xr:uid="{E51DA777-0808-4589-A231-F6DEACAEA0DC}"/>
    <cellStyle name="Normal 2 6 2 2 6 3" xfId="14471" xr:uid="{CC01BC16-52DB-4F97-85D1-813E789606D7}"/>
    <cellStyle name="Normal 2 6 2 2 7" xfId="6924" xr:uid="{8FEB73BD-73B7-40EC-81B9-13739C227541}"/>
    <cellStyle name="Normal 2 6 2 2 7 2" xfId="17304" xr:uid="{8E9BBD76-FCD0-4DA6-9DE2-B44004DEE9FF}"/>
    <cellStyle name="Normal 2 6 2 2 8" xfId="9757" xr:uid="{E500A65A-BD52-41D2-BA8F-127DE68A173E}"/>
    <cellStyle name="Normal 2 6 2 2 8 2" xfId="20137" xr:uid="{6EAF28EB-AB73-4A7D-8ACB-0F87A24CD8B4}"/>
    <cellStyle name="Normal 2 6 2 2 9" xfId="24335" xr:uid="{550195B9-69B1-41FF-8556-424F9227CAEB}"/>
    <cellStyle name="Normal 2 6 2 3" xfId="2748" xr:uid="{00000000-0005-0000-0000-0000C0040000}"/>
    <cellStyle name="Normal 2 6 2 3 2" xfId="3239" xr:uid="{00000000-0005-0000-0000-0000C1040000}"/>
    <cellStyle name="Normal 2 6 2 3 2 2" xfId="6297" xr:uid="{909EF239-56EC-436B-B207-0C2058E4371C}"/>
    <cellStyle name="Normal 2 6 2 3 2 2 2" xfId="27530" xr:uid="{6A3159D9-295F-4279-B03A-E3C845D77425}"/>
    <cellStyle name="Normal 2 6 2 3 2 2 3" xfId="15866" xr:uid="{2C7CBD9F-6D00-4DFD-8C61-0A5C8FFCB40E}"/>
    <cellStyle name="Normal 2 6 2 3 2 3" xfId="8319" xr:uid="{E8956212-19DA-46E6-AE5B-B477D98F4FC0}"/>
    <cellStyle name="Normal 2 6 2 3 2 3 2" xfId="18699" xr:uid="{63AAA577-4A6D-42C1-AEF3-F0691CE300E7}"/>
    <cellStyle name="Normal 2 6 2 3 2 4" xfId="11152" xr:uid="{3183E437-A385-4F27-8C65-8E24BC3C2386}"/>
    <cellStyle name="Normal 2 6 2 3 2 4 2" xfId="21532" xr:uid="{CCA787AD-396D-48F7-939C-67EA61F5EAFF}"/>
    <cellStyle name="Normal 2 6 2 3 2 5" xfId="22795" xr:uid="{35DE97A9-B50F-44E7-8469-98B46AE21DDC}"/>
    <cellStyle name="Normal 2 6 2 3 2 6" xfId="13787" xr:uid="{DBCCB06C-77FF-48D3-B46A-C7ED0160E78B}"/>
    <cellStyle name="Normal 2 6 2 3 3" xfId="4311" xr:uid="{05338117-EB87-4B41-8F3F-9D96A8C69F48}"/>
    <cellStyle name="Normal 2 6 2 3 3 2" xfId="9083" xr:uid="{06B64086-F2FA-4554-A66A-7DCD7A828594}"/>
    <cellStyle name="Normal 2 6 2 3 3 2 2" xfId="29126" xr:uid="{CD74FA9E-399D-4ABF-9104-22E50EC80906}"/>
    <cellStyle name="Normal 2 6 2 3 3 2 3" xfId="19463" xr:uid="{374CA1CC-12B2-48B1-9D67-A7B3DEEE4CBF}"/>
    <cellStyle name="Normal 2 6 2 3 3 3" xfId="11916" xr:uid="{1DD8F1BF-BCEA-465E-A31C-07F49838B74E}"/>
    <cellStyle name="Normal 2 6 2 3 3 3 2" xfId="22296" xr:uid="{9E6596BA-0FCB-417E-82E2-1524BC5841F5}"/>
    <cellStyle name="Normal 2 6 2 3 3 4" xfId="25348" xr:uid="{42660836-C392-4A95-AB7D-2B10EB886405}"/>
    <cellStyle name="Normal 2 6 2 3 3 5" xfId="16630" xr:uid="{563033DD-F564-4805-B714-6325541D0051}"/>
    <cellStyle name="Normal 2 6 2 3 4" xfId="5966" xr:uid="{E65F83FC-A1C3-4EA4-9529-1202F48F8094}"/>
    <cellStyle name="Normal 2 6 2 3 4 2" xfId="27922" xr:uid="{1E851278-57D4-4AA3-A532-7F287997802C}"/>
    <cellStyle name="Normal 2 6 2 3 4 3" xfId="15419" xr:uid="{69C05F2B-C137-4BB6-8704-13070549C81C}"/>
    <cellStyle name="Normal 2 6 2 3 5" xfId="7872" xr:uid="{621F3C51-E706-4289-808D-3600D7DE2E8D}"/>
    <cellStyle name="Normal 2 6 2 3 5 2" xfId="18252" xr:uid="{2C1E3A01-E7C2-4B75-9362-E23996E4157F}"/>
    <cellStyle name="Normal 2 6 2 3 6" xfId="10705" xr:uid="{0942D83E-6785-4069-93ED-E1FEF867500E}"/>
    <cellStyle name="Normal 2 6 2 3 6 2" xfId="21085" xr:uid="{D0426F11-DBC5-4AD7-A855-E1C40AE9F6EE}"/>
    <cellStyle name="Normal 2 6 2 3 7" xfId="24595" xr:uid="{70CCA74D-0F9E-4C26-BE30-EDEF40B34700}"/>
    <cellStyle name="Normal 2 6 2 3 8" xfId="13191" xr:uid="{082743DC-5C06-434B-9280-28C08901C2E8}"/>
    <cellStyle name="Normal 2 6 2 4" xfId="3240" xr:uid="{00000000-0005-0000-0000-0000C2040000}"/>
    <cellStyle name="Normal 2 6 2 4 2" xfId="4490" xr:uid="{99D999CC-6FD5-486B-8B59-AACF02421660}"/>
    <cellStyle name="Normal 2 6 2 4 2 2" xfId="9262" xr:uid="{693B2310-F2CC-4B51-8DCA-6C985B7E01F6}"/>
    <cellStyle name="Normal 2 6 2 4 2 2 2" xfId="19642" xr:uid="{60CE9961-B196-4E53-9106-4D821DF88F34}"/>
    <cellStyle name="Normal 2 6 2 4 2 3" xfId="12095" xr:uid="{F27E296C-2BF5-4C55-A4BC-C01B2BB3001C}"/>
    <cellStyle name="Normal 2 6 2 4 2 3 2" xfId="22475" xr:uid="{6890BA32-74A1-468A-8E1D-EE5DDA9E01A7}"/>
    <cellStyle name="Normal 2 6 2 4 2 4" xfId="26155" xr:uid="{8E1693E9-A028-4C58-88A3-DCB985228DC4}"/>
    <cellStyle name="Normal 2 6 2 4 2 5" xfId="16809" xr:uid="{C18685EF-A719-4116-BA1B-3BA5E1AA00FD}"/>
    <cellStyle name="Normal 2 6 2 4 3" xfId="6298" xr:uid="{492F9173-ED6E-4509-86DB-B2EA5DF6D7F6}"/>
    <cellStyle name="Normal 2 6 2 4 3 2" xfId="15867" xr:uid="{BA1625F8-53AF-4C89-82AA-C0EB3332B7FA}"/>
    <cellStyle name="Normal 2 6 2 4 4" xfId="8320" xr:uid="{C1DB41E0-32DE-4948-9DB1-AAC9D0DB7206}"/>
    <cellStyle name="Normal 2 6 2 4 4 2" xfId="18700" xr:uid="{875847CA-7CEF-469C-BA9D-AF3CD931B7D7}"/>
    <cellStyle name="Normal 2 6 2 4 5" xfId="11153" xr:uid="{A35979AB-4BBF-40BE-BD16-A63862B7E890}"/>
    <cellStyle name="Normal 2 6 2 4 5 2" xfId="21533" xr:uid="{290E8148-7224-483E-8FEB-44D1A8EBA1D7}"/>
    <cellStyle name="Normal 2 6 2 4 6" xfId="23652" xr:uid="{2E0F261C-8B52-49F0-8467-4A7022122960}"/>
    <cellStyle name="Normal 2 6 2 4 7" xfId="13788" xr:uid="{C67B1CEB-659F-49D7-AF42-A53E6118D022}"/>
    <cellStyle name="Normal 2 6 2 5" xfId="3235" xr:uid="{00000000-0005-0000-0000-0000C3040000}"/>
    <cellStyle name="Normal 2 6 2 5 2" xfId="6293" xr:uid="{864BD532-2191-49D7-A5D9-FF59CCEEAFD4}"/>
    <cellStyle name="Normal 2 6 2 5 2 2" xfId="27654" xr:uid="{A64C6447-BC8F-4094-9873-7775BF9AA8CD}"/>
    <cellStyle name="Normal 2 6 2 5 2 3" xfId="15862" xr:uid="{8CEFF8B3-DBEE-4DA2-9982-4C778CE2B6D8}"/>
    <cellStyle name="Normal 2 6 2 5 3" xfId="8315" xr:uid="{5AEDA475-210E-48A9-ACEE-9CB4F1AEDF16}"/>
    <cellStyle name="Normal 2 6 2 5 3 2" xfId="18695" xr:uid="{8CFC2B20-D82C-4836-8B85-B2DDA40B52F2}"/>
    <cellStyle name="Normal 2 6 2 5 4" xfId="11148" xr:uid="{56BF3207-64C4-44E3-AFF4-0474BABB18FC}"/>
    <cellStyle name="Normal 2 6 2 5 4 2" xfId="21528" xr:uid="{80DEABAB-AAEF-44BF-954B-37CF1AB5F697}"/>
    <cellStyle name="Normal 2 6 2 5 5" xfId="24341" xr:uid="{E7546074-5B21-4067-9EB9-A2806E9B7A0C}"/>
    <cellStyle name="Normal 2 6 2 5 6" xfId="13783" xr:uid="{89D4FEE3-FC36-40D1-A84B-A3B2E206D0DA}"/>
    <cellStyle name="Normal 2 6 2 6" xfId="2531" xr:uid="{00000000-0005-0000-0000-0000C4040000}"/>
    <cellStyle name="Normal 2 6 2 6 2" xfId="5805" xr:uid="{10762A9A-7272-485A-943C-B474B929DFA1}"/>
    <cellStyle name="Normal 2 6 2 6 2 2" xfId="28330" xr:uid="{91C42B10-F180-458D-AFC1-107E53C0EC40}"/>
    <cellStyle name="Normal 2 6 2 6 2 3" xfId="15203" xr:uid="{C481E85C-B006-44B4-B153-234F7CD519A4}"/>
    <cellStyle name="Normal 2 6 2 6 3" xfId="7656" xr:uid="{802B6534-EC9E-4BAF-9ED1-E58A0B5A1B3C}"/>
    <cellStyle name="Normal 2 6 2 6 3 2" xfId="18036" xr:uid="{0C59ABBA-3D43-4EB6-8CC4-6FDE3F98A84D}"/>
    <cellStyle name="Normal 2 6 2 6 4" xfId="10489" xr:uid="{1FCE637C-45EC-4DB5-B22E-0EB0BA1F730F}"/>
    <cellStyle name="Normal 2 6 2 6 4 2" xfId="20869" xr:uid="{3DB16BC8-7567-4D71-BE88-6964F1429595}"/>
    <cellStyle name="Normal 2 6 2 6 5" xfId="23452" xr:uid="{3467CB81-E993-4155-9658-380959AE2084}"/>
    <cellStyle name="Normal 2 6 2 6 6" xfId="12919" xr:uid="{12AC7268-F7FD-4FC4-9DD5-F0A75605BD3E}"/>
    <cellStyle name="Normal 2 6 2 7" xfId="2225" xr:uid="{00000000-0005-0000-0000-0000BA040000}"/>
    <cellStyle name="Normal 2 6 2 7 2" xfId="7352" xr:uid="{D530F37D-DEF4-4170-A7A3-CB1060AA827D}"/>
    <cellStyle name="Normal 2 6 2 7 2 2" xfId="17732" xr:uid="{1AC286B0-EC57-4FEF-9592-7305F7F714D3}"/>
    <cellStyle name="Normal 2 6 2 7 3" xfId="10185" xr:uid="{917FF294-FA44-4D45-86B4-360CE91273CB}"/>
    <cellStyle name="Normal 2 6 2 7 3 2" xfId="20565" xr:uid="{80CC7CE1-1E69-417B-BC19-550A0933C939}"/>
    <cellStyle name="Normal 2 6 2 7 4" xfId="24403" xr:uid="{1502BF02-3285-4572-A39D-B74C8D53DD14}"/>
    <cellStyle name="Normal 2 6 2 7 5" xfId="14899" xr:uid="{1CA6A51E-82D5-4C77-BCEB-1851F5CDC9B4}"/>
    <cellStyle name="Normal 2 6 2 8" xfId="3791" xr:uid="{EA396F53-A8E3-4AAD-AEFE-BE244E793E8F}"/>
    <cellStyle name="Normal 2 6 2 8 2" xfId="8627" xr:uid="{ED8914F2-C102-4167-8F91-AA93ECEF9C27}"/>
    <cellStyle name="Normal 2 6 2 8 2 2" xfId="19007" xr:uid="{70494654-2281-49E4-99E3-8834C809E729}"/>
    <cellStyle name="Normal 2 6 2 8 3" xfId="11460" xr:uid="{56BA38B1-DC32-4B80-B62D-8B1022DA2726}"/>
    <cellStyle name="Normal 2 6 2 8 3 2" xfId="21840" xr:uid="{278BD44B-3A17-484E-ABAC-932535BD4874}"/>
    <cellStyle name="Normal 2 6 2 8 4" xfId="16174" xr:uid="{E09CC765-129B-4103-A5F1-3F1553452D84}"/>
    <cellStyle name="Normal 2 6 2 9" xfId="5173" xr:uid="{C8D33ABA-A6DE-4D30-A213-75A149B1FA83}"/>
    <cellStyle name="Normal 2 6 2 9 2" xfId="14470" xr:uid="{974A2E2F-85FD-42D4-9E21-8199EEBB5EB3}"/>
    <cellStyle name="Normal 2 6 3" xfId="824" xr:uid="{00000000-0005-0000-0000-0000E4040000}"/>
    <cellStyle name="Normal 2 6 3 10" xfId="9758" xr:uid="{A4D62B8B-D218-4840-B61C-71340FE99392}"/>
    <cellStyle name="Normal 2 6 3 10 2" xfId="20138" xr:uid="{FC4D10FB-3755-4F39-A082-152E804D35F2}"/>
    <cellStyle name="Normal 2 6 3 11" xfId="25000" xr:uid="{B09E0DFE-CB49-4293-9A76-68CE4C4AFD3E}"/>
    <cellStyle name="Normal 2 6 3 12" xfId="12574" xr:uid="{6DF2FDF8-BF05-4326-8CED-AF04FE39C9F4}"/>
    <cellStyle name="Normal 2 6 3 2" xfId="2750" xr:uid="{00000000-0005-0000-0000-0000C6040000}"/>
    <cellStyle name="Normal 2 6 3 2 2" xfId="3242" xr:uid="{00000000-0005-0000-0000-0000C7040000}"/>
    <cellStyle name="Normal 2 6 3 2 2 2" xfId="6300" xr:uid="{7304B549-7725-4E18-B383-08AC32602764}"/>
    <cellStyle name="Normal 2 6 3 2 2 2 2" xfId="28081" xr:uid="{92E698A4-443E-4E9F-912D-3316C8057977}"/>
    <cellStyle name="Normal 2 6 3 2 2 2 3" xfId="15869" xr:uid="{E2BEE138-2676-4D8C-9875-BCFE68E134F5}"/>
    <cellStyle name="Normal 2 6 3 2 2 3" xfId="8322" xr:uid="{E291EB98-CB64-4225-A299-2FBB6958D1D8}"/>
    <cellStyle name="Normal 2 6 3 2 2 3 2" xfId="18702" xr:uid="{767B6D43-7AD9-4B29-821F-6A35E2A9C3B4}"/>
    <cellStyle name="Normal 2 6 3 2 2 4" xfId="11155" xr:uid="{748016B8-AB50-4139-A5F0-56CB27A68A9F}"/>
    <cellStyle name="Normal 2 6 3 2 2 4 2" xfId="21535" xr:uid="{95D20107-076A-48EF-AB96-F7E20554289D}"/>
    <cellStyle name="Normal 2 6 3 2 2 5" xfId="23900" xr:uid="{0FBF2B24-DE81-4443-8299-141FA0D649DA}"/>
    <cellStyle name="Normal 2 6 3 2 2 6" xfId="13790" xr:uid="{F9D0B80D-AC75-439E-A28A-B9DE7A394B05}"/>
    <cellStyle name="Normal 2 6 3 2 3" xfId="4313" xr:uid="{FDB00B43-EDE2-439A-8599-5EB1BA9F4CE7}"/>
    <cellStyle name="Normal 2 6 3 2 3 2" xfId="9085" xr:uid="{16808E95-2586-46E7-BE40-B97AEE2CFFB2}"/>
    <cellStyle name="Normal 2 6 3 2 3 2 2" xfId="29128" xr:uid="{7F4B2F7D-F1C0-4A26-B6B2-BD2773891107}"/>
    <cellStyle name="Normal 2 6 3 2 3 2 3" xfId="19465" xr:uid="{8D3D01C1-5F5A-488C-9B61-70485AA27C9D}"/>
    <cellStyle name="Normal 2 6 3 2 3 3" xfId="11918" xr:uid="{3CB88BFF-7034-4492-AA0A-14017708B94E}"/>
    <cellStyle name="Normal 2 6 3 2 3 3 2" xfId="22298" xr:uid="{A14D9E91-F974-4C75-97D6-B6D0E1D8D640}"/>
    <cellStyle name="Normal 2 6 3 2 3 4" xfId="24336" xr:uid="{01B9F8C2-15BC-4CE9-BC27-617DA3FAF2A3}"/>
    <cellStyle name="Normal 2 6 3 2 3 5" xfId="16632" xr:uid="{566336C9-D4DB-4A32-91F6-86EAD6606C09}"/>
    <cellStyle name="Normal 2 6 3 2 4" xfId="5968" xr:uid="{B0225D42-3F43-429F-96D2-B3C4FFF017AF}"/>
    <cellStyle name="Normal 2 6 3 2 4 2" xfId="28154" xr:uid="{5C369DB8-5E78-41E0-9489-A73C67F62EB5}"/>
    <cellStyle name="Normal 2 6 3 2 4 3" xfId="15421" xr:uid="{6AC99C5E-64F7-4525-A5AB-A0680637904B}"/>
    <cellStyle name="Normal 2 6 3 2 5" xfId="7874" xr:uid="{187C8DAC-2EBE-40DA-A2BA-B16800DDFA06}"/>
    <cellStyle name="Normal 2 6 3 2 5 2" xfId="18254" xr:uid="{0AB7271F-C4AF-40EE-8F0E-C9A3C9E23C6A}"/>
    <cellStyle name="Normal 2 6 3 2 6" xfId="10707" xr:uid="{68C15709-F04C-47D1-B067-E8BE43F77BD4}"/>
    <cellStyle name="Normal 2 6 3 2 6 2" xfId="21087" xr:uid="{F447D534-E314-47F2-9E88-C461FD47A87B}"/>
    <cellStyle name="Normal 2 6 3 2 7" xfId="24628" xr:uid="{0EB4ABFD-ACE5-4ABD-B332-42F09D2BA598}"/>
    <cellStyle name="Normal 2 6 3 2 8" xfId="13193" xr:uid="{564E1D4A-1A87-4C0D-840E-13FA45AB478F}"/>
    <cellStyle name="Normal 2 6 3 3" xfId="3243" xr:uid="{00000000-0005-0000-0000-0000C8040000}"/>
    <cellStyle name="Normal 2 6 3 3 2" xfId="4491" xr:uid="{87207243-8C53-4DE5-B92B-7719F293434A}"/>
    <cellStyle name="Normal 2 6 3 3 2 2" xfId="9263" xr:uid="{C3B3E6F4-D12B-40A9-849B-D88600E4EA46}"/>
    <cellStyle name="Normal 2 6 3 3 2 2 2" xfId="29248" xr:uid="{B14741FC-784C-4ADB-98D1-04F07AD5543C}"/>
    <cellStyle name="Normal 2 6 3 3 2 2 3" xfId="19643" xr:uid="{B4928044-04CD-4CFA-B67F-F481551FE4B0}"/>
    <cellStyle name="Normal 2 6 3 3 2 3" xfId="12096" xr:uid="{5214C419-B95F-42D2-BB6F-9BE7C79034EF}"/>
    <cellStyle name="Normal 2 6 3 3 2 3 2" xfId="22476" xr:uid="{9EAB2E54-3029-4DFB-A3CA-3ED052C1C342}"/>
    <cellStyle name="Normal 2 6 3 3 2 4" xfId="22867" xr:uid="{CAD82A59-8985-4FFB-91FB-1C6232C10769}"/>
    <cellStyle name="Normal 2 6 3 3 2 5" xfId="16810" xr:uid="{B62F27E4-1ED2-4F69-B12F-EC7A9B613844}"/>
    <cellStyle name="Normal 2 6 3 3 3" xfId="6301" xr:uid="{A3DE6E02-6E83-4DF7-A1B7-959133430995}"/>
    <cellStyle name="Normal 2 6 3 3 3 2" xfId="26212" xr:uid="{EE394A47-E38F-4441-AE45-E5E0C939CDE8}"/>
    <cellStyle name="Normal 2 6 3 3 3 3" xfId="15870" xr:uid="{EFF3A563-4A4D-4BA2-B5BE-55B10045C84D}"/>
    <cellStyle name="Normal 2 6 3 3 4" xfId="8323" xr:uid="{10A2EFD6-4550-41B9-9D2C-0C6CA4889477}"/>
    <cellStyle name="Normal 2 6 3 3 4 2" xfId="18703" xr:uid="{3F5120F2-2B31-45F7-AB64-C295BD28981B}"/>
    <cellStyle name="Normal 2 6 3 3 5" xfId="11156" xr:uid="{BB8F6FE3-F7F8-415E-B8E6-30E494857739}"/>
    <cellStyle name="Normal 2 6 3 3 5 2" xfId="21536" xr:uid="{74ADF930-A0CD-47CC-9983-8F504FF6F67F}"/>
    <cellStyle name="Normal 2 6 3 3 6" xfId="24479" xr:uid="{38F64182-7581-4BB8-91EB-F95C8B7C6FD9}"/>
    <cellStyle name="Normal 2 6 3 3 7" xfId="13791" xr:uid="{B07449D2-9759-4D4B-84D2-842A75D20F86}"/>
    <cellStyle name="Normal 2 6 3 4" xfId="3241" xr:uid="{00000000-0005-0000-0000-0000C9040000}"/>
    <cellStyle name="Normal 2 6 3 4 2" xfId="6299" xr:uid="{76E59889-A8B4-4D0D-A5C6-DA7E60392EA5}"/>
    <cellStyle name="Normal 2 6 3 4 2 2" xfId="26030" xr:uid="{D7ED80EF-2C71-4AFF-BD14-B827B1696D1D}"/>
    <cellStyle name="Normal 2 6 3 4 2 3" xfId="15868" xr:uid="{D1417E44-7FC8-4EED-B6AB-389147BE2DAC}"/>
    <cellStyle name="Normal 2 6 3 4 3" xfId="8321" xr:uid="{E57003F0-69DC-4BDB-87A5-D5970FC7987A}"/>
    <cellStyle name="Normal 2 6 3 4 3 2" xfId="18701" xr:uid="{5BE996CC-BDE8-4271-939A-B58DE1544666}"/>
    <cellStyle name="Normal 2 6 3 4 4" xfId="11154" xr:uid="{BDB2A5CA-124E-4DB8-8FB4-2F10C553E449}"/>
    <cellStyle name="Normal 2 6 3 4 4 2" xfId="21534" xr:uid="{80215D5B-DD7D-485F-939B-771F38FEBCDD}"/>
    <cellStyle name="Normal 2 6 3 4 5" xfId="25545" xr:uid="{4B134884-26C9-4669-87A5-D352E80BAD43}"/>
    <cellStyle name="Normal 2 6 3 4 6" xfId="13789" xr:uid="{B05C497A-8A05-41D1-96AA-F3A7AB582F5C}"/>
    <cellStyle name="Normal 2 6 3 5" xfId="2574" xr:uid="{00000000-0005-0000-0000-0000CA040000}"/>
    <cellStyle name="Normal 2 6 3 5 2" xfId="5839" xr:uid="{DF0E3358-E753-47A6-BED4-29A4340CC710}"/>
    <cellStyle name="Normal 2 6 3 5 2 2" xfId="26225" xr:uid="{8CBC7597-9E25-4985-AB21-CABF7A1CC924}"/>
    <cellStyle name="Normal 2 6 3 5 2 3" xfId="15246" xr:uid="{F9F030D3-C608-4F08-9C1C-0B51A7D277A5}"/>
    <cellStyle name="Normal 2 6 3 5 3" xfId="7699" xr:uid="{C45C4104-5723-49BB-8658-8B71663BE1F3}"/>
    <cellStyle name="Normal 2 6 3 5 3 2" xfId="18079" xr:uid="{4805201E-4483-45A6-80B7-2FACFD456AAC}"/>
    <cellStyle name="Normal 2 6 3 5 4" xfId="10532" xr:uid="{F588443A-6DD1-4DCF-9335-0C05F6C0E82B}"/>
    <cellStyle name="Normal 2 6 3 5 4 2" xfId="20912" xr:uid="{44532367-E5EB-47CF-A810-C3244C6410ED}"/>
    <cellStyle name="Normal 2 6 3 5 5" xfId="23804" xr:uid="{B831D932-89A5-497D-97E7-E8EFC916E333}"/>
    <cellStyle name="Normal 2 6 3 5 6" xfId="12962" xr:uid="{74DE7D1D-E440-4BEA-806A-E5800002F8B0}"/>
    <cellStyle name="Normal 2 6 3 6" xfId="2340" xr:uid="{00000000-0005-0000-0000-0000C5040000}"/>
    <cellStyle name="Normal 2 6 3 6 2" xfId="7467" xr:uid="{3A60FAA7-236C-4287-AADF-56E2DF722CB0}"/>
    <cellStyle name="Normal 2 6 3 6 2 2" xfId="17847" xr:uid="{791B2BBF-96B1-477D-BD65-FE70725DA7C6}"/>
    <cellStyle name="Normal 2 6 3 6 3" xfId="10300" xr:uid="{A010738C-6954-46F7-B0D6-5D8E10447902}"/>
    <cellStyle name="Normal 2 6 3 6 3 2" xfId="20680" xr:uid="{5CFF61F0-0CCD-4BE0-BA9F-5E49FCC5A30F}"/>
    <cellStyle name="Normal 2 6 3 6 4" xfId="24778" xr:uid="{5866C81F-BCDD-41B4-8389-503ADA704CF2}"/>
    <cellStyle name="Normal 2 6 3 6 5" xfId="15014" xr:uid="{B537DB6D-4B8B-4F24-A17E-59B8AA53E2D2}"/>
    <cellStyle name="Normal 2 6 3 7" xfId="3851" xr:uid="{2F0129F9-6EAF-4AAF-9CE7-DA34D158108D}"/>
    <cellStyle name="Normal 2 6 3 7 2" xfId="8684" xr:uid="{C55A7311-DEFF-40BB-AD48-3EC8C83781BC}"/>
    <cellStyle name="Normal 2 6 3 7 2 2" xfId="19064" xr:uid="{6D1693A2-58F9-4467-9713-1AAD0D03E2A2}"/>
    <cellStyle name="Normal 2 6 3 7 3" xfId="11517" xr:uid="{243DA632-E680-4E69-8C95-E06E0EAF6D1D}"/>
    <cellStyle name="Normal 2 6 3 7 3 2" xfId="21897" xr:uid="{864F57A7-5DC2-4353-9E34-85C3714B0248}"/>
    <cellStyle name="Normal 2 6 3 7 4" xfId="16231" xr:uid="{7A31CD01-4889-4F8B-B42B-1EC4E2C4D6B1}"/>
    <cellStyle name="Normal 2 6 3 8" xfId="5175" xr:uid="{8AE79431-F88A-4C41-B95B-4BA664C147B4}"/>
    <cellStyle name="Normal 2 6 3 8 2" xfId="14472" xr:uid="{40FFDD92-F8D1-4A22-A3DF-4E5C0A8744A6}"/>
    <cellStyle name="Normal 2 6 3 9" xfId="6925" xr:uid="{20101572-6AD5-4DB0-B4EC-D86429EB91A3}"/>
    <cellStyle name="Normal 2 6 3 9 2" xfId="17305" xr:uid="{83D1B01E-C56A-4CBA-A0AC-28D7157D2623}"/>
    <cellStyle name="Normal 2 6 4" xfId="825" xr:uid="{00000000-0005-0000-0000-0000E5040000}"/>
    <cellStyle name="Normal 2 6 4 2" xfId="3244" xr:uid="{00000000-0005-0000-0000-0000CC040000}"/>
    <cellStyle name="Normal 2 6 4 2 2" xfId="6302" xr:uid="{26AA86EE-97E0-48FA-85E2-64D1D01642DB}"/>
    <cellStyle name="Normal 2 6 4 2 2 2" xfId="27737" xr:uid="{62530CFF-EAD0-4DCC-8A0F-51132B070C03}"/>
    <cellStyle name="Normal 2 6 4 2 2 3" xfId="15871" xr:uid="{38DC05D0-1BDA-437F-9A6F-0B1EB9623D15}"/>
    <cellStyle name="Normal 2 6 4 2 3" xfId="8324" xr:uid="{66BF30D8-781F-4445-9403-8B1239B99C01}"/>
    <cellStyle name="Normal 2 6 4 2 3 2" xfId="18704" xr:uid="{696D15CB-68D5-4E6B-AC4E-F2E170C0BE1A}"/>
    <cellStyle name="Normal 2 6 4 2 4" xfId="11157" xr:uid="{9AADA220-B9CE-4749-AE31-CBC01B68FA08}"/>
    <cellStyle name="Normal 2 6 4 2 4 2" xfId="21537" xr:uid="{544947B8-8889-427F-98F8-7DB4E71898AA}"/>
    <cellStyle name="Normal 2 6 4 2 5" xfId="23671" xr:uid="{40D936BC-B2FB-444D-BA06-05C16CD95B47}"/>
    <cellStyle name="Normal 2 6 4 2 6" xfId="13792" xr:uid="{CD9279EA-FE4F-45C0-B021-898B07933199}"/>
    <cellStyle name="Normal 2 6 4 3" xfId="2747" xr:uid="{00000000-0005-0000-0000-0000CD040000}"/>
    <cellStyle name="Normal 2 6 4 3 2" xfId="5965" xr:uid="{3AC6F347-C68D-4FB4-8BD8-2118D9E8EF4B}"/>
    <cellStyle name="Normal 2 6 4 3 2 2" xfId="26000" xr:uid="{6407EC0A-CA09-4F54-A5DC-8C2C028A5521}"/>
    <cellStyle name="Normal 2 6 4 3 2 3" xfId="15418" xr:uid="{C193E26C-D856-4793-947D-EF2429FBC763}"/>
    <cellStyle name="Normal 2 6 4 3 3" xfId="7871" xr:uid="{1E3CF3CE-B1BC-4F2D-A7C8-61E4A10A365D}"/>
    <cellStyle name="Normal 2 6 4 3 3 2" xfId="18251" xr:uid="{8BD55EF0-2C46-4F9F-BF52-2E5AC363DFD0}"/>
    <cellStyle name="Normal 2 6 4 3 4" xfId="10704" xr:uid="{DF3A9D90-F1F1-4774-A6A8-BFA0FB02DDAB}"/>
    <cellStyle name="Normal 2 6 4 3 4 2" xfId="21084" xr:uid="{AECC2B9B-F637-458C-95D4-B8705547F79B}"/>
    <cellStyle name="Normal 2 6 4 3 5" xfId="25085" xr:uid="{F7D65038-43B7-4600-B665-FE61C3DC1D05}"/>
    <cellStyle name="Normal 2 6 4 3 6" xfId="13190" xr:uid="{9FF62838-0196-4BF7-8043-8AD349460ECA}"/>
    <cellStyle name="Normal 2 6 4 4" xfId="4172" xr:uid="{FAAE8149-8145-432C-B91A-EC872542167A}"/>
    <cellStyle name="Normal 2 6 4 4 2" xfId="8944" xr:uid="{A898C8CD-3D30-4C1C-ABD9-8656076B5A81}"/>
    <cellStyle name="Normal 2 6 4 4 2 2" xfId="19324" xr:uid="{1A9ED637-57DF-4EC7-8488-4C7592B288CF}"/>
    <cellStyle name="Normal 2 6 4 4 3" xfId="11777" xr:uid="{3183CE16-5648-42F3-904D-5A8528B42A9C}"/>
    <cellStyle name="Normal 2 6 4 4 3 2" xfId="22157" xr:uid="{D292C677-4EC5-461E-B23B-11316430DFAC}"/>
    <cellStyle name="Normal 2 6 4 4 4" xfId="24114" xr:uid="{4B28783D-BCF0-40D5-BA39-A0BD1889A410}"/>
    <cellStyle name="Normal 2 6 4 4 5" xfId="16491" xr:uid="{FCD70FC5-0B68-4997-9C12-BBFBD166F7A2}"/>
    <cellStyle name="Normal 2 6 4 5" xfId="5176" xr:uid="{7A080356-2637-46E2-A77E-82C5ACAE8493}"/>
    <cellStyle name="Normal 2 6 4 5 2" xfId="14473" xr:uid="{87F5C9D8-9A57-40FE-BC24-29C7BD440DC2}"/>
    <cellStyle name="Normal 2 6 4 6" xfId="6926" xr:uid="{1EB19ED3-15F7-414F-9F66-975C06046ACB}"/>
    <cellStyle name="Normal 2 6 4 6 2" xfId="17306" xr:uid="{E908B670-6EEE-4B27-A219-E53B7B9A3CCF}"/>
    <cellStyle name="Normal 2 6 4 7" xfId="9759" xr:uid="{BBF121FB-D7DF-4229-888D-58897BA66988}"/>
    <cellStyle name="Normal 2 6 4 7 2" xfId="20139" xr:uid="{A447422D-86A8-4D49-B623-57D91E1AC329}"/>
    <cellStyle name="Normal 2 6 4 8" xfId="23438" xr:uid="{2467AEF3-5330-47FD-87A4-229510FDA7FD}"/>
    <cellStyle name="Normal 2 6 4 9" xfId="12732" xr:uid="{4D9A41E0-523B-4A63-AEF3-98D8B656F6EC}"/>
    <cellStyle name="Normal 2 6 5" xfId="3245" xr:uid="{00000000-0005-0000-0000-0000CE040000}"/>
    <cellStyle name="Normal 2 6 5 2" xfId="4492" xr:uid="{A3DD9300-DFB9-4CFD-9A54-92274E601C4B}"/>
    <cellStyle name="Normal 2 6 5 2 2" xfId="9264" xr:uid="{DD784A69-7E3E-4F1A-AC82-8F6F1BD52311}"/>
    <cellStyle name="Normal 2 6 5 2 2 2" xfId="29249" xr:uid="{0D00306C-6116-4176-B54A-03C0D3AA4551}"/>
    <cellStyle name="Normal 2 6 5 2 2 3" xfId="19644" xr:uid="{F2CB09A6-383C-48D6-8D03-D7E890852381}"/>
    <cellStyle name="Normal 2 6 5 2 3" xfId="12097" xr:uid="{6A87C19B-A104-452B-9739-483A28C9AE79}"/>
    <cellStyle name="Normal 2 6 5 2 3 2" xfId="22477" xr:uid="{35392DE0-6C17-4AAF-B1BA-5476F364C1F7}"/>
    <cellStyle name="Normal 2 6 5 2 4" xfId="22644" xr:uid="{1DAD417C-CEC3-4A47-A424-5DFB07AF424F}"/>
    <cellStyle name="Normal 2 6 5 2 5" xfId="16811" xr:uid="{CDCBDCFE-1C6A-46F9-8B05-D7FB38E609D1}"/>
    <cellStyle name="Normal 2 6 5 3" xfId="6303" xr:uid="{D9E241B8-02A4-427F-8AE0-EEAB32CD3011}"/>
    <cellStyle name="Normal 2 6 5 3 2" xfId="28142" xr:uid="{5AE0B9C7-05E0-42CD-9E29-BCFC29DBD4C5}"/>
    <cellStyle name="Normal 2 6 5 3 3" xfId="15872" xr:uid="{F4E50B5F-0237-4929-B47F-EF36A19EE155}"/>
    <cellStyle name="Normal 2 6 5 4" xfId="8325" xr:uid="{EFFF14CB-F067-4F81-B899-6C534B5B4390}"/>
    <cellStyle name="Normal 2 6 5 4 2" xfId="18705" xr:uid="{13BEAD3E-CAD8-4E9A-8C8D-73BA059008A1}"/>
    <cellStyle name="Normal 2 6 5 5" xfId="11158" xr:uid="{8260038C-40B8-4B48-B86B-150E1BB7C91B}"/>
    <cellStyle name="Normal 2 6 5 5 2" xfId="21538" xr:uid="{5E4EEA9D-1019-4434-BE7E-77F65C173361}"/>
    <cellStyle name="Normal 2 6 5 6" xfId="25303" xr:uid="{C39A1771-4B7B-4FA5-A546-E3F549907874}"/>
    <cellStyle name="Normal 2 6 5 7" xfId="13793" xr:uid="{62094DEE-5D6A-4587-B5C3-6B51F53AC0CC}"/>
    <cellStyle name="Normal 2 6 6" xfId="2913" xr:uid="{00000000-0005-0000-0000-0000CF040000}"/>
    <cellStyle name="Normal 2 6 6 2" xfId="6099" xr:uid="{3F07CF2B-E2C3-4A94-86F5-C526D5A30387}"/>
    <cellStyle name="Normal 2 6 6 2 2" xfId="25845" xr:uid="{89030345-8F55-454A-84BA-BF49A031CD02}"/>
    <cellStyle name="Normal 2 6 6 2 3" xfId="15577" xr:uid="{ACA6E232-F876-4D2C-B3F8-1D3F6BDA8948}"/>
    <cellStyle name="Normal 2 6 6 3" xfId="8030" xr:uid="{42120A84-98C8-41ED-A11F-EB419CC9F1E1}"/>
    <cellStyle name="Normal 2 6 6 3 2" xfId="18410" xr:uid="{F02AD8A5-2195-4EF0-9E9F-3259ECBE80B4}"/>
    <cellStyle name="Normal 2 6 6 4" xfId="10863" xr:uid="{67350C24-62FC-42C2-9B15-1073360F93E2}"/>
    <cellStyle name="Normal 2 6 6 4 2" xfId="21243" xr:uid="{7586ABD7-1A9A-4747-83A4-C02958ED7CA3}"/>
    <cellStyle name="Normal 2 6 6 5" xfId="22687" xr:uid="{50EB29A5-FE3E-4EE9-8F15-737CE4DD97F0}"/>
    <cellStyle name="Normal 2 6 6 6" xfId="13430" xr:uid="{FB8F4C21-A5D5-4C65-A7E8-2622D69B734E}"/>
    <cellStyle name="Normal 2 6 7" xfId="2471" xr:uid="{00000000-0005-0000-0000-0000D0040000}"/>
    <cellStyle name="Normal 2 6 7 2" xfId="5759" xr:uid="{D2868D63-22F0-4956-A066-B914852ABDEE}"/>
    <cellStyle name="Normal 2 6 7 2 2" xfId="26262" xr:uid="{70223284-C886-43CC-B95C-40E37BC2C671}"/>
    <cellStyle name="Normal 2 6 7 2 3" xfId="15143" xr:uid="{34CDAF7D-28FF-4D89-9CFB-E0BDDA502805}"/>
    <cellStyle name="Normal 2 6 7 3" xfId="7596" xr:uid="{5893C7BC-E3C2-4EF6-8D7B-A10380A32821}"/>
    <cellStyle name="Normal 2 6 7 3 2" xfId="17976" xr:uid="{3F055587-DB80-4D3B-9368-A460981ED099}"/>
    <cellStyle name="Normal 2 6 7 4" xfId="10429" xr:uid="{B6AAA150-C551-43E3-8964-7E03F1AE4B5A}"/>
    <cellStyle name="Normal 2 6 7 4 2" xfId="20809" xr:uid="{E0EF6062-5071-41CB-889C-987F9B3E8377}"/>
    <cellStyle name="Normal 2 6 7 5" xfId="24537" xr:uid="{ABF28A36-FD7D-46E5-B605-AA7A948D3FC4}"/>
    <cellStyle name="Normal 2 6 7 6" xfId="12859" xr:uid="{A6F2CC7B-F5FD-4ACD-BBD6-115C96CC06F1}"/>
    <cellStyle name="Normal 2 6 8" xfId="2165" xr:uid="{00000000-0005-0000-0000-0000B9040000}"/>
    <cellStyle name="Normal 2 6 8 2" xfId="7292" xr:uid="{0EB573FA-EEF6-439E-A56B-BDBDAE879304}"/>
    <cellStyle name="Normal 2 6 8 2 2" xfId="17672" xr:uid="{4DC08CDF-9F03-44B1-AFD4-F6F5E2B029B7}"/>
    <cellStyle name="Normal 2 6 8 3" xfId="10125" xr:uid="{F5839759-13CE-4805-BB77-B640C64967FE}"/>
    <cellStyle name="Normal 2 6 8 3 2" xfId="20505" xr:uid="{578F8F1F-D0D9-4E82-AEDC-2E3008B84CE1}"/>
    <cellStyle name="Normal 2 6 8 4" xfId="22946" xr:uid="{3E25F616-C5F5-426E-A79E-6C9D09D93F12}"/>
    <cellStyle name="Normal 2 6 8 5" xfId="14839" xr:uid="{6735C330-4283-4D90-AC95-85E796A9B56E}"/>
    <cellStyle name="Normal 2 6 9" xfId="3950" xr:uid="{768BD1A0-E9FC-4057-8CB2-EEB941EB5E31}"/>
    <cellStyle name="Normal 2 6 9 2" xfId="8782" xr:uid="{E40725E7-E25B-4B86-978A-F410327532ED}"/>
    <cellStyle name="Normal 2 6 9 2 2" xfId="19162" xr:uid="{AABAA0C8-6D30-44E6-AFFD-FD33B4ACC440}"/>
    <cellStyle name="Normal 2 6 9 3" xfId="11615" xr:uid="{6C6BEF3B-A7BE-4192-8AFB-AC48CF963000}"/>
    <cellStyle name="Normal 2 6 9 3 2" xfId="21995" xr:uid="{BE8C2767-4BA7-4EEE-903C-B8C4D963EC10}"/>
    <cellStyle name="Normal 2 6 9 4" xfId="16329" xr:uid="{0B82CE58-B896-42FB-B2C2-EBDE2E302BD6}"/>
    <cellStyle name="Normal 2 7" xfId="826" xr:uid="{00000000-0005-0000-0000-0000E6040000}"/>
    <cellStyle name="Normal 2 7 10" xfId="5177" xr:uid="{9CD5321E-0D32-4E21-8C53-766D143E0BA3}"/>
    <cellStyle name="Normal 2 7 10 2" xfId="14474" xr:uid="{599DCDD7-1C0F-49D3-AEAE-1B75E1AE40C9}"/>
    <cellStyle name="Normal 2 7 11" xfId="6927" xr:uid="{80BB76AE-DDE6-4543-A159-C3E3623D1485}"/>
    <cellStyle name="Normal 2 7 11 2" xfId="17307" xr:uid="{AE83A673-8891-44DF-A0F1-AEE7ECD49F20}"/>
    <cellStyle name="Normal 2 7 12" xfId="9760" xr:uid="{6278D750-9C21-4CA5-B2B3-E9BDB0803732}"/>
    <cellStyle name="Normal 2 7 12 2" xfId="20140" xr:uid="{CE1E7404-7B0B-4E6D-92D2-BFBF115EE3DB}"/>
    <cellStyle name="Normal 2 7 13" xfId="25464" xr:uid="{DF6CD18B-2F2D-4207-8C69-DD24C3320652}"/>
    <cellStyle name="Normal 2 7 14" xfId="12412" xr:uid="{BD85830B-CE9E-45F5-AE23-751D67618F47}"/>
    <cellStyle name="Normal 2 7 15" xfId="29569" xr:uid="{F2A4C11B-61FF-44DA-8BB6-067397F32AA5}"/>
    <cellStyle name="Normal 2 7 2" xfId="827" xr:uid="{00000000-0005-0000-0000-0000E7040000}"/>
    <cellStyle name="Normal 2 7 2 10" xfId="6928" xr:uid="{4B2C54F7-1C4B-49F1-AF42-2B99EB4FF8AB}"/>
    <cellStyle name="Normal 2 7 2 10 2" xfId="17308" xr:uid="{E7C730BD-8187-4087-84C7-9A21F8D763A7}"/>
    <cellStyle name="Normal 2 7 2 11" xfId="9761" xr:uid="{30B3C8EE-236F-4D31-A8E1-C6229247C9D4}"/>
    <cellStyle name="Normal 2 7 2 11 2" xfId="20141" xr:uid="{8D265F91-367B-4C32-A21A-6320554103E3}"/>
    <cellStyle name="Normal 2 7 2 12" xfId="22857" xr:uid="{92EF549A-DD3C-46B0-BED7-0C9A1986C83C}"/>
    <cellStyle name="Normal 2 7 2 13" xfId="12472" xr:uid="{6962162F-A72E-489A-AFA8-D860B3AC8C11}"/>
    <cellStyle name="Normal 2 7 2 2" xfId="828" xr:uid="{00000000-0005-0000-0000-0000E8040000}"/>
    <cellStyle name="Normal 2 7 2 2 10" xfId="13037" xr:uid="{0AA01A78-69EF-4114-B2BB-B3045BE91DCA}"/>
    <cellStyle name="Normal 2 7 2 2 2" xfId="2753" xr:uid="{00000000-0005-0000-0000-0000D4040000}"/>
    <cellStyle name="Normal 2 7 2 2 2 2" xfId="3248" xr:uid="{00000000-0005-0000-0000-0000D5040000}"/>
    <cellStyle name="Normal 2 7 2 2 2 2 2" xfId="6306" xr:uid="{3F37FFE1-9605-425C-A216-C5C3766D8891}"/>
    <cellStyle name="Normal 2 7 2 2 2 2 2 2" xfId="27928" xr:uid="{71267D9A-AAD4-4888-BB0F-A6752B1171B8}"/>
    <cellStyle name="Normal 2 7 2 2 2 2 2 3" xfId="15875" xr:uid="{78DF3D38-9F73-439E-A287-89CE869E1EE0}"/>
    <cellStyle name="Normal 2 7 2 2 2 2 3" xfId="8328" xr:uid="{041AEE86-5E87-4121-BE6D-95B8ED5DBD23}"/>
    <cellStyle name="Normal 2 7 2 2 2 2 3 2" xfId="18708" xr:uid="{4FBD9496-DACD-4EED-A203-DAA1B518EB17}"/>
    <cellStyle name="Normal 2 7 2 2 2 2 4" xfId="11161" xr:uid="{D9DB168F-7EE2-4C16-A285-F74B1B4773A6}"/>
    <cellStyle name="Normal 2 7 2 2 2 2 4 2" xfId="21541" xr:uid="{B5176D5B-292B-41E6-931B-ABF05B42C01C}"/>
    <cellStyle name="Normal 2 7 2 2 2 2 5" xfId="23025" xr:uid="{3537CE86-360E-4CCD-8DF9-151C226AFF84}"/>
    <cellStyle name="Normal 2 7 2 2 2 2 6" xfId="13796" xr:uid="{C57A5B3F-A737-4DF9-8FE1-263A28DC07EB}"/>
    <cellStyle name="Normal 2 7 2 2 2 3" xfId="4315" xr:uid="{FFC00805-99EC-4945-BAD6-33C2B8920012}"/>
    <cellStyle name="Normal 2 7 2 2 2 3 2" xfId="9087" xr:uid="{2FF21747-EFA1-424C-8717-55E3A30DD691}"/>
    <cellStyle name="Normal 2 7 2 2 2 3 2 2" xfId="29130" xr:uid="{C3EF06AF-415D-4422-AF34-D98D777D4C72}"/>
    <cellStyle name="Normal 2 7 2 2 2 3 2 3" xfId="19467" xr:uid="{7C746684-E314-4401-AC36-5BD913A672F2}"/>
    <cellStyle name="Normal 2 7 2 2 2 3 3" xfId="11920" xr:uid="{BEA25E24-2834-4578-8A5A-5CCC0A8E9A15}"/>
    <cellStyle name="Normal 2 7 2 2 2 3 3 2" xfId="22300" xr:uid="{421306C6-8FF7-4983-9458-E7E6600E8567}"/>
    <cellStyle name="Normal 2 7 2 2 2 3 4" xfId="23092" xr:uid="{EA2CFD82-7F75-467D-A582-25A18A0DA923}"/>
    <cellStyle name="Normal 2 7 2 2 2 3 5" xfId="16634" xr:uid="{B3808F8F-BD78-4371-BDCC-E034C7C8F9E3}"/>
    <cellStyle name="Normal 2 7 2 2 2 4" xfId="5971" xr:uid="{FB91A383-B100-4FF6-986D-91A9D5125407}"/>
    <cellStyle name="Normal 2 7 2 2 2 4 2" xfId="28519" xr:uid="{F53A6796-1339-411E-9581-FBD442974032}"/>
    <cellStyle name="Normal 2 7 2 2 2 4 3" xfId="15424" xr:uid="{6136F13A-FDEC-48F1-B23C-C2ABD1E7BA13}"/>
    <cellStyle name="Normal 2 7 2 2 2 5" xfId="7877" xr:uid="{80A07288-7984-4F94-9DF1-0D50A1274AD2}"/>
    <cellStyle name="Normal 2 7 2 2 2 5 2" xfId="18257" xr:uid="{47E2FEC9-8946-4F38-8291-63337E373D72}"/>
    <cellStyle name="Normal 2 7 2 2 2 6" xfId="10710" xr:uid="{193B0A73-1D11-422A-941F-0024136F0454}"/>
    <cellStyle name="Normal 2 7 2 2 2 6 2" xfId="21090" xr:uid="{9EEF06D9-0239-4678-AAAE-3FE145793384}"/>
    <cellStyle name="Normal 2 7 2 2 2 7" xfId="23587" xr:uid="{85AD88BB-6EEB-4A4F-906C-9069C5A0D512}"/>
    <cellStyle name="Normal 2 7 2 2 2 8" xfId="13196" xr:uid="{05AAC9C7-D092-4CBE-9B97-DCB68CB9F745}"/>
    <cellStyle name="Normal 2 7 2 2 3" xfId="3249" xr:uid="{00000000-0005-0000-0000-0000D6040000}"/>
    <cellStyle name="Normal 2 7 2 2 3 2" xfId="4493" xr:uid="{7BD627DC-9A61-453D-ACA5-190C16C8BA58}"/>
    <cellStyle name="Normal 2 7 2 2 3 2 2" xfId="9265" xr:uid="{337D26E3-2CFF-44DF-8059-821F7436A063}"/>
    <cellStyle name="Normal 2 7 2 2 3 2 2 2" xfId="19645" xr:uid="{A8BF7C60-23AA-4BAD-856E-100679624A23}"/>
    <cellStyle name="Normal 2 7 2 2 3 2 3" xfId="12098" xr:uid="{45F0224D-3863-4BC9-B20B-7DA4569172ED}"/>
    <cellStyle name="Normal 2 7 2 2 3 2 3 2" xfId="22478" xr:uid="{9D8DCE35-9750-4647-8802-B78CB69B4E1A}"/>
    <cellStyle name="Normal 2 7 2 2 3 2 4" xfId="26916" xr:uid="{0E00F23F-E8BD-40B8-A638-5598DB5B40CE}"/>
    <cellStyle name="Normal 2 7 2 2 3 2 5" xfId="16812" xr:uid="{AEDEBC93-6A37-4253-BD9E-035FB4B64FFC}"/>
    <cellStyle name="Normal 2 7 2 2 3 3" xfId="6307" xr:uid="{1B540ABE-382E-4EC7-BA5C-B9B9D969EABB}"/>
    <cellStyle name="Normal 2 7 2 2 3 3 2" xfId="15876" xr:uid="{56368EE5-3F6A-4213-83FF-06A2867DD031}"/>
    <cellStyle name="Normal 2 7 2 2 3 4" xfId="8329" xr:uid="{FABF5BA2-20C0-4727-BF91-3E08B5C6729F}"/>
    <cellStyle name="Normal 2 7 2 2 3 4 2" xfId="18709" xr:uid="{34211832-17F7-48EC-9752-871DB117CE2D}"/>
    <cellStyle name="Normal 2 7 2 2 3 5" xfId="11162" xr:uid="{EB7CAB05-576E-4098-AF42-5091183ECBA8}"/>
    <cellStyle name="Normal 2 7 2 2 3 5 2" xfId="21542" xr:uid="{EEB8D7AF-A6F3-4E05-B5E4-4D7673A558B2}"/>
    <cellStyle name="Normal 2 7 2 2 3 6" xfId="25414" xr:uid="{F687B384-AE79-4E40-ACF7-96DD38E01573}"/>
    <cellStyle name="Normal 2 7 2 2 3 7" xfId="13797" xr:uid="{B8205858-621C-4A89-A6D0-6CD4FF70F5F2}"/>
    <cellStyle name="Normal 2 7 2 2 4" xfId="3247" xr:uid="{00000000-0005-0000-0000-0000D7040000}"/>
    <cellStyle name="Normal 2 7 2 2 4 2" xfId="6305" xr:uid="{F44F7A92-EB00-4577-AB9B-6F205BD23F40}"/>
    <cellStyle name="Normal 2 7 2 2 4 2 2" xfId="27917" xr:uid="{1DBC5BAF-9CEC-491A-B6F4-2B1B977C86E3}"/>
    <cellStyle name="Normal 2 7 2 2 4 2 3" xfId="15874" xr:uid="{2A5D3804-4633-46A2-805D-B7A2DB7B2E49}"/>
    <cellStyle name="Normal 2 7 2 2 4 3" xfId="8327" xr:uid="{54307EDA-67F1-427A-BB24-0EB4451AAEB4}"/>
    <cellStyle name="Normal 2 7 2 2 4 3 2" xfId="18707" xr:uid="{22B3AAA6-B0CB-4404-BE3B-6A68FA312A1E}"/>
    <cellStyle name="Normal 2 7 2 2 4 4" xfId="11160" xr:uid="{08ACD65D-F031-45DD-B78B-E46A9FAC5C6B}"/>
    <cellStyle name="Normal 2 7 2 2 4 4 2" xfId="21540" xr:uid="{E0164970-C186-4A02-A515-0B39605712D6}"/>
    <cellStyle name="Normal 2 7 2 2 4 5" xfId="24485" xr:uid="{FA6B8D25-7A74-4642-B974-C9AD3830C5D9}"/>
    <cellStyle name="Normal 2 7 2 2 4 6" xfId="13795" xr:uid="{D5B324C0-74E6-4D36-9245-B0A521637CD9}"/>
    <cellStyle name="Normal 2 7 2 2 5" xfId="4238" xr:uid="{95A930D3-0D9E-422E-8A05-F1CFFCAE1F41}"/>
    <cellStyle name="Normal 2 7 2 2 5 2" xfId="9010" xr:uid="{12507572-78BE-42B2-88EE-70516A173534}"/>
    <cellStyle name="Normal 2 7 2 2 5 2 2" xfId="29081" xr:uid="{34B9C282-239A-45F8-9330-F0CA98B202F8}"/>
    <cellStyle name="Normal 2 7 2 2 5 2 3" xfId="19390" xr:uid="{FC5FD584-7541-40A6-B047-72B200AA1381}"/>
    <cellStyle name="Normal 2 7 2 2 5 3" xfId="11843" xr:uid="{444A3CEB-84C5-4874-AB48-B6FDAADF5002}"/>
    <cellStyle name="Normal 2 7 2 2 5 3 2" xfId="22223" xr:uid="{D21C198F-4140-4E5F-89CB-3C60825A4E6B}"/>
    <cellStyle name="Normal 2 7 2 2 5 4" xfId="25376" xr:uid="{BA4ED903-B1AF-4D72-8482-B72971F1F96F}"/>
    <cellStyle name="Normal 2 7 2 2 5 5" xfId="16557" xr:uid="{1096B93B-F377-462B-910C-13E14BDBDE1B}"/>
    <cellStyle name="Normal 2 7 2 2 6" xfId="5179" xr:uid="{F43B598E-1922-42AA-B411-7F29ECE41F77}"/>
    <cellStyle name="Normal 2 7 2 2 6 2" xfId="25960" xr:uid="{4374242D-03D9-45EE-A426-050C499E5392}"/>
    <cellStyle name="Normal 2 7 2 2 6 3" xfId="14476" xr:uid="{E61BB159-C497-4CE4-9208-B4A7D076527F}"/>
    <cellStyle name="Normal 2 7 2 2 7" xfId="6929" xr:uid="{C5FC017B-1281-49EE-A7FE-AD0A58A8ADC7}"/>
    <cellStyle name="Normal 2 7 2 2 7 2" xfId="17309" xr:uid="{88D02D7B-FE1C-4365-A58C-6768F4BF4007}"/>
    <cellStyle name="Normal 2 7 2 2 8" xfId="9762" xr:uid="{B11F3A08-AE12-46CF-8956-93A3125E2059}"/>
    <cellStyle name="Normal 2 7 2 2 8 2" xfId="20142" xr:uid="{BECCE343-5413-41D5-832D-CC080D7D00BE}"/>
    <cellStyle name="Normal 2 7 2 2 9" xfId="24631" xr:uid="{F4A5E673-8448-497C-B47D-E193868297B6}"/>
    <cellStyle name="Normal 2 7 2 3" xfId="2752" xr:uid="{00000000-0005-0000-0000-0000D8040000}"/>
    <cellStyle name="Normal 2 7 2 3 2" xfId="3250" xr:uid="{00000000-0005-0000-0000-0000D9040000}"/>
    <cellStyle name="Normal 2 7 2 3 2 2" xfId="6308" xr:uid="{D7846180-0CE6-4D52-B0E8-C521F952BF80}"/>
    <cellStyle name="Normal 2 7 2 3 2 2 2" xfId="27135" xr:uid="{FD1AB626-FCD5-48E7-BF15-EA8B511346D6}"/>
    <cellStyle name="Normal 2 7 2 3 2 2 3" xfId="15877" xr:uid="{203FD30F-F50A-41A5-9390-74BDCEC03D87}"/>
    <cellStyle name="Normal 2 7 2 3 2 3" xfId="8330" xr:uid="{696E6586-97FD-41C9-9E2B-C0E6F980457E}"/>
    <cellStyle name="Normal 2 7 2 3 2 3 2" xfId="18710" xr:uid="{ECEB8EBD-9FFD-4FEB-9786-17316E7B1B69}"/>
    <cellStyle name="Normal 2 7 2 3 2 4" xfId="11163" xr:uid="{94B6BCF9-4A27-4BB5-A178-28D7027893A5}"/>
    <cellStyle name="Normal 2 7 2 3 2 4 2" xfId="21543" xr:uid="{49640450-8BF2-4513-87FD-CA86A1692F55}"/>
    <cellStyle name="Normal 2 7 2 3 2 5" xfId="22721" xr:uid="{DBF382B6-0D5E-447A-A53A-9AAA10F94EDE}"/>
    <cellStyle name="Normal 2 7 2 3 2 6" xfId="13798" xr:uid="{724F37EB-F72B-4E5A-8AA9-08FDC7AB0EDD}"/>
    <cellStyle name="Normal 2 7 2 3 3" xfId="4314" xr:uid="{958B0FC2-126E-4AE2-8755-60955BB885A8}"/>
    <cellStyle name="Normal 2 7 2 3 3 2" xfId="9086" xr:uid="{07750667-D396-40F9-9E90-590CA6AE19BA}"/>
    <cellStyle name="Normal 2 7 2 3 3 2 2" xfId="29129" xr:uid="{64D184F3-8750-4779-AD7E-3C2670C8C1F9}"/>
    <cellStyle name="Normal 2 7 2 3 3 2 3" xfId="19466" xr:uid="{C55BEBA8-7FED-4FA1-8824-1417E579C19D}"/>
    <cellStyle name="Normal 2 7 2 3 3 3" xfId="11919" xr:uid="{19790472-FDBF-4343-A908-D5227F327227}"/>
    <cellStyle name="Normal 2 7 2 3 3 3 2" xfId="22299" xr:uid="{D32F6789-4B33-4ACE-90BB-18E7DA31FC34}"/>
    <cellStyle name="Normal 2 7 2 3 3 4" xfId="24858" xr:uid="{A4FBD7FA-FBEE-4842-A1E8-43055A965CF0}"/>
    <cellStyle name="Normal 2 7 2 3 3 5" xfId="16633" xr:uid="{43E97128-EC23-4A9B-82E7-5DB4C68F61A8}"/>
    <cellStyle name="Normal 2 7 2 3 4" xfId="5970" xr:uid="{E37172F9-AF05-4B50-BE74-DDE24FC1ECFA}"/>
    <cellStyle name="Normal 2 7 2 3 4 2" xfId="28163" xr:uid="{FB7D729F-D05C-4CFB-AECB-578A7A0E111E}"/>
    <cellStyle name="Normal 2 7 2 3 4 3" xfId="15423" xr:uid="{4BC28C4B-2E55-4758-BFE3-FD794385D915}"/>
    <cellStyle name="Normal 2 7 2 3 5" xfId="7876" xr:uid="{CBC480B9-250E-4752-8C7E-FEECAD33E184}"/>
    <cellStyle name="Normal 2 7 2 3 5 2" xfId="18256" xr:uid="{02A38621-5D51-489E-A9C4-C0034C3E1E4F}"/>
    <cellStyle name="Normal 2 7 2 3 6" xfId="10709" xr:uid="{763846FE-D254-4051-A7F8-A6D9B0A23171}"/>
    <cellStyle name="Normal 2 7 2 3 6 2" xfId="21089" xr:uid="{DDE05959-F911-4E96-A639-A3E9431B0F94}"/>
    <cellStyle name="Normal 2 7 2 3 7" xfId="23814" xr:uid="{38386524-8898-4D1D-8213-35251C1FA35C}"/>
    <cellStyle name="Normal 2 7 2 3 8" xfId="13195" xr:uid="{E7CF5003-47AF-4ED3-860D-20AAD7A72CF2}"/>
    <cellStyle name="Normal 2 7 2 4" xfId="3251" xr:uid="{00000000-0005-0000-0000-0000DA040000}"/>
    <cellStyle name="Normal 2 7 2 4 2" xfId="4494" xr:uid="{2B5F4C4D-2964-42B1-AD6E-6EA6156723F7}"/>
    <cellStyle name="Normal 2 7 2 4 2 2" xfId="9266" xr:uid="{D616D958-AABB-4055-9283-BC0981066AD6}"/>
    <cellStyle name="Normal 2 7 2 4 2 2 2" xfId="19646" xr:uid="{B9F8553E-9544-4AB5-ACE8-E5AB115AB242}"/>
    <cellStyle name="Normal 2 7 2 4 2 3" xfId="12099" xr:uid="{7F8B9777-0E7F-483F-8DD2-A23E5BAAEF5C}"/>
    <cellStyle name="Normal 2 7 2 4 2 3 2" xfId="22479" xr:uid="{93CB87D0-516F-4877-83AC-812AAB80E25D}"/>
    <cellStyle name="Normal 2 7 2 4 2 4" xfId="27887" xr:uid="{0107E775-C3CD-4FC3-96E8-6B1CB5C16DB4}"/>
    <cellStyle name="Normal 2 7 2 4 2 5" xfId="16813" xr:uid="{BE278253-1BF1-4981-AE60-1A8A9A90622F}"/>
    <cellStyle name="Normal 2 7 2 4 3" xfId="6309" xr:uid="{C0BB7D75-75B0-4B27-983C-0A8D2EBD4C74}"/>
    <cellStyle name="Normal 2 7 2 4 3 2" xfId="15878" xr:uid="{DFDD26D1-8C76-4C15-A3F7-1E64C55A1AF7}"/>
    <cellStyle name="Normal 2 7 2 4 4" xfId="8331" xr:uid="{4C3E300F-EE99-4C21-84B3-C4E34C2CA8A5}"/>
    <cellStyle name="Normal 2 7 2 4 4 2" xfId="18711" xr:uid="{C7A34A52-4BA3-42AD-A9E5-0E328121B25C}"/>
    <cellStyle name="Normal 2 7 2 4 5" xfId="11164" xr:uid="{C46616C6-3F24-4C03-9C25-9968C2027064}"/>
    <cellStyle name="Normal 2 7 2 4 5 2" xfId="21544" xr:uid="{52474DD4-4027-48EB-9671-E06736DE8582}"/>
    <cellStyle name="Normal 2 7 2 4 6" xfId="25505" xr:uid="{8A7046FA-FA5B-4560-9DE0-3EDEFA402F35}"/>
    <cellStyle name="Normal 2 7 2 4 7" xfId="13799" xr:uid="{D460E849-04E3-45D2-A14A-FB0901FFCC33}"/>
    <cellStyle name="Normal 2 7 2 5" xfId="3246" xr:uid="{00000000-0005-0000-0000-0000DB040000}"/>
    <cellStyle name="Normal 2 7 2 5 2" xfId="6304" xr:uid="{BE4333F0-C05D-4B14-A1A1-E590D6EDBAD9}"/>
    <cellStyle name="Normal 2 7 2 5 2 2" xfId="28390" xr:uid="{0320A238-0342-4A14-AE2A-497B3DFF82F3}"/>
    <cellStyle name="Normal 2 7 2 5 2 3" xfId="15873" xr:uid="{9A287CA8-8C41-4746-9F51-AB1F2306AE2A}"/>
    <cellStyle name="Normal 2 7 2 5 3" xfId="8326" xr:uid="{272CD5A3-1B0C-4262-A382-8AF74FE454EA}"/>
    <cellStyle name="Normal 2 7 2 5 3 2" xfId="18706" xr:uid="{E38479BA-F997-4544-85B0-C83524F2BDFC}"/>
    <cellStyle name="Normal 2 7 2 5 4" xfId="11159" xr:uid="{C4428E8F-46A5-42B0-84F9-39E1F2CA2692}"/>
    <cellStyle name="Normal 2 7 2 5 4 2" xfId="21539" xr:uid="{497F2DA9-598E-44D7-B61B-D0ADA112B81D}"/>
    <cellStyle name="Normal 2 7 2 5 5" xfId="24352" xr:uid="{0A460A1E-0C6C-4332-9151-D6E996923AC3}"/>
    <cellStyle name="Normal 2 7 2 5 6" xfId="13794" xr:uid="{81B3E93F-8D5A-4A1F-A421-B8426C67CC60}"/>
    <cellStyle name="Normal 2 7 2 6" xfId="2546" xr:uid="{00000000-0005-0000-0000-0000DC040000}"/>
    <cellStyle name="Normal 2 7 2 6 2" xfId="5818" xr:uid="{1D674A74-CA68-4F14-86A3-852BD78DBF62}"/>
    <cellStyle name="Normal 2 7 2 6 2 2" xfId="26112" xr:uid="{3916A2C1-F727-448F-9949-3BC53CBA4AF7}"/>
    <cellStyle name="Normal 2 7 2 6 2 3" xfId="15218" xr:uid="{475B378D-4802-46C9-8541-141DE8D7A611}"/>
    <cellStyle name="Normal 2 7 2 6 3" xfId="7671" xr:uid="{27D543AE-D1E2-4C6C-896C-88156F2BB6EC}"/>
    <cellStyle name="Normal 2 7 2 6 3 2" xfId="18051" xr:uid="{CB20DE0A-CCB4-4FEF-838F-66D5180AC852}"/>
    <cellStyle name="Normal 2 7 2 6 4" xfId="10504" xr:uid="{D2745FDC-32DE-435B-A069-D6CA0C79EB48}"/>
    <cellStyle name="Normal 2 7 2 6 4 2" xfId="20884" xr:uid="{9D7CF0B2-9F8D-42D6-8A93-0AA390D6A34A}"/>
    <cellStyle name="Normal 2 7 2 6 5" xfId="24541" xr:uid="{2F47A91F-BD5F-49D3-8DAE-B69289587EBE}"/>
    <cellStyle name="Normal 2 7 2 6 6" xfId="12934" xr:uid="{000E4F26-F5E8-4094-B174-BBE61AFB4D3B}"/>
    <cellStyle name="Normal 2 7 2 7" xfId="2240" xr:uid="{00000000-0005-0000-0000-0000D2040000}"/>
    <cellStyle name="Normal 2 7 2 7 2" xfId="7367" xr:uid="{5119E13D-4E0E-4D76-8686-5B4526C0C1C7}"/>
    <cellStyle name="Normal 2 7 2 7 2 2" xfId="17747" xr:uid="{FCBA4D9A-FBF7-413B-9350-E19F6DCDCF95}"/>
    <cellStyle name="Normal 2 7 2 7 3" xfId="10200" xr:uid="{29268BB4-8542-4ACA-8912-943E50217DC3}"/>
    <cellStyle name="Normal 2 7 2 7 3 2" xfId="20580" xr:uid="{EF86BB97-B758-4ECF-97B9-1B9AB3D18A92}"/>
    <cellStyle name="Normal 2 7 2 7 4" xfId="24474" xr:uid="{2995AD3E-C9A3-4DBC-B784-99DCCD2CE1FF}"/>
    <cellStyle name="Normal 2 7 2 7 5" xfId="14914" xr:uid="{E726648D-85AB-46CF-86E5-5E3FFD70D0FC}"/>
    <cellStyle name="Normal 2 7 2 8" xfId="3793" xr:uid="{CF4F2132-8A0C-43A3-AB68-C933D526D158}"/>
    <cellStyle name="Normal 2 7 2 8 2" xfId="8629" xr:uid="{5B1BB51F-279A-4AF4-B10A-FFDCE55D05F7}"/>
    <cellStyle name="Normal 2 7 2 8 2 2" xfId="19009" xr:uid="{8D5C05B3-37CC-436B-981B-569D3B6C4AFF}"/>
    <cellStyle name="Normal 2 7 2 8 3" xfId="11462" xr:uid="{A4089863-9C82-4C13-BBA9-39443F4DBAC3}"/>
    <cellStyle name="Normal 2 7 2 8 3 2" xfId="21842" xr:uid="{3FBA34BC-2463-474C-8466-B15DFC67BEB4}"/>
    <cellStyle name="Normal 2 7 2 8 4" xfId="16176" xr:uid="{A4FEF638-BB73-444C-A4F9-7A2B01095EAC}"/>
    <cellStyle name="Normal 2 7 2 9" xfId="5178" xr:uid="{E5D43967-6CEF-4691-8C42-561CDAC6057C}"/>
    <cellStyle name="Normal 2 7 2 9 2" xfId="14475" xr:uid="{99C5F3F4-F27D-484C-98C2-80557E391747}"/>
    <cellStyle name="Normal 2 7 3" xfId="829" xr:uid="{00000000-0005-0000-0000-0000E9040000}"/>
    <cellStyle name="Normal 2 7 3 10" xfId="9763" xr:uid="{B80564E9-6480-4D14-BCE7-7C080664B2B4}"/>
    <cellStyle name="Normal 2 7 3 10 2" xfId="20143" xr:uid="{556952A2-9939-4C12-B86B-39B9853E10B0}"/>
    <cellStyle name="Normal 2 7 3 11" xfId="25523" xr:uid="{234A48C0-02A8-44E1-B3E7-3323B0C7D3D2}"/>
    <cellStyle name="Normal 2 7 3 12" xfId="12575" xr:uid="{00020838-BBC7-41F8-BCA5-E57A9E4B56FE}"/>
    <cellStyle name="Normal 2 7 3 2" xfId="2754" xr:uid="{00000000-0005-0000-0000-0000DE040000}"/>
    <cellStyle name="Normal 2 7 3 2 2" xfId="3253" xr:uid="{00000000-0005-0000-0000-0000DF040000}"/>
    <cellStyle name="Normal 2 7 3 2 2 2" xfId="6311" xr:uid="{51EB6BFC-00E1-4ED8-B0FF-AB5DAADD7864}"/>
    <cellStyle name="Normal 2 7 3 2 2 2 2" xfId="28631" xr:uid="{7D93899E-8F71-4234-AB8C-7C54CC5863CC}"/>
    <cellStyle name="Normal 2 7 3 2 2 2 3" xfId="15880" xr:uid="{6E851EF1-83F0-43C0-8E48-F0C74D9CA53E}"/>
    <cellStyle name="Normal 2 7 3 2 2 3" xfId="8333" xr:uid="{0F84327D-3644-4CD7-BEDF-5CD88CF5F3C7}"/>
    <cellStyle name="Normal 2 7 3 2 2 3 2" xfId="18713" xr:uid="{3CEFA913-4086-4620-8FAE-29374E0926BB}"/>
    <cellStyle name="Normal 2 7 3 2 2 4" xfId="11166" xr:uid="{5DD1EFA7-030D-4944-B43B-A633D59FF435}"/>
    <cellStyle name="Normal 2 7 3 2 2 4 2" xfId="21546" xr:uid="{C0EFD3DF-1AD3-44C5-A3C0-412CBDBD60D2}"/>
    <cellStyle name="Normal 2 7 3 2 2 5" xfId="23551" xr:uid="{CE5A8228-E08C-48A3-9221-6D39D333AAE2}"/>
    <cellStyle name="Normal 2 7 3 2 2 6" xfId="13801" xr:uid="{8F3BFDAD-E95B-439F-AF44-3DD15009B399}"/>
    <cellStyle name="Normal 2 7 3 2 3" xfId="4316" xr:uid="{F0FA149B-8459-42D0-8CB6-1F65390FA2E6}"/>
    <cellStyle name="Normal 2 7 3 2 3 2" xfId="9088" xr:uid="{13EE7781-CB1A-48FF-8B60-CAD4EAC598A7}"/>
    <cellStyle name="Normal 2 7 3 2 3 2 2" xfId="29131" xr:uid="{68BB0749-92B9-49EC-89BD-AA5009509809}"/>
    <cellStyle name="Normal 2 7 3 2 3 2 3" xfId="19468" xr:uid="{6B2CA347-D3CE-4655-9B76-DF7270573970}"/>
    <cellStyle name="Normal 2 7 3 2 3 3" xfId="11921" xr:uid="{0AE48217-5F93-410B-827C-64764A3D87CE}"/>
    <cellStyle name="Normal 2 7 3 2 3 3 2" xfId="22301" xr:uid="{264AD89D-73AB-4AAD-874F-8B4282D5C1CF}"/>
    <cellStyle name="Normal 2 7 3 2 3 4" xfId="25533" xr:uid="{3DC2F328-4B81-425C-ABF4-704C59C8F081}"/>
    <cellStyle name="Normal 2 7 3 2 3 5" xfId="16635" xr:uid="{5BA5B6DA-B259-4A1D-A4F2-1E8888B6843A}"/>
    <cellStyle name="Normal 2 7 3 2 4" xfId="5972" xr:uid="{449DB9B6-AF5A-4D70-90FE-048BB77B6718}"/>
    <cellStyle name="Normal 2 7 3 2 4 2" xfId="27621" xr:uid="{511F04B6-3E27-4407-A4D8-8D70F34EFFF4}"/>
    <cellStyle name="Normal 2 7 3 2 4 3" xfId="15425" xr:uid="{6102C36C-5A29-4F8C-AB06-1B403F2FD649}"/>
    <cellStyle name="Normal 2 7 3 2 5" xfId="7878" xr:uid="{A229218C-02A5-47B0-AA7C-571FC337C148}"/>
    <cellStyle name="Normal 2 7 3 2 5 2" xfId="18258" xr:uid="{B84E5EFA-F2D4-4E1C-BD6A-A7951DD11C32}"/>
    <cellStyle name="Normal 2 7 3 2 6" xfId="10711" xr:uid="{E8EC6D97-24ED-43E3-8522-4A0D809F1DB6}"/>
    <cellStyle name="Normal 2 7 3 2 6 2" xfId="21091" xr:uid="{22073319-E475-4888-823F-028CED0905C3}"/>
    <cellStyle name="Normal 2 7 3 2 7" xfId="23711" xr:uid="{8BCE977C-02D7-4091-AC63-AB94B7E90B71}"/>
    <cellStyle name="Normal 2 7 3 2 8" xfId="13197" xr:uid="{F715D9B3-3B00-4753-ADC4-EEA5AFCB12BF}"/>
    <cellStyle name="Normal 2 7 3 3" xfId="3254" xr:uid="{00000000-0005-0000-0000-0000E0040000}"/>
    <cellStyle name="Normal 2 7 3 3 2" xfId="4495" xr:uid="{E44E24F4-11E3-4C63-B085-E40DE17F6EF7}"/>
    <cellStyle name="Normal 2 7 3 3 2 2" xfId="9267" xr:uid="{F607B122-C1DC-445F-8A88-5E4BE4912255}"/>
    <cellStyle name="Normal 2 7 3 3 2 2 2" xfId="29250" xr:uid="{50F3BC27-435C-4D98-8E31-8F9014CC22C4}"/>
    <cellStyle name="Normal 2 7 3 3 2 2 3" xfId="19647" xr:uid="{DFF9221F-6C54-433A-8154-CDBBD1F490E1}"/>
    <cellStyle name="Normal 2 7 3 3 2 3" xfId="12100" xr:uid="{2C3F255D-9EF4-41F8-B486-1B90CA5CE5DC}"/>
    <cellStyle name="Normal 2 7 3 3 2 3 2" xfId="22480" xr:uid="{6B6B44B1-77DA-4CC4-85E4-7343FE41ED86}"/>
    <cellStyle name="Normal 2 7 3 3 2 4" xfId="25585" xr:uid="{0618D42F-60BE-4BC9-A9C5-E2DD27C26C4E}"/>
    <cellStyle name="Normal 2 7 3 3 2 5" xfId="16814" xr:uid="{FD6B4A63-97D0-4A7C-9618-E0F47BC35482}"/>
    <cellStyle name="Normal 2 7 3 3 3" xfId="6312" xr:uid="{F7B8C740-69D5-45D4-B54F-8FF7F200BF30}"/>
    <cellStyle name="Normal 2 7 3 3 3 2" xfId="27028" xr:uid="{CF63DFF2-DF2D-42A9-9CB0-6897F9DAEC31}"/>
    <cellStyle name="Normal 2 7 3 3 3 3" xfId="15881" xr:uid="{8F12AE2C-93C4-4022-9E00-C55DC14BC030}"/>
    <cellStyle name="Normal 2 7 3 3 4" xfId="8334" xr:uid="{29056D99-3D36-4375-A602-B939E0A4C136}"/>
    <cellStyle name="Normal 2 7 3 3 4 2" xfId="18714" xr:uid="{37A61D48-0330-4E70-966F-C37E4E2BC657}"/>
    <cellStyle name="Normal 2 7 3 3 5" xfId="11167" xr:uid="{83932395-17B4-46E8-945E-51CB87C17AAA}"/>
    <cellStyle name="Normal 2 7 3 3 5 2" xfId="21547" xr:uid="{DDB4E08E-1B10-476A-8A94-73E0C7AA389E}"/>
    <cellStyle name="Normal 2 7 3 3 6" xfId="22992" xr:uid="{AA3E6471-6B09-49D6-A1FA-316B52C2DC9E}"/>
    <cellStyle name="Normal 2 7 3 3 7" xfId="13802" xr:uid="{9BA4A25F-A6CF-4C2A-834C-A66F837A42E3}"/>
    <cellStyle name="Normal 2 7 3 4" xfId="3252" xr:uid="{00000000-0005-0000-0000-0000E1040000}"/>
    <cellStyle name="Normal 2 7 3 4 2" xfId="6310" xr:uid="{952B3B49-6784-4F40-88F5-B4F972EA4693}"/>
    <cellStyle name="Normal 2 7 3 4 2 2" xfId="27914" xr:uid="{45FB4DDF-06EC-4EA8-A9DA-793E40797DBA}"/>
    <cellStyle name="Normal 2 7 3 4 2 3" xfId="15879" xr:uid="{EDEC2EC9-F75A-46B8-BD61-C2A06F311FD2}"/>
    <cellStyle name="Normal 2 7 3 4 3" xfId="8332" xr:uid="{F64895AA-6DC0-474D-BB42-ADCFC5A3F235}"/>
    <cellStyle name="Normal 2 7 3 4 3 2" xfId="18712" xr:uid="{C5D09A53-FC8F-4CBB-B471-31D3C50B273E}"/>
    <cellStyle name="Normal 2 7 3 4 4" xfId="11165" xr:uid="{13B95295-4270-4165-818B-1F05CFA39F6C}"/>
    <cellStyle name="Normal 2 7 3 4 4 2" xfId="21545" xr:uid="{DC6DCDA5-83C2-47D6-B40F-B441C545DE85}"/>
    <cellStyle name="Normal 2 7 3 4 5" xfId="25474" xr:uid="{628DC834-128B-46BA-AE94-946C6D07CD2C}"/>
    <cellStyle name="Normal 2 7 3 4 6" xfId="13800" xr:uid="{6D95D2C3-CFCA-4A68-848A-C0045636431B}"/>
    <cellStyle name="Normal 2 7 3 5" xfId="2589" xr:uid="{00000000-0005-0000-0000-0000E2040000}"/>
    <cellStyle name="Normal 2 7 3 5 2" xfId="5854" xr:uid="{6E5D7FC6-BC25-4F64-AB3B-18F95C472E62}"/>
    <cellStyle name="Normal 2 7 3 5 2 2" xfId="26540" xr:uid="{E929C846-2174-423E-BB86-4AA789DAD5AC}"/>
    <cellStyle name="Normal 2 7 3 5 2 3" xfId="15261" xr:uid="{E40C3F2D-C75D-4D37-AC44-D064C4E43DA4}"/>
    <cellStyle name="Normal 2 7 3 5 3" xfId="7714" xr:uid="{28919E85-E930-481E-A738-005C65D7CD08}"/>
    <cellStyle name="Normal 2 7 3 5 3 2" xfId="18094" xr:uid="{5EE22060-DB55-4D74-A870-5D7A5BC55274}"/>
    <cellStyle name="Normal 2 7 3 5 4" xfId="10547" xr:uid="{659A77B6-F830-4D39-A48E-6409F1F0594B}"/>
    <cellStyle name="Normal 2 7 3 5 4 2" xfId="20927" xr:uid="{5D7F621F-D49F-498F-9F7F-7378F1476F5E}"/>
    <cellStyle name="Normal 2 7 3 5 5" xfId="24547" xr:uid="{A5313C3F-96EE-4060-8783-66ECE116BCDA}"/>
    <cellStyle name="Normal 2 7 3 5 6" xfId="12977" xr:uid="{D7BC3DB9-57B9-4FA4-BDE3-AB038564B4B9}"/>
    <cellStyle name="Normal 2 7 3 6" xfId="2341" xr:uid="{00000000-0005-0000-0000-0000DD040000}"/>
    <cellStyle name="Normal 2 7 3 6 2" xfId="7468" xr:uid="{EB054676-16DD-4F99-B06F-880B10F30D6E}"/>
    <cellStyle name="Normal 2 7 3 6 2 2" xfId="17848" xr:uid="{5A3B8AB1-C0FD-4381-B1C0-759725456496}"/>
    <cellStyle name="Normal 2 7 3 6 3" xfId="10301" xr:uid="{59752E6B-2F9C-422B-A5CF-BF244108AB63}"/>
    <cellStyle name="Normal 2 7 3 6 3 2" xfId="20681" xr:uid="{EFC3C9AC-DD31-49D7-A76B-6630B741ADB7}"/>
    <cellStyle name="Normal 2 7 3 6 4" xfId="24342" xr:uid="{6C2B060D-7F3F-43EA-90DF-811375E8A8DA}"/>
    <cellStyle name="Normal 2 7 3 6 5" xfId="15015" xr:uid="{52151680-D1F4-47E0-B0B6-AC16A955DE7D}"/>
    <cellStyle name="Normal 2 7 3 7" xfId="3852" xr:uid="{59876A13-9C9B-4479-82D9-3B4487A30E85}"/>
    <cellStyle name="Normal 2 7 3 7 2" xfId="8685" xr:uid="{DAEF771C-46E2-4656-9534-C313BFDCC933}"/>
    <cellStyle name="Normal 2 7 3 7 2 2" xfId="19065" xr:uid="{A9F8AFBB-20CF-4D39-A663-20579B9E6A4C}"/>
    <cellStyle name="Normal 2 7 3 7 3" xfId="11518" xr:uid="{E53E25F0-554F-4C03-B995-6B4032C65344}"/>
    <cellStyle name="Normal 2 7 3 7 3 2" xfId="21898" xr:uid="{F2F52DF5-D904-4A85-8BA8-3EEEF873E7E4}"/>
    <cellStyle name="Normal 2 7 3 7 4" xfId="16232" xr:uid="{010B7F2A-24A7-459F-B56F-250D84FB8E56}"/>
    <cellStyle name="Normal 2 7 3 8" xfId="5180" xr:uid="{22912720-0D4C-46AF-8639-04244B5F8F4E}"/>
    <cellStyle name="Normal 2 7 3 8 2" xfId="14477" xr:uid="{448BDAA4-27CE-4B7A-8C21-14DB037BD217}"/>
    <cellStyle name="Normal 2 7 3 9" xfId="6930" xr:uid="{AACDEF32-BE4B-4B88-8424-71DD3D415B58}"/>
    <cellStyle name="Normal 2 7 3 9 2" xfId="17310" xr:uid="{060F623E-363F-4BD7-A35D-5DC56C34B0B3}"/>
    <cellStyle name="Normal 2 7 4" xfId="830" xr:uid="{00000000-0005-0000-0000-0000EA040000}"/>
    <cellStyle name="Normal 2 7 4 2" xfId="3255" xr:uid="{00000000-0005-0000-0000-0000E4040000}"/>
    <cellStyle name="Normal 2 7 4 2 2" xfId="6313" xr:uid="{71CEE823-4AD0-4944-A0A5-A0BF88293776}"/>
    <cellStyle name="Normal 2 7 4 2 2 2" xfId="27389" xr:uid="{CEE0CC8A-EEE2-4444-A522-E668DFDF64DE}"/>
    <cellStyle name="Normal 2 7 4 2 2 3" xfId="15882" xr:uid="{8ADAA1E4-6B32-495F-A7DE-CD304107210B}"/>
    <cellStyle name="Normal 2 7 4 2 3" xfId="8335" xr:uid="{8FC6695D-EC43-4BDE-93D5-305C82CFB52A}"/>
    <cellStyle name="Normal 2 7 4 2 3 2" xfId="18715" xr:uid="{95E66D1D-0F3B-4CC6-A376-6951F4876EF2}"/>
    <cellStyle name="Normal 2 7 4 2 4" xfId="11168" xr:uid="{5DF6F997-CD37-4F51-964E-33446D081265}"/>
    <cellStyle name="Normal 2 7 4 2 4 2" xfId="21548" xr:uid="{59983315-2332-4F8C-8208-D6E0014BC384}"/>
    <cellStyle name="Normal 2 7 4 2 5" xfId="25428" xr:uid="{D0E63B7D-5BC9-4688-B9CF-6746F6EEBEEF}"/>
    <cellStyle name="Normal 2 7 4 2 6" xfId="13803" xr:uid="{CD06FEB9-D84B-4249-912F-F1263917FFA9}"/>
    <cellStyle name="Normal 2 7 4 3" xfId="2751" xr:uid="{00000000-0005-0000-0000-0000E5040000}"/>
    <cellStyle name="Normal 2 7 4 3 2" xfId="5969" xr:uid="{145B2AC7-E138-4228-AF58-40C3AD233F72}"/>
    <cellStyle name="Normal 2 7 4 3 2 2" xfId="26516" xr:uid="{2A85577B-91D0-4CCF-98A7-397E250A4C3F}"/>
    <cellStyle name="Normal 2 7 4 3 2 3" xfId="15422" xr:uid="{848982D3-A451-47CB-8014-C2530F0784D8}"/>
    <cellStyle name="Normal 2 7 4 3 3" xfId="7875" xr:uid="{B71A9E4B-A303-4E37-BFF9-85C5EC5891C9}"/>
    <cellStyle name="Normal 2 7 4 3 3 2" xfId="18255" xr:uid="{228DDBD2-EFCA-4FF2-A944-A65244689CC1}"/>
    <cellStyle name="Normal 2 7 4 3 4" xfId="10708" xr:uid="{50A21E25-123A-4EC3-B4DC-ABCE8859B544}"/>
    <cellStyle name="Normal 2 7 4 3 4 2" xfId="21088" xr:uid="{8ED9BA2A-D7B1-4CF3-AFD0-84C83C86077C}"/>
    <cellStyle name="Normal 2 7 4 3 5" xfId="23977" xr:uid="{8EB8C2B8-786A-42D6-9143-5D4DFD9BFC73}"/>
    <cellStyle name="Normal 2 7 4 3 6" xfId="13194" xr:uid="{515F9088-1B79-40D4-8535-FE257CE33DE7}"/>
    <cellStyle name="Normal 2 7 4 4" xfId="4173" xr:uid="{8AC50F76-D3E6-41CF-9C06-029A048ABCE8}"/>
    <cellStyle name="Normal 2 7 4 4 2" xfId="8945" xr:uid="{772C9F48-4D58-4B83-A954-095A564A0D15}"/>
    <cellStyle name="Normal 2 7 4 4 2 2" xfId="19325" xr:uid="{F71795C8-7D43-4499-B687-6A053FA1DE38}"/>
    <cellStyle name="Normal 2 7 4 4 3" xfId="11778" xr:uid="{1638D4BF-F1C5-4F51-B1FC-B5BD54ABF90A}"/>
    <cellStyle name="Normal 2 7 4 4 3 2" xfId="22158" xr:uid="{AF0389C7-E3B2-4F45-870B-8DC1F1EEA5B3}"/>
    <cellStyle name="Normal 2 7 4 4 4" xfId="25048" xr:uid="{7CC9B72E-3642-44F3-AF24-C6D0606626FF}"/>
    <cellStyle name="Normal 2 7 4 4 5" xfId="16492" xr:uid="{8F2EC2B8-9FE6-40E7-A228-62ED530AC17F}"/>
    <cellStyle name="Normal 2 7 4 5" xfId="5181" xr:uid="{717DE2C8-2F2E-4098-81A0-E0FA74614B37}"/>
    <cellStyle name="Normal 2 7 4 5 2" xfId="14478" xr:uid="{E74B6E9E-DE02-443A-B853-CFDBE2F2BB9D}"/>
    <cellStyle name="Normal 2 7 4 6" xfId="6931" xr:uid="{3B77EAA3-7C6C-4770-9571-6AC26DFBFF32}"/>
    <cellStyle name="Normal 2 7 4 6 2" xfId="17311" xr:uid="{F461C47C-701C-47D3-BA57-45790E5533C4}"/>
    <cellStyle name="Normal 2 7 4 7" xfId="9764" xr:uid="{FB8127CE-A3A1-4439-98A8-ECC6B82A8295}"/>
    <cellStyle name="Normal 2 7 4 7 2" xfId="20144" xr:uid="{5AF0005F-F0E6-4D89-9C47-D2C9BB2CD303}"/>
    <cellStyle name="Normal 2 7 4 8" xfId="22993" xr:uid="{562F3934-A9DB-4292-8085-6013FA723BAD}"/>
    <cellStyle name="Normal 2 7 4 9" xfId="12733" xr:uid="{3125FADE-A930-44DF-8690-A3014C853D23}"/>
    <cellStyle name="Normal 2 7 5" xfId="3256" xr:uid="{00000000-0005-0000-0000-0000E6040000}"/>
    <cellStyle name="Normal 2 7 5 2" xfId="4496" xr:uid="{6B1E980C-131C-4198-B764-D6BE5D211DA5}"/>
    <cellStyle name="Normal 2 7 5 2 2" xfId="9268" xr:uid="{B7AAB0C6-24BF-4D46-9AA8-24A20F188FDA}"/>
    <cellStyle name="Normal 2 7 5 2 2 2" xfId="29251" xr:uid="{E4734FF7-FCA2-4419-9732-777445AC6B10}"/>
    <cellStyle name="Normal 2 7 5 2 2 3" xfId="19648" xr:uid="{AE84BA61-752F-4654-AE01-737BED40B691}"/>
    <cellStyle name="Normal 2 7 5 2 3" xfId="12101" xr:uid="{DB0328AF-7516-46F1-91E1-E91A6AB86926}"/>
    <cellStyle name="Normal 2 7 5 2 3 2" xfId="22481" xr:uid="{DFB245FF-558E-4727-AEC3-34DB84043612}"/>
    <cellStyle name="Normal 2 7 5 2 4" xfId="25418" xr:uid="{749BA87B-9475-4996-BE56-534F2E8B02B8}"/>
    <cellStyle name="Normal 2 7 5 2 5" xfId="16815" xr:uid="{C9A14064-E63B-40C9-A73D-AFE5C51F8BEF}"/>
    <cellStyle name="Normal 2 7 5 3" xfId="6314" xr:uid="{016DB043-5EF2-4057-AF73-300D6DBDEF75}"/>
    <cellStyle name="Normal 2 7 5 3 2" xfId="26475" xr:uid="{13D0BCA5-0E56-4BC8-9755-AC8E6E21A552}"/>
    <cellStyle name="Normal 2 7 5 3 3" xfId="15883" xr:uid="{B0344709-8316-48B7-9700-1B797A8C7642}"/>
    <cellStyle name="Normal 2 7 5 4" xfId="8336" xr:uid="{4DA050E3-2232-4805-BC13-40346E73E54B}"/>
    <cellStyle name="Normal 2 7 5 4 2" xfId="18716" xr:uid="{A976D288-5856-4ED8-804A-4ECF8534B765}"/>
    <cellStyle name="Normal 2 7 5 5" xfId="11169" xr:uid="{DA5D3750-153B-426B-9D39-B81E3AAF7F63}"/>
    <cellStyle name="Normal 2 7 5 5 2" xfId="21549" xr:uid="{0C6072E1-0399-40E2-BDF9-50D23FE32DFC}"/>
    <cellStyle name="Normal 2 7 5 6" xfId="24231" xr:uid="{8C853527-3A85-4D80-A47F-7032AA059977}"/>
    <cellStyle name="Normal 2 7 5 7" xfId="13804" xr:uid="{0838E1E9-5B0D-41A5-A8FD-58D14A45CBB8}"/>
    <cellStyle name="Normal 2 7 6" xfId="2914" xr:uid="{00000000-0005-0000-0000-0000E7040000}"/>
    <cellStyle name="Normal 2 7 6 2" xfId="6100" xr:uid="{A72DA3E3-628A-466B-B484-2AD061942FF4}"/>
    <cellStyle name="Normal 2 7 6 2 2" xfId="26187" xr:uid="{E3525FCE-0E8B-4363-86AA-5DB0CA30EAC7}"/>
    <cellStyle name="Normal 2 7 6 2 3" xfId="15578" xr:uid="{AD7A8575-854D-44EA-B785-2F1001A2A045}"/>
    <cellStyle name="Normal 2 7 6 3" xfId="8031" xr:uid="{8C399678-619D-4551-9E61-7E718BD25A05}"/>
    <cellStyle name="Normal 2 7 6 3 2" xfId="18411" xr:uid="{B105745C-B71D-49AF-A6E4-9531ED33804E}"/>
    <cellStyle name="Normal 2 7 6 4" xfId="10864" xr:uid="{A3744CBC-45DE-4DAA-BA85-096F6E9261F1}"/>
    <cellStyle name="Normal 2 7 6 4 2" xfId="21244" xr:uid="{E6A6B3B1-E09F-4A41-954C-56180BE9BB5F}"/>
    <cellStyle name="Normal 2 7 6 5" xfId="23487" xr:uid="{ED24D4F5-7011-4B51-BC0D-6F22A62E844E}"/>
    <cellStyle name="Normal 2 7 6 6" xfId="13431" xr:uid="{F9DC699A-8F1C-4AE1-9057-A1937D783382}"/>
    <cellStyle name="Normal 2 7 7" xfId="2486" xr:uid="{00000000-0005-0000-0000-0000E8040000}"/>
    <cellStyle name="Normal 2 7 7 2" xfId="5771" xr:uid="{AC1B6218-AD1E-4FB2-B01B-3690B7A69759}"/>
    <cellStyle name="Normal 2 7 7 2 2" xfId="28750" xr:uid="{00B60B50-D380-4FF6-9C2A-D02F7AC372E8}"/>
    <cellStyle name="Normal 2 7 7 2 3" xfId="15158" xr:uid="{397FE296-624B-4C47-90C5-13988B62CA4A}"/>
    <cellStyle name="Normal 2 7 7 3" xfId="7611" xr:uid="{B75D5F0E-2123-44E6-AED0-AF402A568DD1}"/>
    <cellStyle name="Normal 2 7 7 3 2" xfId="17991" xr:uid="{562B3F72-ACAA-49FA-986D-18354E0EAC7E}"/>
    <cellStyle name="Normal 2 7 7 4" xfId="10444" xr:uid="{44FF3E11-BB54-432F-9989-F88AFDD01007}"/>
    <cellStyle name="Normal 2 7 7 4 2" xfId="20824" xr:uid="{DEBB59F7-4C48-408A-BD45-419079E7F30B}"/>
    <cellStyle name="Normal 2 7 7 5" xfId="23356" xr:uid="{09A29A52-3B42-4616-92F6-5CBC0EA39103}"/>
    <cellStyle name="Normal 2 7 7 6" xfId="12874" xr:uid="{CA745FC1-03D0-438C-BF2F-B04F366ACD19}"/>
    <cellStyle name="Normal 2 7 8" xfId="2180" xr:uid="{00000000-0005-0000-0000-0000D1040000}"/>
    <cellStyle name="Normal 2 7 8 2" xfId="7307" xr:uid="{0830F5DD-6D21-49F4-A9B3-604959D8120F}"/>
    <cellStyle name="Normal 2 7 8 2 2" xfId="17687" xr:uid="{29EDD52C-37AD-477B-AFB3-3D788AE07F90}"/>
    <cellStyle name="Normal 2 7 8 3" xfId="10140" xr:uid="{DB91861C-0F9C-4892-A88B-7DBA1139476D}"/>
    <cellStyle name="Normal 2 7 8 3 2" xfId="20520" xr:uid="{00B74FED-9925-4107-AD01-E9A8F8C22E98}"/>
    <cellStyle name="Normal 2 7 8 4" xfId="24851" xr:uid="{9F222FCF-80AD-4A76-8591-13E84C4F1B1E}"/>
    <cellStyle name="Normal 2 7 8 5" xfId="14854" xr:uid="{55F52EA5-B516-4C11-A49F-8421E51557FF}"/>
    <cellStyle name="Normal 2 7 9" xfId="3951" xr:uid="{A6386ADA-3287-4373-839E-4D0FB01F6C53}"/>
    <cellStyle name="Normal 2 7 9 2" xfId="8783" xr:uid="{99D06A28-198A-451C-9CC5-BBFF21DD87E2}"/>
    <cellStyle name="Normal 2 7 9 2 2" xfId="19163" xr:uid="{3775A87A-2918-4CCC-82B1-39DC7F69925D}"/>
    <cellStyle name="Normal 2 7 9 3" xfId="11616" xr:uid="{C785F9A9-9F97-4EFB-9C31-10DEE8DC4130}"/>
    <cellStyle name="Normal 2 7 9 3 2" xfId="21996" xr:uid="{C92B6D30-0CB7-48C0-AFA2-0393924E08D1}"/>
    <cellStyle name="Normal 2 7 9 4" xfId="16330" xr:uid="{20C1B482-BFD0-465A-8590-E53314C7EF9A}"/>
    <cellStyle name="Normal 2 8" xfId="831" xr:uid="{00000000-0005-0000-0000-0000EB040000}"/>
    <cellStyle name="Normal 2 8 10" xfId="5182" xr:uid="{40380ED7-DDE8-4CE3-82C0-99469D30D652}"/>
    <cellStyle name="Normal 2 8 10 2" xfId="14479" xr:uid="{E1EB6AAD-E630-4183-B6FD-218D1F36B279}"/>
    <cellStyle name="Normal 2 8 11" xfId="6932" xr:uid="{4E51C6D5-27D3-44AA-BAF2-C86DDDAF7446}"/>
    <cellStyle name="Normal 2 8 11 2" xfId="17312" xr:uid="{837D9E52-6906-4D0D-8672-AB683F7730B4}"/>
    <cellStyle name="Normal 2 8 12" xfId="9765" xr:uid="{A749656F-3C03-463C-BB9D-2A573B397E89}"/>
    <cellStyle name="Normal 2 8 12 2" xfId="20145" xr:uid="{C8F920DA-218B-44F4-8186-69E8299B7674}"/>
    <cellStyle name="Normal 2 8 13" xfId="24145" xr:uid="{0963CDEC-E371-42BB-9422-ACE52BBA0CF3}"/>
    <cellStyle name="Normal 2 8 14" xfId="12446" xr:uid="{A31E1099-78CC-4B71-A141-F56A2524A61E}"/>
    <cellStyle name="Normal 2 8 2" xfId="832" xr:uid="{00000000-0005-0000-0000-0000EC040000}"/>
    <cellStyle name="Normal 2 8 2 10" xfId="9766" xr:uid="{4D9DFE05-B631-403C-BCF3-EF6C419A7C37}"/>
    <cellStyle name="Normal 2 8 2 10 2" xfId="20146" xr:uid="{0277E97B-E62E-427C-BF5C-3E79B155C3BF}"/>
    <cellStyle name="Normal 2 8 2 11" xfId="22934" xr:uid="{A9E5B6A5-7BA3-4B67-B5F4-6B9016B71202}"/>
    <cellStyle name="Normal 2 8 2 12" xfId="12576" xr:uid="{9AA20E7D-A7C9-4928-BD7B-329E347E1DF8}"/>
    <cellStyle name="Normal 2 8 2 2" xfId="833" xr:uid="{00000000-0005-0000-0000-0000ED040000}"/>
    <cellStyle name="Normal 2 8 2 2 2" xfId="3258" xr:uid="{00000000-0005-0000-0000-0000EC040000}"/>
    <cellStyle name="Normal 2 8 2 2 2 2" xfId="6316" xr:uid="{E8CEFCD8-20B3-4E94-9B5B-50A8F801EC89}"/>
    <cellStyle name="Normal 2 8 2 2 2 2 2" xfId="28451" xr:uid="{9B2527F5-BBB3-4B72-A313-3D4FC3D3FC8C}"/>
    <cellStyle name="Normal 2 8 2 2 2 2 3" xfId="28091" xr:uid="{550DFAE7-40CC-4013-9279-7A91D3B432AF}"/>
    <cellStyle name="Normal 2 8 2 2 2 2 4" xfId="15885" xr:uid="{A5BAF042-E853-4939-BD0A-B23D58C90756}"/>
    <cellStyle name="Normal 2 8 2 2 2 3" xfId="8338" xr:uid="{E29A79B0-B795-4C94-814D-9A47992D2E01}"/>
    <cellStyle name="Normal 2 8 2 2 2 3 2" xfId="28890" xr:uid="{90C5D1D6-906A-4005-92B0-64FAE9DF8EF7}"/>
    <cellStyle name="Normal 2 8 2 2 2 3 3" xfId="18718" xr:uid="{C0CF3DCE-97A0-498E-B04F-FBE73C34FEA1}"/>
    <cellStyle name="Normal 2 8 2 2 2 4" xfId="11171" xr:uid="{C6533BE9-E499-41F1-BEC4-3AA5F4A737A6}"/>
    <cellStyle name="Normal 2 8 2 2 2 4 2" xfId="21551" xr:uid="{979617F4-9BC4-4068-AF89-9D803C9B722D}"/>
    <cellStyle name="Normal 2 8 2 2 2 5" xfId="23677" xr:uid="{F7A09A72-CE90-45E7-A8FB-448103B44903}"/>
    <cellStyle name="Normal 2 8 2 2 2 6" xfId="13806" xr:uid="{9A71CDC9-C58C-47F5-8EB7-FCF081FA00A5}"/>
    <cellStyle name="Normal 2 8 2 2 3" xfId="4318" xr:uid="{00641515-B8EE-4462-A5E1-92E8AD68B412}"/>
    <cellStyle name="Normal 2 8 2 2 3 2" xfId="9090" xr:uid="{E5787134-1742-4497-B391-2B38C5521001}"/>
    <cellStyle name="Normal 2 8 2 2 3 2 2" xfId="29133" xr:uid="{60591CF2-D428-4AF2-BB3D-111D24C78CB3}"/>
    <cellStyle name="Normal 2 8 2 2 3 2 3" xfId="19470" xr:uid="{D12FADAD-F941-49B0-A161-CFAB573B85AA}"/>
    <cellStyle name="Normal 2 8 2 2 3 3" xfId="11923" xr:uid="{E4C4019B-05FA-4C55-A2FF-B1FA27230812}"/>
    <cellStyle name="Normal 2 8 2 2 3 3 2" xfId="22303" xr:uid="{AA4D6692-15F2-4F6C-B9B3-B232C24BA114}"/>
    <cellStyle name="Normal 2 8 2 2 3 4" xfId="24489" xr:uid="{31D545F0-70D4-4D94-9FC6-A6B195271AF7}"/>
    <cellStyle name="Normal 2 8 2 2 3 5" xfId="16637" xr:uid="{59F603B3-032B-46B7-BB26-026DED68F117}"/>
    <cellStyle name="Normal 2 8 2 2 4" xfId="5184" xr:uid="{3CFE1E7C-2C46-4B24-A72F-B89B6CD06028}"/>
    <cellStyle name="Normal 2 8 2 2 4 2" xfId="28349" xr:uid="{60632920-281C-46EA-AC97-42678D7DB885}"/>
    <cellStyle name="Normal 2 8 2 2 4 3" xfId="14481" xr:uid="{51350F7B-30E1-4F4E-891E-CAB00AFBC1F8}"/>
    <cellStyle name="Normal 2 8 2 2 5" xfId="6934" xr:uid="{35DC256B-D160-4416-83A4-3BD5F907605A}"/>
    <cellStyle name="Normal 2 8 2 2 5 2" xfId="17314" xr:uid="{125BA631-0382-4A16-9B52-79AC361B8BE7}"/>
    <cellStyle name="Normal 2 8 2 2 6" xfId="9767" xr:uid="{6F07800B-1F18-4E12-8ADD-86321C659FBE}"/>
    <cellStyle name="Normal 2 8 2 2 6 2" xfId="20147" xr:uid="{74537F53-6B31-44FB-ABF9-7042343A8374}"/>
    <cellStyle name="Normal 2 8 2 2 7" xfId="24600" xr:uid="{4354B5C0-2B0E-4A08-A5F4-F2F6E931B73C}"/>
    <cellStyle name="Normal 2 8 2 2 8" xfId="13199" xr:uid="{0A02F550-76AE-4963-938D-99C871307A70}"/>
    <cellStyle name="Normal 2 8 2 3" xfId="3259" xr:uid="{00000000-0005-0000-0000-0000ED040000}"/>
    <cellStyle name="Normal 2 8 2 3 2" xfId="4497" xr:uid="{0BBF4EAF-2EEB-4640-BA38-DBDFC058B749}"/>
    <cellStyle name="Normal 2 8 2 3 2 2" xfId="9269" xr:uid="{48BFEDD3-7392-4C4A-B002-66AD38724562}"/>
    <cellStyle name="Normal 2 8 2 3 2 2 2" xfId="29252" xr:uid="{238C0550-505F-490B-9C2D-23264E218DA0}"/>
    <cellStyle name="Normal 2 8 2 3 2 2 3" xfId="19649" xr:uid="{9EA528C0-22A5-49DE-8E75-D6F59A2F526C}"/>
    <cellStyle name="Normal 2 8 2 3 2 3" xfId="12102" xr:uid="{1F1673D3-C7B3-4070-944F-11A3F491560D}"/>
    <cellStyle name="Normal 2 8 2 3 2 3 2" xfId="22482" xr:uid="{4EC5530C-B788-49D1-B8AD-24172D3E9448}"/>
    <cellStyle name="Normal 2 8 2 3 2 4" xfId="25715" xr:uid="{23044FBC-8E1B-4EE7-B299-D46361B75083}"/>
    <cellStyle name="Normal 2 8 2 3 2 5" xfId="16816" xr:uid="{F64422A4-F1AB-4878-BBE9-CCF2850EC9DB}"/>
    <cellStyle name="Normal 2 8 2 3 3" xfId="6317" xr:uid="{70319F9C-8C6C-4280-B5A7-FA70D7D4E8EC}"/>
    <cellStyle name="Normal 2 8 2 3 3 2" xfId="27175" xr:uid="{944CDA04-5C80-4EA1-80A7-A40B22BF04C9}"/>
    <cellStyle name="Normal 2 8 2 3 3 3" xfId="15886" xr:uid="{2E65C6E6-7705-4581-B6DB-48A3329BC3F3}"/>
    <cellStyle name="Normal 2 8 2 3 4" xfId="8339" xr:uid="{89F6381F-D0A9-48DA-84B5-04BBD4FA5670}"/>
    <cellStyle name="Normal 2 8 2 3 4 2" xfId="18719" xr:uid="{8F0AFD53-0182-4B64-897F-CD52C1FD9A88}"/>
    <cellStyle name="Normal 2 8 2 3 5" xfId="11172" xr:uid="{E4AD119B-BB10-43C1-AED6-D358178586EF}"/>
    <cellStyle name="Normal 2 8 2 3 5 2" xfId="21552" xr:uid="{7A6F2011-0DC7-41B4-858C-64B84CC192DA}"/>
    <cellStyle name="Normal 2 8 2 3 6" xfId="22833" xr:uid="{8923D2E7-2DA7-4CCF-A63E-0536F14CB31F}"/>
    <cellStyle name="Normal 2 8 2 3 7" xfId="13807" xr:uid="{B28A44E3-FA3B-4166-B3F5-6786840ACCA1}"/>
    <cellStyle name="Normal 2 8 2 4" xfId="3257" xr:uid="{00000000-0005-0000-0000-0000EE040000}"/>
    <cellStyle name="Normal 2 8 2 4 2" xfId="6315" xr:uid="{968A0815-396A-4C1F-ACF4-0899CC97A8BE}"/>
    <cellStyle name="Normal 2 8 2 4 2 2" xfId="27078" xr:uid="{169A6153-9C29-40DB-B39A-F4DDE627EFA0}"/>
    <cellStyle name="Normal 2 8 2 4 2 3" xfId="15884" xr:uid="{2870D56E-C8E3-4B29-9892-B687B606CDEA}"/>
    <cellStyle name="Normal 2 8 2 4 3" xfId="8337" xr:uid="{2F49353E-3D79-4C99-AD1D-F70CD5D1E16D}"/>
    <cellStyle name="Normal 2 8 2 4 3 2" xfId="18717" xr:uid="{CC2B2CAA-02A0-48A3-92AE-8DBF048D4E88}"/>
    <cellStyle name="Normal 2 8 2 4 4" xfId="11170" xr:uid="{FC40FFB0-4FEC-4115-AB03-33E0128807DE}"/>
    <cellStyle name="Normal 2 8 2 4 4 2" xfId="21550" xr:uid="{5A6FD68D-ABDC-4917-A965-2A7AF6BA2198}"/>
    <cellStyle name="Normal 2 8 2 4 5" xfId="24520" xr:uid="{147CC830-D3CD-4478-90B8-BCC4D363D848}"/>
    <cellStyle name="Normal 2 8 2 4 6" xfId="13805" xr:uid="{D4E5B640-704A-427D-86D2-AE67A1DDF6F9}"/>
    <cellStyle name="Normal 2 8 2 5" xfId="2520" xr:uid="{00000000-0005-0000-0000-0000EF040000}"/>
    <cellStyle name="Normal 2 8 2 5 2" xfId="5797" xr:uid="{47DCC92F-54E9-4911-AC1D-47F2B7FB5C2F}"/>
    <cellStyle name="Normal 2 8 2 5 2 2" xfId="26991" xr:uid="{4D34E770-5F98-4A6F-9C61-581E4CC543E3}"/>
    <cellStyle name="Normal 2 8 2 5 2 3" xfId="15192" xr:uid="{FDD16847-3A23-4F2B-93C4-65D91B7D4AE2}"/>
    <cellStyle name="Normal 2 8 2 5 3" xfId="7645" xr:uid="{1EF7B022-A18D-4AB6-A3C4-D739248B73E8}"/>
    <cellStyle name="Normal 2 8 2 5 3 2" xfId="18025" xr:uid="{3E320686-9FFB-4CD3-BCAA-76D0D9A5627A}"/>
    <cellStyle name="Normal 2 8 2 5 4" xfId="10478" xr:uid="{AFB5CAA6-E1B0-4B42-960C-3E43FD85A6FF}"/>
    <cellStyle name="Normal 2 8 2 5 4 2" xfId="20858" xr:uid="{BA75980F-6F1F-4861-85F6-25FEDA469C6F}"/>
    <cellStyle name="Normal 2 8 2 5 5" xfId="22803" xr:uid="{8C5AB9D4-325C-4C09-8367-86F84CBEDFC1}"/>
    <cellStyle name="Normal 2 8 2 5 6" xfId="12908" xr:uid="{F3AC945C-F83D-4E22-AA51-69CA9A117B98}"/>
    <cellStyle name="Normal 2 8 2 6" xfId="2342" xr:uid="{00000000-0005-0000-0000-0000EA040000}"/>
    <cellStyle name="Normal 2 8 2 6 2" xfId="7469" xr:uid="{F25297D3-D501-42A1-AA59-8886F1FEEAF3}"/>
    <cellStyle name="Normal 2 8 2 6 2 2" xfId="17849" xr:uid="{D677E904-4008-48A5-A7F7-B9A14DAA6580}"/>
    <cellStyle name="Normal 2 8 2 6 3" xfId="10302" xr:uid="{DC3DB0BA-F8F6-4476-B45D-AD550463A2F8}"/>
    <cellStyle name="Normal 2 8 2 6 3 2" xfId="20682" xr:uid="{F69C4960-EE6C-4465-B5B3-0F5FFFD2313C}"/>
    <cellStyle name="Normal 2 8 2 6 4" xfId="23142" xr:uid="{2E10A497-7F6A-4EC1-9EF8-2439084B8E12}"/>
    <cellStyle name="Normal 2 8 2 6 5" xfId="15016" xr:uid="{8B4776D4-7302-426E-94DD-26E671A43624}"/>
    <cellStyle name="Normal 2 8 2 7" xfId="3853" xr:uid="{B99E1F2C-77D1-436B-A020-A22F5F81BD72}"/>
    <cellStyle name="Normal 2 8 2 7 2" xfId="8686" xr:uid="{362A60B7-29E5-4E02-8394-414C56F97128}"/>
    <cellStyle name="Normal 2 8 2 7 2 2" xfId="19066" xr:uid="{A296323F-529D-4171-83EA-E9E750DE7ADD}"/>
    <cellStyle name="Normal 2 8 2 7 3" xfId="11519" xr:uid="{13CF40C2-23CF-4CF9-80AF-FEDE8F52F4E6}"/>
    <cellStyle name="Normal 2 8 2 7 3 2" xfId="21899" xr:uid="{EED8F838-167F-4C79-89E3-CA02AA7F75C9}"/>
    <cellStyle name="Normal 2 8 2 7 4" xfId="16233" xr:uid="{9B383E1C-F202-4249-AA30-5F4039972BD6}"/>
    <cellStyle name="Normal 2 8 2 8" xfId="5183" xr:uid="{9A79AB6A-5F15-47BD-854C-4704EA6A1DF5}"/>
    <cellStyle name="Normal 2 8 2 8 2" xfId="14480" xr:uid="{9EC2CC00-3494-48C2-A9A9-E28A61A3C528}"/>
    <cellStyle name="Normal 2 8 2 9" xfId="6933" xr:uid="{64F0A1D1-B9AC-43C0-A9B9-60617BD5F23A}"/>
    <cellStyle name="Normal 2 8 2 9 2" xfId="17313" xr:uid="{1BB0B183-2132-4C6F-B5A4-5DB449444F25}"/>
    <cellStyle name="Normal 2 8 3" xfId="834" xr:uid="{00000000-0005-0000-0000-0000EE040000}"/>
    <cellStyle name="Normal 2 8 3 10" xfId="25380" xr:uid="{17E62A56-8EBA-4252-82CC-1F7F66844708}"/>
    <cellStyle name="Normal 2 8 3 11" xfId="12734" xr:uid="{7AC5C086-4CD1-43AF-AB6F-2B1CB78A380D}"/>
    <cellStyle name="Normal 2 8 3 2" xfId="2755" xr:uid="{00000000-0005-0000-0000-0000F1040000}"/>
    <cellStyle name="Normal 2 8 3 2 2" xfId="3261" xr:uid="{00000000-0005-0000-0000-0000F2040000}"/>
    <cellStyle name="Normal 2 8 3 2 2 2" xfId="6319" xr:uid="{BD9D0536-3699-40B6-98E2-EBDCDE845069}"/>
    <cellStyle name="Normal 2 8 3 2 2 2 2" xfId="28183" xr:uid="{3D61B14B-CE7E-4248-A4BA-EDB3E926A8F3}"/>
    <cellStyle name="Normal 2 8 3 2 2 2 3" xfId="15888" xr:uid="{D474407B-F78D-432C-9CED-E3E72F989BBC}"/>
    <cellStyle name="Normal 2 8 3 2 2 3" xfId="8341" xr:uid="{E09CD465-5962-475E-9310-F67B4BA857B8}"/>
    <cellStyle name="Normal 2 8 3 2 2 3 2" xfId="18721" xr:uid="{33F267E9-C350-475A-A4EB-1FC086DF9A10}"/>
    <cellStyle name="Normal 2 8 3 2 2 4" xfId="11174" xr:uid="{30F924E3-F7AF-46C5-A6F8-FC91ED43DBF6}"/>
    <cellStyle name="Normal 2 8 3 2 2 4 2" xfId="21554" xr:uid="{5D81271B-7FBC-40B0-AFF4-8821475572AF}"/>
    <cellStyle name="Normal 2 8 3 2 2 5" xfId="24308" xr:uid="{71376A80-8FAD-4364-968E-982EA9EED0E1}"/>
    <cellStyle name="Normal 2 8 3 2 2 6" xfId="13809" xr:uid="{E05E4D94-3931-46D8-8FC2-EA60D07A61D9}"/>
    <cellStyle name="Normal 2 8 3 2 3" xfId="4319" xr:uid="{D25E4437-4EA4-45F0-9EE5-3638C42BF349}"/>
    <cellStyle name="Normal 2 8 3 2 3 2" xfId="9091" xr:uid="{D69750B2-0EEE-483F-8EF6-9527410F7451}"/>
    <cellStyle name="Normal 2 8 3 2 3 2 2" xfId="29134" xr:uid="{F0AEA303-C52B-4222-8F9D-1F49270C7021}"/>
    <cellStyle name="Normal 2 8 3 2 3 2 3" xfId="19471" xr:uid="{83DD875B-4FE6-4C30-9638-308A9D584DA6}"/>
    <cellStyle name="Normal 2 8 3 2 3 3" xfId="11924" xr:uid="{D6C02531-49AF-4900-8FE3-26F387CE2252}"/>
    <cellStyle name="Normal 2 8 3 2 3 3 2" xfId="22304" xr:uid="{10370E83-08B0-4273-B3A8-E4754264DC3C}"/>
    <cellStyle name="Normal 2 8 3 2 3 4" xfId="23089" xr:uid="{9440B033-98C1-4D25-BC1D-B1882C4FF38B}"/>
    <cellStyle name="Normal 2 8 3 2 3 5" xfId="16638" xr:uid="{B8AB671E-A73C-4504-A03D-D60071FC3531}"/>
    <cellStyle name="Normal 2 8 3 2 4" xfId="5973" xr:uid="{3BB15D85-FDB9-45F7-9409-52962EA45647}"/>
    <cellStyle name="Normal 2 8 3 2 4 2" xfId="27166" xr:uid="{5303FDA9-5ADF-4827-A7AF-96E24920E174}"/>
    <cellStyle name="Normal 2 8 3 2 4 3" xfId="15426" xr:uid="{41CF9545-43B1-47D9-A01C-B25CC5567E38}"/>
    <cellStyle name="Normal 2 8 3 2 5" xfId="7879" xr:uid="{EABEFE2C-BFCA-49C6-A627-85CFB20F1B17}"/>
    <cellStyle name="Normal 2 8 3 2 5 2" xfId="18259" xr:uid="{ED132D4B-2A6F-489F-AFA3-258F5D08FE52}"/>
    <cellStyle name="Normal 2 8 3 2 6" xfId="10712" xr:uid="{4F852A99-764E-45D0-9E91-B7C10AB77553}"/>
    <cellStyle name="Normal 2 8 3 2 6 2" xfId="21092" xr:uid="{BB8E2CBC-5234-4425-B63F-C0213B1BFD16}"/>
    <cellStyle name="Normal 2 8 3 2 7" xfId="22792" xr:uid="{59CB398D-CA33-4225-9761-66A39892865A}"/>
    <cellStyle name="Normal 2 8 3 2 8" xfId="13200" xr:uid="{159B5130-3221-4602-A1C2-C3A0E6216CA5}"/>
    <cellStyle name="Normal 2 8 3 3" xfId="3262" xr:uid="{00000000-0005-0000-0000-0000F3040000}"/>
    <cellStyle name="Normal 2 8 3 3 2" xfId="4498" xr:uid="{3EA06542-8B36-463A-8E1E-CC73CF39FB59}"/>
    <cellStyle name="Normal 2 8 3 3 2 2" xfId="9270" xr:uid="{CC554882-7403-4872-B9D3-30DD53E78D1A}"/>
    <cellStyle name="Normal 2 8 3 3 2 2 2" xfId="29253" xr:uid="{84DF408D-0CED-42F5-962F-7651692141DE}"/>
    <cellStyle name="Normal 2 8 3 3 2 2 3" xfId="19650" xr:uid="{31758A29-DC95-462A-B632-3B363553A416}"/>
    <cellStyle name="Normal 2 8 3 3 2 3" xfId="12103" xr:uid="{9E3EE59A-0169-4C8D-9C7D-BD05A70F4E78}"/>
    <cellStyle name="Normal 2 8 3 3 2 3 2" xfId="22483" xr:uid="{6B4E2281-DEF4-4690-A99A-075310AB67A0}"/>
    <cellStyle name="Normal 2 8 3 3 2 4" xfId="23942" xr:uid="{A24C8BCD-CA8C-4BDF-B9CD-D0461D22C827}"/>
    <cellStyle name="Normal 2 8 3 3 2 5" xfId="16817" xr:uid="{74422C01-685B-4355-AAEA-AF1C6B3E7D79}"/>
    <cellStyle name="Normal 2 8 3 3 3" xfId="6320" xr:uid="{279D0E37-90D2-4222-9285-6030E28A6DF6}"/>
    <cellStyle name="Normal 2 8 3 3 3 2" xfId="27666" xr:uid="{6FB621B3-9AD1-4BB6-8F80-C57F0EE981D3}"/>
    <cellStyle name="Normal 2 8 3 3 3 3" xfId="15889" xr:uid="{CB285C85-0806-410C-B223-4962D476FEC6}"/>
    <cellStyle name="Normal 2 8 3 3 4" xfId="8342" xr:uid="{3FD44BF7-A114-4295-8619-ECA18BD88F96}"/>
    <cellStyle name="Normal 2 8 3 3 4 2" xfId="18722" xr:uid="{7D706125-C714-41D5-8B57-9266C8E5E41D}"/>
    <cellStyle name="Normal 2 8 3 3 5" xfId="11175" xr:uid="{3FCC255D-4B84-44AD-9636-A3A2B72B6B99}"/>
    <cellStyle name="Normal 2 8 3 3 5 2" xfId="21555" xr:uid="{572DC6E6-8985-4FD9-AC2A-016B7FFE0041}"/>
    <cellStyle name="Normal 2 8 3 3 6" xfId="22845" xr:uid="{2BB0CEB5-1638-407D-92A5-AF6A231A7822}"/>
    <cellStyle name="Normal 2 8 3 3 7" xfId="13810" xr:uid="{9296A94C-12A0-42CC-BB7A-168FD37B53E6}"/>
    <cellStyle name="Normal 2 8 3 4" xfId="3260" xr:uid="{00000000-0005-0000-0000-0000F4040000}"/>
    <cellStyle name="Normal 2 8 3 4 2" xfId="6318" xr:uid="{14919506-F606-461B-B41D-72C7D86A95BD}"/>
    <cellStyle name="Normal 2 8 3 4 2 2" xfId="27071" xr:uid="{76F5C591-49A1-4806-9F92-9DB76AB64083}"/>
    <cellStyle name="Normal 2 8 3 4 2 3" xfId="15887" xr:uid="{016EB0A9-4FE7-4904-93A8-9D4FD346A065}"/>
    <cellStyle name="Normal 2 8 3 4 3" xfId="8340" xr:uid="{84E0DE4A-7166-4129-84FC-03A751374921}"/>
    <cellStyle name="Normal 2 8 3 4 3 2" xfId="18720" xr:uid="{1BFCEABB-CA3D-43AE-9144-A7C7BBD81D2A}"/>
    <cellStyle name="Normal 2 8 3 4 4" xfId="11173" xr:uid="{FDCB34B3-A7C8-410F-8351-51348C246EC1}"/>
    <cellStyle name="Normal 2 8 3 4 4 2" xfId="21553" xr:uid="{42CFB193-07F8-4960-A351-EE292CD41811}"/>
    <cellStyle name="Normal 2 8 3 4 5" xfId="25200" xr:uid="{48EE267E-D509-48D9-8E1E-EB7D4D2017E6}"/>
    <cellStyle name="Normal 2 8 3 4 6" xfId="13808" xr:uid="{05B8532D-B56A-489B-98BE-3669A7F17100}"/>
    <cellStyle name="Normal 2 8 3 5" xfId="2623" xr:uid="{00000000-0005-0000-0000-0000F5040000}"/>
    <cellStyle name="Normal 2 8 3 5 2" xfId="5885" xr:uid="{9A8A9323-7AE6-40BB-B754-36EC30028BE6}"/>
    <cellStyle name="Normal 2 8 3 5 2 2" xfId="26156" xr:uid="{A20DC687-5F32-4034-8A17-2601DBC372EB}"/>
    <cellStyle name="Normal 2 8 3 5 2 3" xfId="15295" xr:uid="{990C1D93-C515-4F0D-8131-322B43F7B8CC}"/>
    <cellStyle name="Normal 2 8 3 5 3" xfId="7748" xr:uid="{454114AE-7AEB-49B9-B36B-768C7BCF914E}"/>
    <cellStyle name="Normal 2 8 3 5 3 2" xfId="18128" xr:uid="{71E1F9B9-4024-488D-A226-945B9AB0FA01}"/>
    <cellStyle name="Normal 2 8 3 5 4" xfId="10581" xr:uid="{2B3C5ECB-70C4-4606-9DDC-843CAAA98B1F}"/>
    <cellStyle name="Normal 2 8 3 5 4 2" xfId="20961" xr:uid="{3697A04A-1C78-41C6-8177-74F6DB38E2E7}"/>
    <cellStyle name="Normal 2 8 3 5 5" xfId="23262" xr:uid="{86FB51D7-8590-48B1-BFEC-304D10C56C6C}"/>
    <cellStyle name="Normal 2 8 3 5 6" xfId="13011" xr:uid="{CB326828-C6BC-4D99-8C3E-6149D0EE0BC5}"/>
    <cellStyle name="Normal 2 8 3 6" xfId="4174" xr:uid="{2BF2C53F-CF90-4E79-B6F1-AA1C6B49B262}"/>
    <cellStyle name="Normal 2 8 3 6 2" xfId="8946" xr:uid="{CC1D5B72-12BC-49AE-8051-9F414A0754E5}"/>
    <cellStyle name="Normal 2 8 3 6 2 2" xfId="19326" xr:uid="{11F599AC-CEF8-443B-94B9-0D10200E6597}"/>
    <cellStyle name="Normal 2 8 3 6 3" xfId="11779" xr:uid="{2F3FEE01-A477-4489-9A49-9BC60CBB444B}"/>
    <cellStyle name="Normal 2 8 3 6 3 2" xfId="22159" xr:uid="{394D04A4-DDA6-4BA4-8CC4-CA26E692393C}"/>
    <cellStyle name="Normal 2 8 3 6 4" xfId="24464" xr:uid="{700999BE-0B15-4696-B088-844B62FC8475}"/>
    <cellStyle name="Normal 2 8 3 6 5" xfId="16493" xr:uid="{3D12A16F-E536-4B3A-9019-F138C7D11A92}"/>
    <cellStyle name="Normal 2 8 3 7" xfId="5185" xr:uid="{14A31ADD-2E6B-46C3-9E3A-E7C64FECAC27}"/>
    <cellStyle name="Normal 2 8 3 7 2" xfId="14482" xr:uid="{8061915E-3A6A-482D-9422-9284FF76093D}"/>
    <cellStyle name="Normal 2 8 3 8" xfId="6935" xr:uid="{0467EFA4-6627-44FD-AEEB-166630D9B8BE}"/>
    <cellStyle name="Normal 2 8 3 8 2" xfId="17315" xr:uid="{922BED87-D10C-464F-98AB-8EA4B34D6DFA}"/>
    <cellStyle name="Normal 2 8 3 9" xfId="9768" xr:uid="{9C875BDA-2981-48B8-ADBB-377E072090EF}"/>
    <cellStyle name="Normal 2 8 3 9 2" xfId="20148" xr:uid="{9CDE13C9-8692-47A0-88B9-85608CF777E8}"/>
    <cellStyle name="Normal 2 8 4" xfId="835" xr:uid="{00000000-0005-0000-0000-0000EF040000}"/>
    <cellStyle name="Normal 2 8 4 2" xfId="3263" xr:uid="{00000000-0005-0000-0000-0000F7040000}"/>
    <cellStyle name="Normal 2 8 4 2 2" xfId="6321" xr:uid="{85D5D0ED-3998-423F-85D6-D7F2C7EEB6F6}"/>
    <cellStyle name="Normal 2 8 4 2 2 2" xfId="28413" xr:uid="{7B6C017D-A110-4B25-AC70-1FFF71EBB8FF}"/>
    <cellStyle name="Normal 2 8 4 2 2 3" xfId="15890" xr:uid="{3289FA99-5F4F-4107-ABB3-6495CC572AC2}"/>
    <cellStyle name="Normal 2 8 4 2 3" xfId="8343" xr:uid="{FB0342AB-9DF9-4F40-B43B-8979CBC51628}"/>
    <cellStyle name="Normal 2 8 4 2 3 2" xfId="18723" xr:uid="{60975CA2-8649-4683-82BB-53D1F33969FB}"/>
    <cellStyle name="Normal 2 8 4 2 4" xfId="11176" xr:uid="{6E433FE9-9821-49C9-A393-B052723ADD27}"/>
    <cellStyle name="Normal 2 8 4 2 4 2" xfId="21556" xr:uid="{A28635D2-C8A0-4D50-A0B5-FDCFD80FECBE}"/>
    <cellStyle name="Normal 2 8 4 2 5" xfId="24880" xr:uid="{245BB831-80AE-44B3-9E10-6B402E97DCF8}"/>
    <cellStyle name="Normal 2 8 4 2 6" xfId="13811" xr:uid="{98B15CF9-1ED3-43C2-98D6-29F7FB5E7FEA}"/>
    <cellStyle name="Normal 2 8 4 3" xfId="4317" xr:uid="{BCB18D81-EA89-4B82-A56D-4F6ABD77718E}"/>
    <cellStyle name="Normal 2 8 4 3 2" xfId="9089" xr:uid="{13DC86AC-6F69-4A59-BBCE-A4FAF1E15F90}"/>
    <cellStyle name="Normal 2 8 4 3 2 2" xfId="29132" xr:uid="{2E1D8AC7-D2E8-4AAA-BCDD-339074F81B81}"/>
    <cellStyle name="Normal 2 8 4 3 2 3" xfId="19469" xr:uid="{5E32389D-45B0-4C64-A0EF-2DF86E2B2567}"/>
    <cellStyle name="Normal 2 8 4 3 3" xfId="11922" xr:uid="{CEA9BC84-DAEB-42D8-ABF9-A3962AED31E7}"/>
    <cellStyle name="Normal 2 8 4 3 3 2" xfId="22302" xr:uid="{1028DFFD-EC58-472D-8554-DFF6C3768473}"/>
    <cellStyle name="Normal 2 8 4 3 4" xfId="23310" xr:uid="{C6C77F9D-6399-41CE-A380-A99D83F12098}"/>
    <cellStyle name="Normal 2 8 4 3 5" xfId="16636" xr:uid="{A416AFA9-6AFC-4011-A3D2-91C0AFB8D4D9}"/>
    <cellStyle name="Normal 2 8 4 4" xfId="5186" xr:uid="{A2219C34-4BD7-46B2-82F1-573F84CAEB23}"/>
    <cellStyle name="Normal 2 8 4 4 2" xfId="25857" xr:uid="{944FF65E-C124-4482-8EE6-206DFE1DEC94}"/>
    <cellStyle name="Normal 2 8 4 4 3" xfId="14483" xr:uid="{AC7FFCC3-39B8-483B-9053-711A7D4DBA6C}"/>
    <cellStyle name="Normal 2 8 4 5" xfId="6936" xr:uid="{C93BB016-41FA-4908-B435-B37956C8DA8F}"/>
    <cellStyle name="Normal 2 8 4 5 2" xfId="17316" xr:uid="{58DECF45-AB2C-4597-9E9F-91FC270AA1C6}"/>
    <cellStyle name="Normal 2 8 4 6" xfId="9769" xr:uid="{627620D3-F821-46A0-A7BF-2BFCC84DC435}"/>
    <cellStyle name="Normal 2 8 4 6 2" xfId="20149" xr:uid="{FF9D7BA1-BAA8-4E88-AA3F-9136D759C909}"/>
    <cellStyle name="Normal 2 8 4 7" xfId="23266" xr:uid="{1DAD77E2-B79D-4ED5-9EF7-A316C3DB968D}"/>
    <cellStyle name="Normal 2 8 4 8" xfId="13198" xr:uid="{9A496A9C-CBD9-4D16-8FC2-C445D0CD8337}"/>
    <cellStyle name="Normal 2 8 5" xfId="3264" xr:uid="{00000000-0005-0000-0000-0000F8040000}"/>
    <cellStyle name="Normal 2 8 5 2" xfId="4499" xr:uid="{95CE7CBC-1CDF-4046-832D-591E97A7B94B}"/>
    <cellStyle name="Normal 2 8 5 2 2" xfId="9271" xr:uid="{B4C87EE0-318C-4084-A168-600F15E93567}"/>
    <cellStyle name="Normal 2 8 5 2 2 2" xfId="29254" xr:uid="{A2446C45-DFF1-4140-9BA8-BB45DEE21411}"/>
    <cellStyle name="Normal 2 8 5 2 2 3" xfId="19651" xr:uid="{2BE5E4A7-BA9E-4FE9-B23C-9E3986D4913F}"/>
    <cellStyle name="Normal 2 8 5 2 3" xfId="12104" xr:uid="{B0D6BD58-A5C7-490B-A536-78A00116E9D9}"/>
    <cellStyle name="Normal 2 8 5 2 3 2" xfId="22484" xr:uid="{FFF32534-C8EF-4D49-8E8D-5F47F097BC80}"/>
    <cellStyle name="Normal 2 8 5 2 4" xfId="22637" xr:uid="{2A814E38-8C81-4220-A0FB-6ADE38D1F438}"/>
    <cellStyle name="Normal 2 8 5 2 5" xfId="16818" xr:uid="{DAD025AD-137B-4154-BB4B-4383D25FB0B6}"/>
    <cellStyle name="Normal 2 8 5 3" xfId="6322" xr:uid="{854B9F0F-FE80-4F2A-8D9A-6A844AFA80D8}"/>
    <cellStyle name="Normal 2 8 5 3 2" xfId="27936" xr:uid="{E44DBAFE-CE90-40B9-857B-8F4493FB6303}"/>
    <cellStyle name="Normal 2 8 5 3 3" xfId="15891" xr:uid="{78CAEF5E-B984-4B48-9CA2-5761637A23FA}"/>
    <cellStyle name="Normal 2 8 5 4" xfId="8344" xr:uid="{5CD86AA9-79AF-4DDE-B39C-B50CD8EE6E85}"/>
    <cellStyle name="Normal 2 8 5 4 2" xfId="18724" xr:uid="{63D7B1FD-84E9-4095-B076-B2D617BEDCAC}"/>
    <cellStyle name="Normal 2 8 5 5" xfId="11177" xr:uid="{4069BDF2-1CD4-482D-AA9D-B13EFEC32A9B}"/>
    <cellStyle name="Normal 2 8 5 5 2" xfId="21557" xr:uid="{6DB0EF5D-EFB5-482F-9AAF-268EF1369D1A}"/>
    <cellStyle name="Normal 2 8 5 6" xfId="23606" xr:uid="{DFE117AC-76B4-4D0E-AA1A-E74940FB7B57}"/>
    <cellStyle name="Normal 2 8 5 7" xfId="13812" xr:uid="{6728430F-0CB2-4D6D-BAB9-8F1200CD5761}"/>
    <cellStyle name="Normal 2 8 6" xfId="2915" xr:uid="{00000000-0005-0000-0000-0000F9040000}"/>
    <cellStyle name="Normal 2 8 6 2" xfId="6101" xr:uid="{3693C27C-9C82-4C65-9591-784D8D626FCB}"/>
    <cellStyle name="Normal 2 8 6 2 2" xfId="27481" xr:uid="{6BBD19E0-688D-42C3-8C43-1C1960668AC1}"/>
    <cellStyle name="Normal 2 8 6 2 3" xfId="15579" xr:uid="{D0A58AE8-0DB1-4F0C-8D4C-F1DD7F8F4680}"/>
    <cellStyle name="Normal 2 8 6 3" xfId="8032" xr:uid="{096BBCC9-9439-4C9F-9334-39835D0032F4}"/>
    <cellStyle name="Normal 2 8 6 3 2" xfId="18412" xr:uid="{B649D071-9CDD-4A73-8D53-4EAA7CF837BE}"/>
    <cellStyle name="Normal 2 8 6 4" xfId="10865" xr:uid="{14ACB2B7-C1CE-4C26-824D-067072A7B1AD}"/>
    <cellStyle name="Normal 2 8 6 4 2" xfId="21245" xr:uid="{774D63A6-A79C-4CEB-9E63-2073C231EAAD}"/>
    <cellStyle name="Normal 2 8 6 5" xfId="24170" xr:uid="{231ED169-C61C-42F7-BA8F-F4012A3181B1}"/>
    <cellStyle name="Normal 2 8 6 6" xfId="13432" xr:uid="{659CBC7B-9ABB-4AB1-8F3D-357496DEED41}"/>
    <cellStyle name="Normal 2 8 7" xfId="2460" xr:uid="{00000000-0005-0000-0000-0000FA040000}"/>
    <cellStyle name="Normal 2 8 7 2" xfId="5751" xr:uid="{420CE77F-EE6E-4112-8B6D-3CFBF78B7730}"/>
    <cellStyle name="Normal 2 8 7 2 2" xfId="27990" xr:uid="{20103475-62D2-4261-B302-1B01631AE386}"/>
    <cellStyle name="Normal 2 8 7 2 3" xfId="15132" xr:uid="{2A5CAF93-C37E-4FC4-8D37-9AA66B390343}"/>
    <cellStyle name="Normal 2 8 7 3" xfId="7585" xr:uid="{E1369DA1-6936-445E-9776-756E8BC8A4CB}"/>
    <cellStyle name="Normal 2 8 7 3 2" xfId="17965" xr:uid="{3C4D9E62-5CFD-4054-BAD8-1A521F76900D}"/>
    <cellStyle name="Normal 2 8 7 4" xfId="10418" xr:uid="{E79E2D67-6E66-4D1F-A14C-80F69888CADF}"/>
    <cellStyle name="Normal 2 8 7 4 2" xfId="20798" xr:uid="{77C04EC2-1CB6-4C6B-A6F3-CC7D2DFEDD82}"/>
    <cellStyle name="Normal 2 8 7 5" xfId="25410" xr:uid="{25ECFBBE-39EF-4C18-A5C1-1F5517440866}"/>
    <cellStyle name="Normal 2 8 7 6" xfId="12848" xr:uid="{79B52061-FC86-493E-A650-BAAF17EF6A1E}"/>
    <cellStyle name="Normal 2 8 8" xfId="2214" xr:uid="{00000000-0005-0000-0000-0000E9040000}"/>
    <cellStyle name="Normal 2 8 8 2" xfId="7341" xr:uid="{CA5977A6-D876-44D7-9FEE-2357535D8C47}"/>
    <cellStyle name="Normal 2 8 8 2 2" xfId="17721" xr:uid="{091F2F03-EE83-4D67-BD98-6A61487DE4CE}"/>
    <cellStyle name="Normal 2 8 8 3" xfId="10174" xr:uid="{35FD768A-F8BE-4139-B45B-9B79276C13A7}"/>
    <cellStyle name="Normal 2 8 8 3 2" xfId="20554" xr:uid="{B4DDFE62-1DA1-4DB4-8C1A-EF71AA2CC2BA}"/>
    <cellStyle name="Normal 2 8 8 4" xfId="23035" xr:uid="{21C5D77E-84B8-432F-BAC9-2B1CD3BC24D3}"/>
    <cellStyle name="Normal 2 8 8 5" xfId="14888" xr:uid="{F67F2C44-1844-4646-8932-02499AB1508C}"/>
    <cellStyle name="Normal 2 8 9" xfId="3952" xr:uid="{7F9AEA47-05A2-4632-BE95-7A005B713566}"/>
    <cellStyle name="Normal 2 8 9 2" xfId="8784" xr:uid="{05CB76DB-E328-4BB1-8299-DD519B85DB30}"/>
    <cellStyle name="Normal 2 8 9 2 2" xfId="19164" xr:uid="{E1EBE4D3-4C7E-4FCC-A577-72C43EB1B830}"/>
    <cellStyle name="Normal 2 8 9 3" xfId="11617" xr:uid="{93958A23-51FE-4E74-9ED4-25D8F1D51CAC}"/>
    <cellStyle name="Normal 2 8 9 3 2" xfId="21997" xr:uid="{D0DD4502-6BC4-4349-9F52-3C6FADA4652B}"/>
    <cellStyle name="Normal 2 8 9 4" xfId="16331" xr:uid="{DB231EA8-1B2B-4EB4-8D41-C5FF5053E382}"/>
    <cellStyle name="Normal 2 9" xfId="836" xr:uid="{00000000-0005-0000-0000-0000F0040000}"/>
    <cellStyle name="Normal 2 9 10" xfId="6937" xr:uid="{AE91DB65-462D-4B5C-AB78-BB7A9C4C1098}"/>
    <cellStyle name="Normal 2 9 10 2" xfId="17317" xr:uid="{81D91532-F291-45F6-BE73-94B8507E2777}"/>
    <cellStyle name="Normal 2 9 11" xfId="9770" xr:uid="{813114C5-7C81-4734-A594-0734672162FA}"/>
    <cellStyle name="Normal 2 9 11 2" xfId="20150" xr:uid="{C6CAD91E-5E0F-404D-8669-680F55BB61FD}"/>
    <cellStyle name="Normal 2 9 12" xfId="23146" xr:uid="{E3BC9E6D-5A75-453D-B04D-76D55DE24A17}"/>
    <cellStyle name="Normal 2 9 13" xfId="12429" xr:uid="{1372F135-4AD4-4119-8683-E26CA330B9F6}"/>
    <cellStyle name="Normal 2 9 2" xfId="837" xr:uid="{00000000-0005-0000-0000-0000F1040000}"/>
    <cellStyle name="Normal 2 9 2 10" xfId="9771" xr:uid="{E01CF497-B008-4467-9C31-E0F563EBE783}"/>
    <cellStyle name="Normal 2 9 2 10 2" xfId="20151" xr:uid="{FFB455CC-C063-4331-9150-ACA5B7A096E8}"/>
    <cellStyle name="Normal 2 9 2 11" xfId="23144" xr:uid="{648A3B76-8A1F-41BA-98A6-3039BE86B862}"/>
    <cellStyle name="Normal 2 9 2 12" xfId="12577" xr:uid="{3FAE6098-EF46-4075-BFD7-F975FAE69D97}"/>
    <cellStyle name="Normal 2 9 2 2" xfId="838" xr:uid="{00000000-0005-0000-0000-0000F2040000}"/>
    <cellStyle name="Normal 2 9 2 2 2" xfId="3266" xr:uid="{00000000-0005-0000-0000-0000FE040000}"/>
    <cellStyle name="Normal 2 9 2 2 2 2" xfId="6324" xr:uid="{BC3E04BF-06A6-49DA-9BDD-1001E2153D9B}"/>
    <cellStyle name="Normal 2 9 2 2 2 2 2" xfId="27093" xr:uid="{78DB5D1E-2581-4FDD-9855-9E9066146A65}"/>
    <cellStyle name="Normal 2 9 2 2 2 2 3" xfId="26345" xr:uid="{6070CD22-E1E7-4A24-8700-D6D38B259B17}"/>
    <cellStyle name="Normal 2 9 2 2 2 2 4" xfId="15893" xr:uid="{98AE0B87-97FF-4087-9D55-923819B6276F}"/>
    <cellStyle name="Normal 2 9 2 2 2 3" xfId="8346" xr:uid="{6F69A483-05D6-408C-AF66-3801C6D82C5C}"/>
    <cellStyle name="Normal 2 9 2 2 2 3 2" xfId="28891" xr:uid="{3B3DF95B-9710-43C0-B4FE-D32747372805}"/>
    <cellStyle name="Normal 2 9 2 2 2 3 3" xfId="18726" xr:uid="{72F0DD08-55BA-45C8-A9B6-53726D6507C9}"/>
    <cellStyle name="Normal 2 9 2 2 2 4" xfId="11179" xr:uid="{690270E6-BDEE-4DE1-A5C9-6CEE194A944E}"/>
    <cellStyle name="Normal 2 9 2 2 2 4 2" xfId="21559" xr:uid="{D892CF92-4C9A-47C2-8E76-BB7A8D5320C3}"/>
    <cellStyle name="Normal 2 9 2 2 2 5" xfId="23612" xr:uid="{2FED118A-E829-41D7-9C40-71245A77AE30}"/>
    <cellStyle name="Normal 2 9 2 2 2 6" xfId="13814" xr:uid="{E0E0AAB3-5DFC-4FF3-A25B-55EECC2EF0BA}"/>
    <cellStyle name="Normal 2 9 2 2 3" xfId="4320" xr:uid="{86E8F31E-C380-4499-BDA0-8BBA65CBE9AE}"/>
    <cellStyle name="Normal 2 9 2 2 3 2" xfId="9092" xr:uid="{7EA7BE6E-5CC5-489E-AD09-83AD5DA976D9}"/>
    <cellStyle name="Normal 2 9 2 2 3 2 2" xfId="29135" xr:uid="{A895FE8F-DEDD-44A2-B9B0-6C5C1919C77C}"/>
    <cellStyle name="Normal 2 9 2 2 3 2 3" xfId="19472" xr:uid="{ED575612-F87A-4071-99D9-7B625270E99B}"/>
    <cellStyle name="Normal 2 9 2 2 3 3" xfId="11925" xr:uid="{CBAC65B9-B5DF-4B11-B8DE-4F388D902F23}"/>
    <cellStyle name="Normal 2 9 2 2 3 3 2" xfId="22305" xr:uid="{887A88F4-A0F8-49E7-A3A3-F8D97084DF81}"/>
    <cellStyle name="Normal 2 9 2 2 3 4" xfId="25365" xr:uid="{57475732-5FC8-4A50-92D6-7ED3409C951A}"/>
    <cellStyle name="Normal 2 9 2 2 3 5" xfId="16639" xr:uid="{EEF5B393-3F27-4FEC-892E-4D904216A071}"/>
    <cellStyle name="Normal 2 9 2 2 4" xfId="5189" xr:uid="{4F8F5739-9B5B-4D25-9AF3-72DBD73FC352}"/>
    <cellStyle name="Normal 2 9 2 2 4 2" xfId="26716" xr:uid="{872ABD52-BCA1-46B8-B6B1-EB5CC24308E9}"/>
    <cellStyle name="Normal 2 9 2 2 4 3" xfId="14486" xr:uid="{EB7AA30A-1930-4DCB-8EDC-424353899242}"/>
    <cellStyle name="Normal 2 9 2 2 5" xfId="6939" xr:uid="{2471E609-4543-4A59-B2B1-EA297D8EF1B6}"/>
    <cellStyle name="Normal 2 9 2 2 5 2" xfId="17319" xr:uid="{63BDBE83-3696-4219-82B8-38C6485A4DFE}"/>
    <cellStyle name="Normal 2 9 2 2 6" xfId="9772" xr:uid="{1EE7E42D-EEEC-44DC-973F-C2C11F9E4AC9}"/>
    <cellStyle name="Normal 2 9 2 2 6 2" xfId="20152" xr:uid="{47C76B62-FBA5-4520-951D-E4DD4C60C5DC}"/>
    <cellStyle name="Normal 2 9 2 2 7" xfId="25092" xr:uid="{CE6BC1E3-520B-4A77-81D9-6F6DFA50E449}"/>
    <cellStyle name="Normal 2 9 2 2 8" xfId="13202" xr:uid="{636C9AE1-F46B-4B02-A568-66AC5BFA40F3}"/>
    <cellStyle name="Normal 2 9 2 3" xfId="3267" xr:uid="{00000000-0005-0000-0000-0000FF040000}"/>
    <cellStyle name="Normal 2 9 2 3 2" xfId="4500" xr:uid="{62C96393-4FE8-40F3-8D74-4345E5A07775}"/>
    <cellStyle name="Normal 2 9 2 3 2 2" xfId="9272" xr:uid="{6DAC3865-A2FF-4794-A46C-C8C5852D9D7A}"/>
    <cellStyle name="Normal 2 9 2 3 2 2 2" xfId="29255" xr:uid="{ECC46C3C-044D-4249-93BF-3BB0FE3D99F0}"/>
    <cellStyle name="Normal 2 9 2 3 2 2 3" xfId="19652" xr:uid="{D72677FB-ABC5-4536-8A88-A3721A9427DB}"/>
    <cellStyle name="Normal 2 9 2 3 2 3" xfId="12105" xr:uid="{304DFD41-DA44-4610-9E54-C9515243D7AC}"/>
    <cellStyle name="Normal 2 9 2 3 2 3 2" xfId="22485" xr:uid="{080EB41A-5EF9-4DB2-81D4-3991C5B50D46}"/>
    <cellStyle name="Normal 2 9 2 3 2 4" xfId="25655" xr:uid="{2C35C3F0-D685-4F1A-8870-5100053CE3DE}"/>
    <cellStyle name="Normal 2 9 2 3 2 5" xfId="16819" xr:uid="{93A1B342-A329-436E-A67A-CDFEF105EA9D}"/>
    <cellStyle name="Normal 2 9 2 3 3" xfId="6325" xr:uid="{36B46BEF-5272-4DEB-B8C9-D309A4C0D01A}"/>
    <cellStyle name="Normal 2 9 2 3 3 2" xfId="26622" xr:uid="{7EF5CCC7-1661-41C8-8F51-91A82D582E05}"/>
    <cellStyle name="Normal 2 9 2 3 3 3" xfId="15894" xr:uid="{D62A693F-7E62-461C-B2AC-771054239156}"/>
    <cellStyle name="Normal 2 9 2 3 4" xfId="8347" xr:uid="{9106625A-06CF-4249-9194-B32D172824AA}"/>
    <cellStyle name="Normal 2 9 2 3 4 2" xfId="18727" xr:uid="{72B4B531-7683-420D-9534-E54473519D07}"/>
    <cellStyle name="Normal 2 9 2 3 5" xfId="11180" xr:uid="{0446E31B-373D-4B61-B842-661ED9BFB34F}"/>
    <cellStyle name="Normal 2 9 2 3 5 2" xfId="21560" xr:uid="{3239258A-CB82-4477-BD4D-A18CEEAECFE0}"/>
    <cellStyle name="Normal 2 9 2 3 6" xfId="24405" xr:uid="{9CA6F528-E4B1-4655-9801-A946FB4A526B}"/>
    <cellStyle name="Normal 2 9 2 3 7" xfId="13815" xr:uid="{631B24A0-C0BB-4E46-BF30-FA5F4E08494F}"/>
    <cellStyle name="Normal 2 9 2 4" xfId="3265" xr:uid="{00000000-0005-0000-0000-000000050000}"/>
    <cellStyle name="Normal 2 9 2 4 2" xfId="6323" xr:uid="{1E3C4857-9BEB-4C7B-81E4-DDF53B409D91}"/>
    <cellStyle name="Normal 2 9 2 4 2 2" xfId="27398" xr:uid="{81A83845-D759-42FC-8F40-AB74B0C376FD}"/>
    <cellStyle name="Normal 2 9 2 4 2 3" xfId="15892" xr:uid="{179A5118-F3DE-4E11-97A8-DC1769150E8D}"/>
    <cellStyle name="Normal 2 9 2 4 3" xfId="8345" xr:uid="{07B7AB1B-27C9-410F-BFC3-7D3954BAF0D9}"/>
    <cellStyle name="Normal 2 9 2 4 3 2" xfId="18725" xr:uid="{CFBC9074-8994-40B4-8FD5-98190E218E58}"/>
    <cellStyle name="Normal 2 9 2 4 4" xfId="11178" xr:uid="{9F426A67-9181-4D6B-8518-FBC4828F7967}"/>
    <cellStyle name="Normal 2 9 2 4 4 2" xfId="21558" xr:uid="{0E2FDCDC-F11E-40FE-9010-9B189C24F7B1}"/>
    <cellStyle name="Normal 2 9 2 4 5" xfId="23275" xr:uid="{B32EF0C1-0295-401D-AFC5-5D8711CCD00E}"/>
    <cellStyle name="Normal 2 9 2 4 6" xfId="13813" xr:uid="{B76AD3A9-160A-4598-9630-B593C0FBDB5D}"/>
    <cellStyle name="Normal 2 9 2 5" xfId="2606" xr:uid="{00000000-0005-0000-0000-000001050000}"/>
    <cellStyle name="Normal 2 9 2 5 2" xfId="5870" xr:uid="{DD5BE773-1AF6-446D-B356-77AF6C8C18AF}"/>
    <cellStyle name="Normal 2 9 2 5 2 2" xfId="26929" xr:uid="{992A6211-84BA-489B-8549-5EDC5C8CB2CE}"/>
    <cellStyle name="Normal 2 9 2 5 2 3" xfId="15278" xr:uid="{BDAD92F1-CA7C-4B52-8C8B-8172C043EA4A}"/>
    <cellStyle name="Normal 2 9 2 5 3" xfId="7731" xr:uid="{828B97EE-A4FA-44E2-9289-EC087A9630A6}"/>
    <cellStyle name="Normal 2 9 2 5 3 2" xfId="18111" xr:uid="{84C3E0AD-267D-4531-9F14-16BA000856FE}"/>
    <cellStyle name="Normal 2 9 2 5 4" xfId="10564" xr:uid="{2D48B757-10C2-44D5-9D13-D6630200FCA6}"/>
    <cellStyle name="Normal 2 9 2 5 4 2" xfId="20944" xr:uid="{9E5DC150-175A-49E1-95A0-D9C2E168F842}"/>
    <cellStyle name="Normal 2 9 2 5 5" xfId="23617" xr:uid="{235E0E35-E516-4C73-8F56-488438A8219B}"/>
    <cellStyle name="Normal 2 9 2 5 6" xfId="12994" xr:uid="{EBFF9979-BDAF-4056-9939-7C4F71623F59}"/>
    <cellStyle name="Normal 2 9 2 6" xfId="2343" xr:uid="{00000000-0005-0000-0000-0000FC040000}"/>
    <cellStyle name="Normal 2 9 2 6 2" xfId="7470" xr:uid="{A3825031-8A35-4751-8319-16D4250773A9}"/>
    <cellStyle name="Normal 2 9 2 6 2 2" xfId="17850" xr:uid="{6A6D7382-3B15-4E63-A0C5-35AE511A4D28}"/>
    <cellStyle name="Normal 2 9 2 6 3" xfId="10303" xr:uid="{6C9F06F4-90AC-4A47-8BE9-19945091BC32}"/>
    <cellStyle name="Normal 2 9 2 6 3 2" xfId="20683" xr:uid="{752FD9A0-BE7C-48C3-B6D8-DE200E7B8317}"/>
    <cellStyle name="Normal 2 9 2 6 4" xfId="23979" xr:uid="{882BB1E2-213A-40B5-801C-F92C8B2F8CAB}"/>
    <cellStyle name="Normal 2 9 2 6 5" xfId="15017" xr:uid="{454A5831-CC45-4159-9566-0B45C4292BCE}"/>
    <cellStyle name="Normal 2 9 2 7" xfId="3855" xr:uid="{84458B14-819A-4001-A5E2-AA7DE137479C}"/>
    <cellStyle name="Normal 2 9 2 7 2" xfId="8687" xr:uid="{7C231452-00D8-44C5-850F-2F5CF8904CAD}"/>
    <cellStyle name="Normal 2 9 2 7 2 2" xfId="19067" xr:uid="{57B9845F-62D3-4CBC-BB13-8F55090DAEFE}"/>
    <cellStyle name="Normal 2 9 2 7 3" xfId="11520" xr:uid="{099BBE67-BED5-46EE-A703-C1CC2A10DAD7}"/>
    <cellStyle name="Normal 2 9 2 7 3 2" xfId="21900" xr:uid="{CCEB56CF-F371-4221-BA1B-97CB9CFBBB55}"/>
    <cellStyle name="Normal 2 9 2 7 4" xfId="16234" xr:uid="{7988E97A-6A84-4E79-ACD1-EF42CE5806AC}"/>
    <cellStyle name="Normal 2 9 2 8" xfId="5188" xr:uid="{07B9A2AF-5381-4C50-BB18-E66CF69E1F35}"/>
    <cellStyle name="Normal 2 9 2 8 2" xfId="14485" xr:uid="{594BB21B-5250-4B9D-BCAA-F58B21B491EC}"/>
    <cellStyle name="Normal 2 9 2 9" xfId="6938" xr:uid="{10380160-24E4-4287-B345-BB123C557CF3}"/>
    <cellStyle name="Normal 2 9 2 9 2" xfId="17318" xr:uid="{6910957C-21B0-45DC-86B8-B601CB266F32}"/>
    <cellStyle name="Normal 2 9 3" xfId="839" xr:uid="{00000000-0005-0000-0000-0000F3040000}"/>
    <cellStyle name="Normal 2 9 3 2" xfId="3268" xr:uid="{00000000-0005-0000-0000-000003050000}"/>
    <cellStyle name="Normal 2 9 3 2 2" xfId="6326" xr:uid="{BBC012F7-9A7D-49DD-8FF5-40D30FC91CF8}"/>
    <cellStyle name="Normal 2 9 3 2 2 2" xfId="23645" xr:uid="{1C18D9CE-FF64-4E6C-9490-310C9DBD14D3}"/>
    <cellStyle name="Normal 2 9 3 2 2 3" xfId="25863" xr:uid="{E38453D7-3CA2-4BCD-A759-A27ED0D7C85F}"/>
    <cellStyle name="Normal 2 9 3 2 2 4" xfId="15895" xr:uid="{5D0B3E18-45EC-4A34-999C-A38B5D11956C}"/>
    <cellStyle name="Normal 2 9 3 2 3" xfId="8348" xr:uid="{6FE1859B-1F4B-4AE5-B006-253E9A85D689}"/>
    <cellStyle name="Normal 2 9 3 2 3 2" xfId="28892" xr:uid="{DB4F1271-2971-47BB-9434-EBC1A9A77D51}"/>
    <cellStyle name="Normal 2 9 3 2 3 3" xfId="18728" xr:uid="{A08FB64C-FD02-4DE1-98B2-CC76AD59860A}"/>
    <cellStyle name="Normal 2 9 3 2 4" xfId="11181" xr:uid="{D1F60B17-0A0A-48B6-B3F6-A364C2E8A65E}"/>
    <cellStyle name="Normal 2 9 3 2 4 2" xfId="21561" xr:uid="{F691DC2F-37A1-4850-B6B6-294ABF216EC7}"/>
    <cellStyle name="Normal 2 9 3 2 5" xfId="23449" xr:uid="{A902EA6F-8779-467F-A0AB-F89FA1D314DA}"/>
    <cellStyle name="Normal 2 9 3 2 6" xfId="13816" xr:uid="{2EF0206B-D1E4-49DF-A0B2-624BAFABC794}"/>
    <cellStyle name="Normal 2 9 3 3" xfId="2756" xr:uid="{00000000-0005-0000-0000-000004050000}"/>
    <cellStyle name="Normal 2 9 3 3 2" xfId="5974" xr:uid="{EE14B9B9-556B-4E73-97A6-A602B420A67B}"/>
    <cellStyle name="Normal 2 9 3 3 2 2" xfId="26396" xr:uid="{8A300D6B-CBD2-4CC9-A53A-F97F14E934C1}"/>
    <cellStyle name="Normal 2 9 3 3 2 3" xfId="15427" xr:uid="{1FAAA7AB-A683-47F0-8721-44B50F7F608B}"/>
    <cellStyle name="Normal 2 9 3 3 3" xfId="7880" xr:uid="{9D10ADB1-B487-465E-8521-091EAA3B6159}"/>
    <cellStyle name="Normal 2 9 3 3 3 2" xfId="18260" xr:uid="{7A07D050-F54B-44A6-B0AA-F357C660692E}"/>
    <cellStyle name="Normal 2 9 3 3 4" xfId="10713" xr:uid="{A57E7F78-0E3F-45A7-BA96-B8F956BEFD7B}"/>
    <cellStyle name="Normal 2 9 3 3 4 2" xfId="21093" xr:uid="{6F769498-F9B3-4DF4-830D-1FAC4D3441B0}"/>
    <cellStyle name="Normal 2 9 3 3 5" xfId="24393" xr:uid="{9C2732CD-0C98-47E4-8332-7F5C415C6F25}"/>
    <cellStyle name="Normal 2 9 3 3 6" xfId="13201" xr:uid="{382F7612-55F2-48F9-B04C-497CD00DF9FE}"/>
    <cellStyle name="Normal 2 9 3 4" xfId="4175" xr:uid="{6C57CACD-054E-48B2-A048-29786C24F379}"/>
    <cellStyle name="Normal 2 9 3 4 2" xfId="8947" xr:uid="{F8F2A1C3-DE61-448C-88ED-75D178793C21}"/>
    <cellStyle name="Normal 2 9 3 4 2 2" xfId="29037" xr:uid="{9B6DF6C0-F95C-461C-A3E5-633655C6CFFA}"/>
    <cellStyle name="Normal 2 9 3 4 2 3" xfId="19327" xr:uid="{108B8A07-2F86-434C-8E61-03419833586D}"/>
    <cellStyle name="Normal 2 9 3 4 3" xfId="11780" xr:uid="{BF76D129-6B8D-483E-AB44-23C8CC66B708}"/>
    <cellStyle name="Normal 2 9 3 4 3 2" xfId="22160" xr:uid="{4F7FD296-5668-47CF-84E4-4F6E07AA5347}"/>
    <cellStyle name="Normal 2 9 3 4 4" xfId="23023" xr:uid="{2720F342-B677-4933-B845-E4A73983D0D3}"/>
    <cellStyle name="Normal 2 9 3 4 5" xfId="16494" xr:uid="{1A872D12-5750-4868-B7D1-42CBA1351032}"/>
    <cellStyle name="Normal 2 9 3 5" xfId="5190" xr:uid="{5339BEE7-49BF-4EED-8093-076FF44C11A1}"/>
    <cellStyle name="Normal 2 9 3 5 2" xfId="28359" xr:uid="{18FB857A-43C8-481D-8EDE-42C5616E6A78}"/>
    <cellStyle name="Normal 2 9 3 5 3" xfId="14487" xr:uid="{BB94EF29-4372-4B52-A3B4-CAF5219F54BF}"/>
    <cellStyle name="Normal 2 9 3 6" xfId="6940" xr:uid="{6706ADBA-47C3-45D1-98BA-070E553BC50D}"/>
    <cellStyle name="Normal 2 9 3 6 2" xfId="17320" xr:uid="{16BC5282-6013-4F36-A49D-EF1DCD57E844}"/>
    <cellStyle name="Normal 2 9 3 7" xfId="9773" xr:uid="{765AB162-B962-473F-8533-4F365D25A101}"/>
    <cellStyle name="Normal 2 9 3 7 2" xfId="20153" xr:uid="{FA141201-5DC3-40D7-B45E-56E5963C75AA}"/>
    <cellStyle name="Normal 2 9 3 8" xfId="23561" xr:uid="{98595726-F428-4B11-B725-2105F6E0049B}"/>
    <cellStyle name="Normal 2 9 3 9" xfId="12735" xr:uid="{9693C5B5-154F-4ECD-B366-CF4444A44404}"/>
    <cellStyle name="Normal 2 9 4" xfId="840" xr:uid="{00000000-0005-0000-0000-0000F4040000}"/>
    <cellStyle name="Normal 2 9 4 2" xfId="4501" xr:uid="{F552828F-4638-433C-95A0-F70F96FF42C6}"/>
    <cellStyle name="Normal 2 9 4 2 2" xfId="9273" xr:uid="{8B5882C0-34B7-4018-B8AF-8A9666E84A30}"/>
    <cellStyle name="Normal 2 9 4 2 2 2" xfId="29256" xr:uid="{3A41186D-EB5D-4BF6-BAF2-DC3012D4F2F9}"/>
    <cellStyle name="Normal 2 9 4 2 2 3" xfId="19653" xr:uid="{2EEE7974-63E8-4333-B47E-0810051F19DB}"/>
    <cellStyle name="Normal 2 9 4 2 3" xfId="12106" xr:uid="{77FFCCCE-B339-49A3-AF57-6C591B460D33}"/>
    <cellStyle name="Normal 2 9 4 2 3 2" xfId="22486" xr:uid="{02ECC56F-030A-45B7-B5A5-4889A9B0C6DF}"/>
    <cellStyle name="Normal 2 9 4 2 4" xfId="23150" xr:uid="{1B612711-E694-403C-8DA7-3C97E3C646DC}"/>
    <cellStyle name="Normal 2 9 4 2 5" xfId="16820" xr:uid="{B78AA123-AC1B-44A7-8A77-2E25735F9C80}"/>
    <cellStyle name="Normal 2 9 4 3" xfId="5191" xr:uid="{72D4440E-BC3A-4554-9FB6-A1D858FC9D2E}"/>
    <cellStyle name="Normal 2 9 4 3 2" xfId="26203" xr:uid="{0A911DBC-6518-4F42-A5C9-14C7CC68276A}"/>
    <cellStyle name="Normal 2 9 4 3 3" xfId="14488" xr:uid="{FC52A404-F2D5-4898-B6ED-8CCCAF81E21C}"/>
    <cellStyle name="Normal 2 9 4 4" xfId="6941" xr:uid="{D4EB3F78-59DE-47CB-9C01-1E493E674689}"/>
    <cellStyle name="Normal 2 9 4 4 2" xfId="17321" xr:uid="{B116099D-E97C-496D-A06A-32D374CD2B84}"/>
    <cellStyle name="Normal 2 9 4 5" xfId="9774" xr:uid="{A72709CB-35E5-428D-AD5E-8448C8835858}"/>
    <cellStyle name="Normal 2 9 4 5 2" xfId="20154" xr:uid="{BD1FFA4C-667D-4073-82BA-12518B20D366}"/>
    <cellStyle name="Normal 2 9 4 6" xfId="23129" xr:uid="{9C2BDFD0-30EE-4EBC-A625-26ACF55129C4}"/>
    <cellStyle name="Normal 2 9 4 7" xfId="13817" xr:uid="{B2A2F5FB-83D0-425A-87BB-6FAD4739F9A2}"/>
    <cellStyle name="Normal 2 9 5" xfId="2916" xr:uid="{00000000-0005-0000-0000-000006050000}"/>
    <cellStyle name="Normal 2 9 5 2" xfId="6102" xr:uid="{58528CC1-6AD2-4279-88B3-36D6609DF850}"/>
    <cellStyle name="Normal 2 9 5 2 2" xfId="24074" xr:uid="{C2C5EE96-9995-440E-9BAB-6728372E79CC}"/>
    <cellStyle name="Normal 2 9 5 2 3" xfId="26763" xr:uid="{B71227A7-8E15-40FE-AB6C-C312F130A5E3}"/>
    <cellStyle name="Normal 2 9 5 2 4" xfId="15580" xr:uid="{BC502C78-C287-4AAA-B2B4-855DDE2775FC}"/>
    <cellStyle name="Normal 2 9 5 3" xfId="8033" xr:uid="{5BDB75E0-42B9-47B7-BC4F-32339D7EE5F4}"/>
    <cellStyle name="Normal 2 9 5 3 2" xfId="27594" xr:uid="{4DE08653-E695-4105-8FAF-2EC4861B3D14}"/>
    <cellStyle name="Normal 2 9 5 3 3" xfId="18413" xr:uid="{4E72B610-0225-4948-95A6-B8293541BCC2}"/>
    <cellStyle name="Normal 2 9 5 4" xfId="10866" xr:uid="{32AA6B69-933E-4213-BBD8-E8160E16B6D4}"/>
    <cellStyle name="Normal 2 9 5 4 2" xfId="21246" xr:uid="{F35A2EDB-01FD-4EF0-997D-CE0011391BF6}"/>
    <cellStyle name="Normal 2 9 5 5" xfId="22952" xr:uid="{98F40136-10FD-4A5D-954E-95D1BD6B1790}"/>
    <cellStyle name="Normal 2 9 5 6" xfId="13433" xr:uid="{6FF45A3C-E951-49D1-9CC8-9EC9CB2C2C99}"/>
    <cellStyle name="Normal 2 9 6" xfId="2443" xr:uid="{00000000-0005-0000-0000-000007050000}"/>
    <cellStyle name="Normal 2 9 6 2" xfId="5737" xr:uid="{C0BED993-F139-4C6B-A792-E132324F2C14}"/>
    <cellStyle name="Normal 2 9 6 2 2" xfId="26272" xr:uid="{E224AED6-5478-4071-AAE4-531DAAE09ED8}"/>
    <cellStyle name="Normal 2 9 6 2 3" xfId="15115" xr:uid="{C4B322CF-7FF4-46FB-9710-2B9CF49427F9}"/>
    <cellStyle name="Normal 2 9 6 3" xfId="7568" xr:uid="{6E09B0F8-1818-40FD-B0B9-2BE03937EBA0}"/>
    <cellStyle name="Normal 2 9 6 3 2" xfId="17948" xr:uid="{A2D2891C-9A94-42CD-AE40-9576749EACD4}"/>
    <cellStyle name="Normal 2 9 6 4" xfId="10401" xr:uid="{FAF89A14-3615-4B8B-9728-F0D7110BDD46}"/>
    <cellStyle name="Normal 2 9 6 4 2" xfId="20781" xr:uid="{BF8F50E0-AEAA-451D-B4EA-D6C5391055A7}"/>
    <cellStyle name="Normal 2 9 6 5" xfId="23770" xr:uid="{E27B1D7E-8871-4391-9BAF-DCBA9D83669B}"/>
    <cellStyle name="Normal 2 9 6 6" xfId="12831" xr:uid="{06E2C9D0-79AB-4E4D-B154-4572A5AC5714}"/>
    <cellStyle name="Normal 2 9 7" xfId="2197" xr:uid="{00000000-0005-0000-0000-0000FB040000}"/>
    <cellStyle name="Normal 2 9 7 2" xfId="7324" xr:uid="{EA8C2445-2A00-4AF1-8B3A-62B72269B8D5}"/>
    <cellStyle name="Normal 2 9 7 2 2" xfId="17704" xr:uid="{575865A4-C903-444A-BEFF-E672E9F80B26}"/>
    <cellStyle name="Normal 2 9 7 3" xfId="10157" xr:uid="{F12035F6-C739-489C-9EFC-F90E08ECF96A}"/>
    <cellStyle name="Normal 2 9 7 3 2" xfId="20537" xr:uid="{2453241E-7F61-4AE6-844D-52675AF13A67}"/>
    <cellStyle name="Normal 2 9 7 4" xfId="23372" xr:uid="{9E8031DF-A2E9-4D45-BFC8-2E12170B31A2}"/>
    <cellStyle name="Normal 2 9 7 5" xfId="14871" xr:uid="{E01FAD09-3F53-4B7B-A156-7DBA1FBB85AD}"/>
    <cellStyle name="Normal 2 9 8" xfId="3953" xr:uid="{CED8D824-48D3-4AEF-8F7F-55717388E9E6}"/>
    <cellStyle name="Normal 2 9 8 2" xfId="8785" xr:uid="{C9D54B9E-2B71-467B-A443-019A549ED388}"/>
    <cellStyle name="Normal 2 9 8 2 2" xfId="19165" xr:uid="{AF764DA1-8EEC-4F37-BAFF-823F4512B564}"/>
    <cellStyle name="Normal 2 9 8 3" xfId="11618" xr:uid="{4D51BDD7-64D1-4472-9612-C42DAC1C76C4}"/>
    <cellStyle name="Normal 2 9 8 3 2" xfId="21998" xr:uid="{DF92F74E-7642-42AD-AA75-8CBC2EDD46C4}"/>
    <cellStyle name="Normal 2 9 8 4" xfId="16332" xr:uid="{DEB08D9E-3D2C-4A32-A794-F6E6A1CE67C3}"/>
    <cellStyle name="Normal 2 9 9" xfId="5187" xr:uid="{FC4BB2AD-7E18-4984-98C0-6FFD72EC7400}"/>
    <cellStyle name="Normal 2 9 9 2" xfId="14484" xr:uid="{FD71FD44-744A-47E9-9921-B8D7F3880453}"/>
    <cellStyle name="Normal 20" xfId="12252" xr:uid="{27372840-47D8-489B-95A7-2CD989EBD34B}"/>
    <cellStyle name="Normal 20 2" xfId="22632" xr:uid="{40D62CA8-3A96-48B0-BE9D-F7CE8F4D3E78}"/>
    <cellStyle name="Normal 21" xfId="12383" xr:uid="{FF094764-875A-4C99-A567-5596200E8909}"/>
    <cellStyle name="Normal 22" xfId="12382" xr:uid="{8C915B8E-2FA3-4DC4-BD95-7A870649C7C0}"/>
    <cellStyle name="Normal 23" xfId="30098" xr:uid="{C20B993B-01C2-4C51-8F98-6A9CBB8E2F4D}"/>
    <cellStyle name="Normal 23 2" xfId="30395" xr:uid="{287CA121-5416-4078-9572-C7B4DE184957}"/>
    <cellStyle name="Normal 23 3" xfId="31721" xr:uid="{23061F0C-4409-4E5F-A960-26EABC21E703}"/>
    <cellStyle name="Normal 24" xfId="31723" xr:uid="{4AD80940-F9FE-4312-92C2-BB9034C34D3B}"/>
    <cellStyle name="Normal 25" xfId="30097" xr:uid="{07506169-A6FD-44A0-8C52-1A1EF451F172}"/>
    <cellStyle name="Normal 26" xfId="30102" xr:uid="{7027CCDA-B9FD-43DE-A40A-182DF76F28F4}"/>
    <cellStyle name="Normal 27" xfId="31722"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2" xr:uid="{08D264DB-FBA0-4E76-A0A6-DD15CBF7F5DA}"/>
    <cellStyle name="Normal 3 2 2 4" xfId="847" xr:uid="{00000000-0005-0000-0000-0000FB040000}"/>
    <cellStyle name="Normal 3 2 2 4 2" xfId="848" xr:uid="{00000000-0005-0000-0000-0000FC040000}"/>
    <cellStyle name="Normal 3 2 2 4 3" xfId="3710" xr:uid="{00000000-0005-0000-0000-000069040000}"/>
    <cellStyle name="Normal 3 2 2 4 3 2" xfId="4803" xr:uid="{7E0E1DE2-FFD9-4B6C-A96E-E7DA851E3AAB}"/>
    <cellStyle name="Normal 3 2 2 4 3 3" xfId="30235" xr:uid="{B775CA85-A94A-4FA2-B016-4DD4E6773E9E}"/>
    <cellStyle name="Normal 3 2 2 4 3 3 2" xfId="31378" xr:uid="{FE22CF11-4570-4966-8D0D-C6F52D65F8E8}"/>
    <cellStyle name="Normal 3 2 2 4 3 4" xfId="31575" xr:uid="{D3F1F72C-C507-475E-BFC1-88BFEC9AABA6}"/>
    <cellStyle name="Normal 3 2 2 5" xfId="31262"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9" xr:uid="{032D5C75-76E2-40CA-A12D-BA86BF6B3032}"/>
    <cellStyle name="Normal 3 2 3 3 2 3 2 2 3" xfId="25323" xr:uid="{42CBD767-BF5C-42DC-AAFD-E88B7DD8534B}"/>
    <cellStyle name="Normal 3 2 3 3 2 3 2 3" xfId="857" xr:uid="{00000000-0005-0000-0000-000005050000}"/>
    <cellStyle name="Normal 3 2 3 3 2 3 2 3 2" xfId="1987" xr:uid="{00000000-0005-0000-0000-000006050000}"/>
    <cellStyle name="Normal 3 2 3 3 2 3 2 3 3" xfId="3711" xr:uid="{00000000-0005-0000-0000-000073040000}"/>
    <cellStyle name="Normal 3 2 3 3 2 3 2 3 3 2" xfId="4698" xr:uid="{51E09282-E913-4ED6-8E0D-C413A5D4A1F2}"/>
    <cellStyle name="Normal 3 2 3 3 2 3 2 3 3 3" xfId="30236" xr:uid="{B4011CD2-DE1E-4B51-8A66-B3C8C7A5D421}"/>
    <cellStyle name="Normal 3 2 3 3 2 3 2 3 3 3 2" xfId="31379" xr:uid="{BE93AEFA-7DA3-4658-9FC8-146A8E24F6DB}"/>
    <cellStyle name="Normal 3 2 3 3 2 3 2 3 3 4" xfId="31576" xr:uid="{9B4EC05B-CF70-4662-9DB5-17BD8DAB0B95}"/>
    <cellStyle name="Normal 3 2 3 3 2 3 2 4" xfId="25758" xr:uid="{5EC9D443-D6FF-49B3-87CB-0CAAE76577FA}"/>
    <cellStyle name="Normal 3 2 3 3 2 3 3" xfId="858" xr:uid="{00000000-0005-0000-0000-000007050000}"/>
    <cellStyle name="Normal 3 2 3 3 2 3 4" xfId="2918" xr:uid="{00000000-0005-0000-0000-000014050000}"/>
    <cellStyle name="Normal 3 2 3 3 2 3 4 2" xfId="31291" xr:uid="{EB8BC9D9-A033-4C6E-8AEF-B73E94BB5D44}"/>
    <cellStyle name="Normal 3 2 3 3 2 3 5" xfId="2093" xr:uid="{00000000-0005-0000-0000-000008020000}"/>
    <cellStyle name="Normal 3 2 3 3 2 3 5 2" xfId="4648" xr:uid="{F5C0EA0D-9822-4FF4-BD48-55FE3EF7782D}"/>
    <cellStyle name="Normal 3 2 3 3 2 3 5 3" xfId="30174" xr:uid="{EFD41364-146C-4C8A-A23B-7D13531E8C1D}"/>
    <cellStyle name="Normal 3 2 3 3 2 3 5 3 2" xfId="31318" xr:uid="{B91B5B5F-A506-42B7-A20E-383BCA9FFAF5}"/>
    <cellStyle name="Normal 3 2 3 3 2 3 5 4" xfId="31514" xr:uid="{6D671EEF-9106-4A0F-AE0E-B3AC82C22655}"/>
    <cellStyle name="Normal 3 2 3 3 2 3 6" xfId="3956" xr:uid="{0E1DF840-3114-4679-8527-B4509133BFD3}"/>
    <cellStyle name="Normal 3 2 3 3 2 3 6 2" xfId="4702" xr:uid="{EBED180B-3325-462A-919B-62911980F3E3}"/>
    <cellStyle name="Normal 3 2 3 3 2 3 6 3" xfId="30296" xr:uid="{E136CEC1-43EF-4959-B635-DE56F5F46204}"/>
    <cellStyle name="Normal 3 2 3 3 2 3 6 3 2" xfId="31439" xr:uid="{56DB6537-5079-42DC-8C0E-B9EB0AF26203}"/>
    <cellStyle name="Normal 3 2 3 3 2 3 6 4" xfId="31636" xr:uid="{D8E5B5D1-0B28-44DE-9618-995E05721A23}"/>
    <cellStyle name="Normal 3 2 3 3 2 3 7" xfId="30117" xr:uid="{3A8EA0EB-6553-4DE0-BA6D-E554B6EEBC52}"/>
    <cellStyle name="Normal 3 2 3 3 2 3 7 2" xfId="30478" xr:uid="{12261BA5-6EBE-49C8-858C-4433B97E2B8F}"/>
    <cellStyle name="Normal 3 2 3 3 2 4" xfId="859" xr:uid="{00000000-0005-0000-0000-000008050000}"/>
    <cellStyle name="Normal 3 2 3 3 2 4 2" xfId="2917" xr:uid="{00000000-0005-0000-0000-000015050000}"/>
    <cellStyle name="Normal 3 2 3 3 2 4 3" xfId="23492" xr:uid="{8625022A-D38B-4880-84F6-02FA13E60E21}"/>
    <cellStyle name="Normal 3 2 3 3 2 4 3 2" xfId="29618" xr:uid="{0FEE1F9F-C76F-4B8E-A83F-EAD315906FD7}"/>
    <cellStyle name="Normal 3 2 3 3 2 4 3 3" xfId="29597" xr:uid="{ED318358-FA7F-4BE8-8DAF-D6F7186FE3D7}"/>
    <cellStyle name="Normal 3 2 3 3 2 4 3 3 2" xfId="29641" xr:uid="{6DF48563-C650-48F9-9DC2-55B9B6148D77}"/>
    <cellStyle name="Normal 3 2 3 3 2 4 3 3 3" xfId="30383" xr:uid="{BAC9BCB8-EF57-4DA4-B9C1-3F2B8C7FC657}"/>
    <cellStyle name="Normal 3 2 3 3 2 4 3 3 4" xfId="30370" xr:uid="{34267B84-BB81-4C12-8C46-473BBA220C20}"/>
    <cellStyle name="Normal 3 2 3 3 2 4 3 3 4 2" xfId="31709" xr:uid="{592A1166-586C-44C0-A573-38C22F19E4A2}"/>
    <cellStyle name="Normal 3 2 3 3 2 4 3 4" xfId="30353" xr:uid="{93657840-58F4-4379-9A8A-0046F497FB51}"/>
    <cellStyle name="Normal 3 2 3 3 2 4 3 4 2" xfId="31695" xr:uid="{A40DE0E8-AD45-4E9B-94C0-51490D3093FE}"/>
    <cellStyle name="Normal 3 2 3 3 2 5" xfId="2092" xr:uid="{00000000-0005-0000-0000-000006020000}"/>
    <cellStyle name="Normal 3 2 3 3 2 5 2" xfId="4665" xr:uid="{1B4AA995-6D1E-409F-BFE5-CBE6CD7AB94F}"/>
    <cellStyle name="Normal 3 2 3 3 2 5 3" xfId="30173" xr:uid="{5165A243-F4B8-4207-B6E2-4C6179B2331B}"/>
    <cellStyle name="Normal 3 2 3 3 2 5 3 2" xfId="31317" xr:uid="{FE81CBED-C272-45C6-9FD4-ED32FBB04F14}"/>
    <cellStyle name="Normal 3 2 3 3 2 5 4" xfId="31513" xr:uid="{00EFE9D6-E228-47B1-B203-283A8667D08C}"/>
    <cellStyle name="Normal 3 2 3 3 2 6" xfId="3955" xr:uid="{F8E8F1E1-BBD4-4256-B483-D824BDAE78F4}"/>
    <cellStyle name="Normal 3 2 3 3 2 6 2" xfId="4763" xr:uid="{9F42B403-8D69-4B35-A1B8-4F04141A4544}"/>
    <cellStyle name="Normal 3 2 3 3 2 6 3" xfId="30295" xr:uid="{C496E6E4-1282-47C2-B1C7-9961AE8A150D}"/>
    <cellStyle name="Normal 3 2 3 3 2 6 3 2" xfId="31438" xr:uid="{5A0EDD58-F48D-4E4E-BD06-54CD1EEB56F7}"/>
    <cellStyle name="Normal 3 2 3 3 2 6 4" xfId="31635" xr:uid="{C5452A9F-2C0C-47BC-AC38-CC8ACD830D2A}"/>
    <cellStyle name="Normal 3 2 3 3 2 7" xfId="30116" xr:uid="{019B4B8F-7996-40B8-8487-A11E7446390C}"/>
    <cellStyle name="Normal 3 2 3 3 2 7 2" xfId="30477"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8" xr:uid="{00000000-0005-0000-0000-00000E050000}"/>
    <cellStyle name="Normal 3 2 3 3 4 2 2 2 2 2" xfId="30085" xr:uid="{89E53FE7-94C9-4D91-BBC4-6F94CBF85A44}"/>
    <cellStyle name="Normal 3 2 3 3 4 2 2 2 3" xfId="3712" xr:uid="{00000000-0005-0000-0000-00007A040000}"/>
    <cellStyle name="Normal 3 2 3 3 4 2 2 2 3 2" xfId="4774" xr:uid="{3EE6A992-6E14-412B-A546-1161B9E0D3AE}"/>
    <cellStyle name="Normal 3 2 3 3 4 2 2 2 3 3" xfId="30237" xr:uid="{86BCA4BE-8FF9-4E7A-B9DD-185C56EFBE75}"/>
    <cellStyle name="Normal 3 2 3 3 4 2 2 2 3 3 2" xfId="31380" xr:uid="{1A51DAD1-F532-4907-8058-33633595C8CE}"/>
    <cellStyle name="Normal 3 2 3 3 4 2 2 2 3 4" xfId="31577" xr:uid="{E311BA82-333E-46A3-AD01-6013A34DAC67}"/>
    <cellStyle name="Normal 3 2 3 3 4 2 2 2 4" xfId="24731" xr:uid="{08713468-6514-49F8-B4E6-F61F3C4FDA44}"/>
    <cellStyle name="Normal 3 2 3 3 4 2 2 3" xfId="1989" xr:uid="{00000000-0005-0000-0000-00000F050000}"/>
    <cellStyle name="Normal 3 2 3 3 4 2 2 4" xfId="22852" xr:uid="{FAB5457A-0A0A-428D-8F1B-DAFEE4F83219}"/>
    <cellStyle name="Normal 3 2 3 3 4 2 3" xfId="865" xr:uid="{00000000-0005-0000-0000-000010050000}"/>
    <cellStyle name="Normal 3 2 3 3 4 2 3 2" xfId="866" xr:uid="{00000000-0005-0000-0000-000011050000}"/>
    <cellStyle name="Normal 3 2 3 3 4 2 3 2 2" xfId="24503" xr:uid="{EE8B293B-87C8-42E1-AF32-679531BFDE2A}"/>
    <cellStyle name="Normal 3 2 3 3 4 2 3 2 3" xfId="25815" xr:uid="{7C09AC0D-5F28-421E-9E99-2079FC6A8637}"/>
    <cellStyle name="Normal 3 2 3 3 4 2 3 3" xfId="867" xr:uid="{00000000-0005-0000-0000-000012050000}"/>
    <cellStyle name="Normal 3 2 3 3 4 2 3 3 2" xfId="24081" xr:uid="{5907E1A0-6497-4B7D-B2B6-A65DF4324FD1}"/>
    <cellStyle name="Normal 3 2 3 3 4 2 3 3 3" xfId="24458" xr:uid="{1AA0180D-7B02-4838-9AC9-29190EA47CF7}"/>
    <cellStyle name="Normal 3 2 3 3 4 2 3 4" xfId="2095" xr:uid="{00000000-0005-0000-0000-00000E020000}"/>
    <cellStyle name="Normal 3 2 3 3 4 2 3 4 2" xfId="4715" xr:uid="{84F79AEF-86F1-430E-9A02-46E9B0EA2D4B}"/>
    <cellStyle name="Normal 3 2 3 3 4 2 3 4 3" xfId="30176" xr:uid="{DE26479C-16AF-4053-ADA2-2366C14A6988}"/>
    <cellStyle name="Normal 3 2 3 3 4 2 3 4 3 2" xfId="31320" xr:uid="{98ADDAB9-7E5D-4B1A-B857-1BF8F72E74B4}"/>
    <cellStyle name="Normal 3 2 3 3 4 2 3 4 4" xfId="31516" xr:uid="{C975A579-45FB-4F57-850C-66AA6B19B7DF}"/>
    <cellStyle name="Normal 3 2 3 3 4 2 3 5" xfId="25608" xr:uid="{AE0E7AAC-A35C-4739-83F7-24B2349D3A43}"/>
    <cellStyle name="Normal 3 2 3 3 4 2 3 6" xfId="30535" xr:uid="{5DF49D80-F591-4B6B-AC8D-0AA109DB5F47}"/>
    <cellStyle name="Normal 3 2 3 3 4 2 4" xfId="23281" xr:uid="{607B55E2-785A-4475-A5AF-715CB366B607}"/>
    <cellStyle name="Normal 3 2 3 3 4 3" xfId="868" xr:uid="{00000000-0005-0000-0000-000013050000}"/>
    <cellStyle name="Normal 3 2 3 3 4 4" xfId="2919" xr:uid="{00000000-0005-0000-0000-00001D050000}"/>
    <cellStyle name="Normal 3 2 3 3 4 4 2" xfId="31295" xr:uid="{324C98B1-8E30-4CDB-8616-21FD670B2E3A}"/>
    <cellStyle name="Normal 3 2 3 3 4 5" xfId="2094" xr:uid="{00000000-0005-0000-0000-00000B020000}"/>
    <cellStyle name="Normal 3 2 3 3 4 5 2" xfId="3807" xr:uid="{88D4B6F8-D038-4FA2-9B5E-8BA2B2639DFB}"/>
    <cellStyle name="Normal 3 2 3 3 4 5 3" xfId="30175" xr:uid="{CB02CBFB-77EE-4C98-92E6-6936F3E8C9D8}"/>
    <cellStyle name="Normal 3 2 3 3 4 5 3 2" xfId="31319" xr:uid="{F2C34778-01E7-4E78-BC6F-88ABEE2BEE7D}"/>
    <cellStyle name="Normal 3 2 3 3 4 5 4" xfId="31515" xr:uid="{A79C0C5A-7EDD-4B02-A14A-86F26A0520E9}"/>
    <cellStyle name="Normal 3 2 3 3 4 6" xfId="3957" xr:uid="{5C36214B-B9A0-42AD-97C5-679BC9758736}"/>
    <cellStyle name="Normal 3 2 3 3 4 6 2" xfId="4775" xr:uid="{C6EA1D90-BF83-4CD0-B22B-769466A8D247}"/>
    <cellStyle name="Normal 3 2 3 3 4 6 3" xfId="30297" xr:uid="{9F6F5CBA-D16F-48D0-91E5-EA178C3A599A}"/>
    <cellStyle name="Normal 3 2 3 3 4 6 3 2" xfId="31440" xr:uid="{A0375E49-2C8F-471E-911A-A63C71DA3145}"/>
    <cellStyle name="Normal 3 2 3 3 4 6 4" xfId="31637" xr:uid="{849E470A-FB03-4831-8FE0-135351CE5670}"/>
    <cellStyle name="Normal 3 2 3 3 4 7" xfId="30118" xr:uid="{21708935-4338-4B04-A5B4-2B12A5C766F5}"/>
    <cellStyle name="Normal 3 2 3 3 4 7 2" xfId="30479" xr:uid="{F378E57F-2EEC-4F55-AB97-A5FA15FB5A75}"/>
    <cellStyle name="Normal 3 2 3 3 5" xfId="869" xr:uid="{00000000-0005-0000-0000-000014050000}"/>
    <cellStyle name="Normal 3 2 3 3 5 2" xfId="870" xr:uid="{00000000-0005-0000-0000-000015050000}"/>
    <cellStyle name="Normal 3 2 3 3 5 3" xfId="3713" xr:uid="{00000000-0005-0000-0000-000081040000}"/>
    <cellStyle name="Normal 3 2 3 3 5 3 2" xfId="4788" xr:uid="{345DF071-92C4-4D83-A3A4-5CDB82EFF459}"/>
    <cellStyle name="Normal 3 2 3 3 5 3 2 2" xfId="27325" xr:uid="{36392154-9601-4751-B21A-9FC0AC69F7FB}"/>
    <cellStyle name="Normal 3 2 3 3 5 3 3" xfId="25726" xr:uid="{5EC24068-D279-40A6-85E3-7D41DE988994}"/>
    <cellStyle name="Normal 3 2 3 3 5 3 4" xfId="30238" xr:uid="{57A3C330-EEF1-4F13-A663-4A6AAFC7B558}"/>
    <cellStyle name="Normal 3 2 3 3 5 3 4 2" xfId="31381" xr:uid="{BFC026E1-24FA-40A5-A536-7FBCD1AA6124}"/>
    <cellStyle name="Normal 3 2 3 3 5 3 5" xfId="31578" xr:uid="{78178B15-934C-461A-998B-6869636634B9}"/>
    <cellStyle name="Normal 3 2 3 3 5 4" xfId="25711"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6" xr:uid="{CF3F732A-3464-44B7-ACAC-54207065C4A1}"/>
    <cellStyle name="Normal 3 2 3 4 3 2 2 3" xfId="24090" xr:uid="{464BB80B-BDC8-41C8-913C-E7E41BB7A4DF}"/>
    <cellStyle name="Normal 3 2 3 4 3 2 3" xfId="876" xr:uid="{00000000-0005-0000-0000-00001B050000}"/>
    <cellStyle name="Normal 3 2 3 4 3 2 3 2" xfId="1990" xr:uid="{00000000-0005-0000-0000-00001C050000}"/>
    <cellStyle name="Normal 3 2 3 4 3 2 3 3" xfId="3714" xr:uid="{00000000-0005-0000-0000-000088040000}"/>
    <cellStyle name="Normal 3 2 3 4 3 2 3 3 2" xfId="4770" xr:uid="{3F5C8904-0CB7-4A62-A566-1B839756158A}"/>
    <cellStyle name="Normal 3 2 3 4 3 2 3 3 3" xfId="30239" xr:uid="{09A3577F-9760-4766-9C2F-D9019747DF4A}"/>
    <cellStyle name="Normal 3 2 3 4 3 2 3 3 3 2" xfId="31382" xr:uid="{A4473E79-1F75-4888-8BBE-EA2C63CD76A1}"/>
    <cellStyle name="Normal 3 2 3 4 3 2 3 3 4" xfId="31579" xr:uid="{4CCDC4C7-EF66-4862-AB6F-4192F6078FC6}"/>
    <cellStyle name="Normal 3 2 3 4 3 2 4" xfId="25824" xr:uid="{1A6B0C1D-1919-427D-8E6B-3883E899BAEA}"/>
    <cellStyle name="Normal 3 2 3 4 3 3" xfId="877" xr:uid="{00000000-0005-0000-0000-00001D050000}"/>
    <cellStyle name="Normal 3 2 3 4 3 4" xfId="2920" xr:uid="{00000000-0005-0000-0000-000023050000}"/>
    <cellStyle name="Normal 3 2 3 4 3 4 2" xfId="31284" xr:uid="{8B70590F-73CC-44E1-B466-2B324B3DBBCB}"/>
    <cellStyle name="Normal 3 2 3 4 3 5" xfId="2097" xr:uid="{00000000-0005-0000-0000-000012020000}"/>
    <cellStyle name="Normal 3 2 3 4 3 5 2" xfId="4670" xr:uid="{C7488697-347C-4027-9144-3C9AC3B4D98F}"/>
    <cellStyle name="Normal 3 2 3 4 3 5 3" xfId="30178" xr:uid="{72FD9D08-8B3A-4237-9D8B-137B965D383B}"/>
    <cellStyle name="Normal 3 2 3 4 3 5 3 2" xfId="31322" xr:uid="{45EA9506-8E31-4B6C-9642-21F6D94811EA}"/>
    <cellStyle name="Normal 3 2 3 4 3 5 4" xfId="31518" xr:uid="{57B4B3E7-6D59-438C-A24A-74EBC3100FE4}"/>
    <cellStyle name="Normal 3 2 3 4 3 6" xfId="3959" xr:uid="{D1FAA155-8172-43EB-ACF9-9A7AA25E3D6E}"/>
    <cellStyle name="Normal 3 2 3 4 3 6 2" xfId="4783" xr:uid="{8A9EA233-ABD3-42E4-B860-F2A4E0132FC1}"/>
    <cellStyle name="Normal 3 2 3 4 3 6 3" xfId="30299" xr:uid="{81B67AB2-71E6-4678-8CF3-9987E9088F9B}"/>
    <cellStyle name="Normal 3 2 3 4 3 6 3 2" xfId="31442" xr:uid="{A98CF9BE-AAE6-4825-8E47-7EAA17C2BBF3}"/>
    <cellStyle name="Normal 3 2 3 4 3 6 4" xfId="31639" xr:uid="{AAEDCB10-67E7-4420-AA2F-0DDA1928FE65}"/>
    <cellStyle name="Normal 3 2 3 4 3 7" xfId="30120" xr:uid="{B13A17FC-0920-42D9-BFD0-704A408A0A4C}"/>
    <cellStyle name="Normal 3 2 3 4 3 7 2" xfId="30481" xr:uid="{10C38449-8AAA-4472-A41E-21A90DBA3EF1}"/>
    <cellStyle name="Normal 3 2 3 4 4" xfId="878" xr:uid="{00000000-0005-0000-0000-00001E050000}"/>
    <cellStyle name="Normal 3 2 3 4 4 2" xfId="1991" xr:uid="{00000000-0005-0000-0000-00001F050000}"/>
    <cellStyle name="Normal 3 2 3 4 4 3" xfId="3715" xr:uid="{00000000-0005-0000-0000-00008B040000}"/>
    <cellStyle name="Normal 3 2 3 4 4 3 2" xfId="4730" xr:uid="{6712E95B-D981-4590-85C2-AC9FC672C3C9}"/>
    <cellStyle name="Normal 3 2 3 4 4 3 3" xfId="30240" xr:uid="{4F7F6943-EDBD-49B8-92F4-C7F6E5EFC9D8}"/>
    <cellStyle name="Normal 3 2 3 4 4 3 3 2" xfId="31383" xr:uid="{7D216875-FD6D-42D1-B93A-66F40255D01A}"/>
    <cellStyle name="Normal 3 2 3 4 4 3 4" xfId="31580" xr:uid="{E9786FEF-20D7-44D2-9C67-93A7FB8E137B}"/>
    <cellStyle name="Normal 3 2 3 4 5" xfId="2096" xr:uid="{00000000-0005-0000-0000-000010020000}"/>
    <cellStyle name="Normal 3 2 3 4 5 2" xfId="3777" xr:uid="{8B0DC8D1-7DE9-4171-A63D-3B65DE7CC539}"/>
    <cellStyle name="Normal 3 2 3 4 5 3" xfId="30177" xr:uid="{92251D01-4C43-436B-89CC-A84B9DD25DD4}"/>
    <cellStyle name="Normal 3 2 3 4 5 3 2" xfId="31321" xr:uid="{FCE2C500-F43A-4375-A00C-E81F083CEF3F}"/>
    <cellStyle name="Normal 3 2 3 4 5 4" xfId="31517" xr:uid="{EB794679-BCC2-4055-AC27-37AACFDD1FB4}"/>
    <cellStyle name="Normal 3 2 3 4 6" xfId="3958" xr:uid="{C6836599-ECCD-4EBB-AA38-ABF0279C67FA}"/>
    <cellStyle name="Normal 3 2 3 4 6 2" xfId="4748" xr:uid="{E32033F8-C2D4-4D9A-8197-D59BB0805FFB}"/>
    <cellStyle name="Normal 3 2 3 4 6 3" xfId="30298" xr:uid="{D8F87D88-0F19-481C-A1CC-3146338754DB}"/>
    <cellStyle name="Normal 3 2 3 4 6 3 2" xfId="31441" xr:uid="{B4A69638-323B-49E7-90F5-90FE0D97664A}"/>
    <cellStyle name="Normal 3 2 3 4 6 4" xfId="31638" xr:uid="{7FD9D19C-1E53-40EA-BF81-22379F781951}"/>
    <cellStyle name="Normal 3 2 3 4 7" xfId="30119" xr:uid="{2902EA16-525C-4490-96D7-08F0557F0425}"/>
    <cellStyle name="Normal 3 2 3 4 7 2" xfId="30480" xr:uid="{DF6E23B2-6945-41B0-8306-2F702DBA91A9}"/>
    <cellStyle name="Normal 3 2 3 5" xfId="2065" xr:uid="{00000000-0005-0000-0000-000003020000}"/>
    <cellStyle name="Normal 3 2 3 5 2" xfId="4737" xr:uid="{1DEEA62F-24B4-4396-B677-5B3167946642}"/>
    <cellStyle name="Normal 3 2 3 5 3" xfId="30165" xr:uid="{75BDF039-D1D0-4720-91AF-54BBB162394D}"/>
    <cellStyle name="Normal 3 2 3 5 3 2" xfId="30482" xr:uid="{7C8CED2E-CFB8-4B18-9B98-486CBBF1CEE6}"/>
    <cellStyle name="Normal 3 2 3 5 4" xfId="31505" xr:uid="{D2C494B6-B581-4571-B629-4078CCA1DF19}"/>
    <cellStyle name="Normal 3 2 3 6" xfId="30111" xr:uid="{2DA27080-57C7-488E-9E66-228C66F3BB6F}"/>
    <cellStyle name="Normal 3 2 3 6 2" xfId="30470"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7" xr:uid="{3EF99F25-A57D-4DC0-97CB-91B0DD3F630F}"/>
    <cellStyle name="Normal 3 2 4 3 2 2 3" xfId="25694" xr:uid="{19CA29BA-DCD1-4906-9A5C-D706283E436C}"/>
    <cellStyle name="Normal 3 2 4 3 2 3" xfId="884" xr:uid="{00000000-0005-0000-0000-000025050000}"/>
    <cellStyle name="Normal 3 2 4 3 2 3 2" xfId="1992" xr:uid="{00000000-0005-0000-0000-000026050000}"/>
    <cellStyle name="Normal 3 2 4 3 2 3 3" xfId="3716" xr:uid="{00000000-0005-0000-0000-000092040000}"/>
    <cellStyle name="Normal 3 2 4 3 2 3 3 2" xfId="4700" xr:uid="{E7124F84-1902-4C52-813A-2AD87B201F7F}"/>
    <cellStyle name="Normal 3 2 4 3 2 3 3 3" xfId="30241" xr:uid="{FB3B0704-45A1-4B1D-8FF2-DBF25C1101E3}"/>
    <cellStyle name="Normal 3 2 4 3 2 3 3 3 2" xfId="31384" xr:uid="{C389EE42-3048-406A-ACE1-5B5798D31786}"/>
    <cellStyle name="Normal 3 2 4 3 2 3 3 4" xfId="31581" xr:uid="{E69F89CA-AEBA-4937-8B6F-1B0F7B1F1450}"/>
    <cellStyle name="Normal 3 2 4 3 2 4" xfId="23426" xr:uid="{F5F16304-98F9-4382-9EBD-05DA6A2307A4}"/>
    <cellStyle name="Normal 3 2 4 3 3" xfId="885" xr:uid="{00000000-0005-0000-0000-000027050000}"/>
    <cellStyle name="Normal 3 2 4 3 4" xfId="2922" xr:uid="{00000000-0005-0000-0000-00002A050000}"/>
    <cellStyle name="Normal 3 2 4 3 4 2" xfId="31286" xr:uid="{C5493F1B-7833-429B-A3F9-F86186048626}"/>
    <cellStyle name="Normal 3 2 4 3 5" xfId="2099" xr:uid="{00000000-0005-0000-0000-000016020000}"/>
    <cellStyle name="Normal 3 2 4 3 5 2" xfId="4685" xr:uid="{06BFEBE3-1397-400F-9E69-D60195609A34}"/>
    <cellStyle name="Normal 3 2 4 3 5 3" xfId="30180" xr:uid="{CAF84CE8-A6AE-4653-8439-E2C2CC100971}"/>
    <cellStyle name="Normal 3 2 4 3 5 3 2" xfId="31324" xr:uid="{CD2BA927-620B-4490-8DBC-65DFEFB5E7E2}"/>
    <cellStyle name="Normal 3 2 4 3 5 4" xfId="31520" xr:uid="{F7EE645A-A73D-47E9-8833-528052C962F3}"/>
    <cellStyle name="Normal 3 2 4 3 6" xfId="3962" xr:uid="{C9BE7447-0E91-41CB-9714-02F1C566D84A}"/>
    <cellStyle name="Normal 3 2 4 3 6 2" xfId="4787" xr:uid="{0C195683-FC3A-4228-8CFA-81C976438B43}"/>
    <cellStyle name="Normal 3 2 4 3 6 3" xfId="30301" xr:uid="{5B46428E-4B5D-4956-93B7-0F396B73A2B2}"/>
    <cellStyle name="Normal 3 2 4 3 6 3 2" xfId="31444" xr:uid="{5A6B4B77-3513-4B99-8042-BE10B0FA72A0}"/>
    <cellStyle name="Normal 3 2 4 3 6 4" xfId="31641" xr:uid="{B3547189-4D1A-4E73-AD27-78C5227CE173}"/>
    <cellStyle name="Normal 3 2 4 3 7" xfId="30122" xr:uid="{2FC8C8CB-77C8-4CE3-9500-8BBF0E8D3D67}"/>
    <cellStyle name="Normal 3 2 4 3 7 2" xfId="30484" xr:uid="{FF9CD143-3DC5-4E78-9669-CDD5E69991DD}"/>
    <cellStyle name="Normal 3 2 4 4" xfId="2921" xr:uid="{00000000-0005-0000-0000-00002B050000}"/>
    <cellStyle name="Normal 3 2 4 4 2" xfId="25746" xr:uid="{F4A474D2-41DD-4D0C-B5D7-FFDAF17C5566}"/>
    <cellStyle name="Normal 3 2 4 4 2 2" xfId="29625" xr:uid="{0DCF3C32-0EA3-482C-941C-B4A52CDFF34B}"/>
    <cellStyle name="Normal 3 2 4 4 2 3" xfId="29598" xr:uid="{193FC249-A10F-445C-95C0-0B33E7ED076A}"/>
    <cellStyle name="Normal 3 2 4 4 2 3 2" xfId="29642" xr:uid="{150E5878-774A-4368-848F-E3C08FDFC92C}"/>
    <cellStyle name="Normal 3 2 4 4 2 3 3" xfId="30384" xr:uid="{EAB09D60-EC65-4583-A401-605E05C9795F}"/>
    <cellStyle name="Normal 3 2 4 4 2 3 4" xfId="30371" xr:uid="{EC861FD9-BC0C-408C-9531-DE32A58E2953}"/>
    <cellStyle name="Normal 3 2 4 4 2 3 4 2" xfId="31710" xr:uid="{3FB41312-390E-4923-8C3C-F8147726A4F3}"/>
    <cellStyle name="Normal 3 2 4 4 2 4" xfId="30354" xr:uid="{C34059E2-DD63-4FD3-8EEB-54B190A38F45}"/>
    <cellStyle name="Normal 3 2 4 4 2 4 2" xfId="31696" xr:uid="{6DCD7FB8-B5FD-4C77-BBC6-EAED650E4CF3}"/>
    <cellStyle name="Normal 3 2 4 4 3" xfId="24727" xr:uid="{154F7FD8-B3F3-4487-878D-5A0175DAC264}"/>
    <cellStyle name="Normal 3 2 4 5" xfId="2098" xr:uid="{00000000-0005-0000-0000-000014020000}"/>
    <cellStyle name="Normal 3 2 4 5 2" xfId="4644" xr:uid="{3EC2113D-E49B-4038-9F23-778F9B5DB2AD}"/>
    <cellStyle name="Normal 3 2 4 5 3" xfId="30179" xr:uid="{8EA82334-E7EE-4E69-990C-4DEAF38099AA}"/>
    <cellStyle name="Normal 3 2 4 5 3 2" xfId="31323" xr:uid="{E9CBBCA5-54AD-468F-B466-AB0737888486}"/>
    <cellStyle name="Normal 3 2 4 5 4" xfId="31519" xr:uid="{B5FE814E-E042-40D9-B41A-A129B9C70AF7}"/>
    <cellStyle name="Normal 3 2 4 6" xfId="3961" xr:uid="{7B02E248-334A-4390-803D-03A9529B2562}"/>
    <cellStyle name="Normal 3 2 4 6 2" xfId="4816" xr:uid="{2DE6B781-6A0F-4C4A-A762-5BA32CF9F8AB}"/>
    <cellStyle name="Normal 3 2 4 6 3" xfId="30300" xr:uid="{DD7F06BC-48FB-45F1-B5D9-2F7DC116529F}"/>
    <cellStyle name="Normal 3 2 4 6 3 2" xfId="31443" xr:uid="{F10D9DC9-263D-4EE8-996D-1DD37EFF76EA}"/>
    <cellStyle name="Normal 3 2 4 6 4" xfId="31640" xr:uid="{BCC20E6B-1DD8-47F1-B716-180F52FE094F}"/>
    <cellStyle name="Normal 3 2 4 7" xfId="30121" xr:uid="{2CF31ED3-BF8A-4420-A35A-63A9374EE9CB}"/>
    <cellStyle name="Normal 3 2 4 7 2" xfId="30483" xr:uid="{E8D1DD0B-859F-4702-9615-4F14D8E78C95}"/>
    <cellStyle name="Normal 3 2 5" xfId="29570" xr:uid="{750150B5-C7CA-4EA6-BA0D-6C0AEF29E2A9}"/>
    <cellStyle name="Normal 3 2 5 2" xfId="29629" xr:uid="{FC40ABBD-3EDE-4371-9FF9-A208F204AC39}"/>
    <cellStyle name="Normal 3 2 5 2 2" xfId="31249" xr:uid="{F12AF8C4-3DE1-4158-AA8E-7806F3A8EF51}"/>
    <cellStyle name="Normal 3 2 5 2 3" xfId="30466" xr:uid="{A19572E5-C2FE-4995-B8C9-236F90541CCE}"/>
    <cellStyle name="Normal 3 2 5 3" xfId="29599" xr:uid="{4BE0FB2A-CFA3-46C2-A6F3-5BD4CCDE876F}"/>
    <cellStyle name="Normal 3 2 5 3 2" xfId="29643" xr:uid="{012C5423-63EC-45C8-AB0D-9143CDABBBAF}"/>
    <cellStyle name="Normal 3 2 5 3 3" xfId="30385" xr:uid="{61D53CD0-CA5E-4F77-91D4-46F773F8DF85}"/>
    <cellStyle name="Normal 3 2 5 3 4" xfId="30372" xr:uid="{901B8119-F76A-44E0-936C-BA78095F8F22}"/>
    <cellStyle name="Normal 3 2 5 3 4 2" xfId="31711" xr:uid="{48E12EBD-4D36-46FA-BCC1-A806C8B17EDF}"/>
    <cellStyle name="Normal 3 2 5 4" xfId="29633" xr:uid="{B70E0C93-0F24-4A65-9A4C-6AA94B1973D9}"/>
    <cellStyle name="Normal 3 2 5 5" xfId="30355" xr:uid="{8D54E739-13BE-4332-8917-3C2D88CE836D}"/>
    <cellStyle name="Normal 3 2 5 5 2" xfId="31243" xr:uid="{93394BE0-19B6-4E50-8418-A98C9A434D03}"/>
    <cellStyle name="Normal 3 2 5 5 3" xfId="31697" xr:uid="{59429AA2-65FA-427B-BCCC-AF076B796573}"/>
    <cellStyle name="Normal 3 2 6" xfId="30108" xr:uid="{E75C1CB2-D09F-4E20-9707-91B0AD896C89}"/>
    <cellStyle name="Normal 3 2 6 2" xfId="31494" xr:uid="{75618FDA-0DC1-449E-A37B-B4C7EE151DBA}"/>
    <cellStyle name="Normal 3 3" xfId="886" xr:uid="{00000000-0005-0000-0000-000028050000}"/>
    <cellStyle name="Normal 3 3 2" xfId="29571" xr:uid="{255EAE38-A587-454A-A10E-047DE88AEFA0}"/>
    <cellStyle name="Normal 3 4" xfId="29572" xr:uid="{2F3070F6-1C88-4374-9425-21AEE0A4DFFB}"/>
    <cellStyle name="Normal 3 4 2" xfId="29630" xr:uid="{56437A54-78A7-4336-835A-B2D545FA46F6}"/>
    <cellStyle name="Normal 3 4 3" xfId="29591" xr:uid="{8EA9A8F3-AE43-4EF4-960D-AD7C26FB738D}"/>
    <cellStyle name="Normal 4" xfId="887" xr:uid="{00000000-0005-0000-0000-000029050000}"/>
    <cellStyle name="Normal 4 10" xfId="888" xr:uid="{00000000-0005-0000-0000-00002A050000}"/>
    <cellStyle name="Normal 4 10 10" xfId="9776" xr:uid="{124714D4-58FE-4A1A-95C3-0A3FC13E102A}"/>
    <cellStyle name="Normal 4 10 10 2" xfId="20156" xr:uid="{75151CA6-0830-4718-974F-DA1C711EC993}"/>
    <cellStyle name="Normal 4 10 11" xfId="22799" xr:uid="{DF8820E2-133B-4E33-BD57-2890C0DB6BE3}"/>
    <cellStyle name="Normal 4 10 12" xfId="12578" xr:uid="{A0231339-5278-4006-B10A-D98724736073}"/>
    <cellStyle name="Normal 4 10 2" xfId="889" xr:uid="{00000000-0005-0000-0000-00002B050000}"/>
    <cellStyle name="Normal 4 10 2 2" xfId="890" xr:uid="{00000000-0005-0000-0000-00002C050000}"/>
    <cellStyle name="Normal 4 10 2 2 2" xfId="5195" xr:uid="{2F990ED6-C403-433B-9416-DF936D9A58B9}"/>
    <cellStyle name="Normal 4 10 2 2 2 2" xfId="25732" xr:uid="{8EAC1899-FCAE-42AF-B292-F3C46DB240FD}"/>
    <cellStyle name="Normal 4 10 2 2 2 3" xfId="27274" xr:uid="{A64401EC-5285-4578-B7C7-D6B097D78689}"/>
    <cellStyle name="Normal 4 10 2 2 2 4" xfId="14492" xr:uid="{E7C4EC7E-9AAD-49FD-B157-0C8E5BCC24FC}"/>
    <cellStyle name="Normal 4 10 2 2 3" xfId="6945" xr:uid="{52EE871B-7087-409F-9C4F-E922AA7F83F3}"/>
    <cellStyle name="Normal 4 10 2 2 3 2" xfId="27606" xr:uid="{EDB7409E-4EFD-4903-9940-6903E7494269}"/>
    <cellStyle name="Normal 4 10 2 2 3 3" xfId="26626" xr:uid="{BAC96558-61F5-4DE7-BDC4-B43C1B7A7531}"/>
    <cellStyle name="Normal 4 10 2 2 3 4" xfId="17325" xr:uid="{76CC529E-0A0D-42AD-81FA-974DF2153082}"/>
    <cellStyle name="Normal 4 10 2 2 4" xfId="9778" xr:uid="{DBBF66FF-173D-4216-935C-22F75CD999F5}"/>
    <cellStyle name="Normal 4 10 2 2 4 2" xfId="29406" xr:uid="{89B580D3-DD76-45DF-8750-08C22EC08327}"/>
    <cellStyle name="Normal 4 10 2 2 4 3" xfId="20158" xr:uid="{4ECA2B16-6E25-4D5B-AFA6-B30E1F70021C}"/>
    <cellStyle name="Normal 4 10 2 2 5" xfId="23920" xr:uid="{104E3D88-6CBC-44D8-B9F2-BEAC9DD3083B}"/>
    <cellStyle name="Normal 4 10 2 2 6" xfId="13818" xr:uid="{9E4BF900-B394-4381-A3AD-81D1670F5184}"/>
    <cellStyle name="Normal 4 10 2 3" xfId="2758" xr:uid="{00000000-0005-0000-0000-000031050000}"/>
    <cellStyle name="Normal 4 10 2 3 2" xfId="5976" xr:uid="{CD34A8B9-3B58-4C5E-9CD2-ACBBE4EE33D3}"/>
    <cellStyle name="Normal 4 10 2 3 2 2" xfId="27607" xr:uid="{57EC37BA-FA62-4027-8554-F8D55147A022}"/>
    <cellStyle name="Normal 4 10 2 3 2 3" xfId="15429" xr:uid="{AD4EA0E3-BDF6-4138-BDE3-11682B8BF146}"/>
    <cellStyle name="Normal 4 10 2 3 3" xfId="7882" xr:uid="{A88F4761-7BB3-4048-BEB8-B05CE1392E24}"/>
    <cellStyle name="Normal 4 10 2 3 3 2" xfId="18262" xr:uid="{4F2930A9-615B-4D19-A7D8-75C546950B3C}"/>
    <cellStyle name="Normal 4 10 2 3 4" xfId="10715" xr:uid="{1A351FCC-9811-46B5-BF3B-5BB71B02F51D}"/>
    <cellStyle name="Normal 4 10 2 3 4 2" xfId="21095" xr:uid="{003F525A-3718-4585-88D3-595F3991A7B1}"/>
    <cellStyle name="Normal 4 10 2 3 5" xfId="23268" xr:uid="{F222276F-E2A3-49D9-8473-5AB2636BB857}"/>
    <cellStyle name="Normal 4 10 2 3 6" xfId="13204" xr:uid="{F353F1D6-BE84-4FA7-99E5-62DCA8E8199A}"/>
    <cellStyle name="Normal 4 10 2 4" xfId="4176" xr:uid="{64D4522C-9833-489C-A11E-8967B3AE04DC}"/>
    <cellStyle name="Normal 4 10 2 4 2" xfId="8948" xr:uid="{4A4CF90D-1119-4D6F-9E60-40792F233AB2}"/>
    <cellStyle name="Normal 4 10 2 4 2 2" xfId="29038" xr:uid="{C6649890-FA54-4194-AFE2-7FB2A9751A0E}"/>
    <cellStyle name="Normal 4 10 2 4 2 3" xfId="19328" xr:uid="{E43D67DB-6AFB-4D7F-A589-3770049FB9B0}"/>
    <cellStyle name="Normal 4 10 2 4 3" xfId="11781" xr:uid="{4A9C5750-FFB1-49CA-96CA-C07EBA6AC803}"/>
    <cellStyle name="Normal 4 10 2 4 3 2" xfId="22161" xr:uid="{2468264E-ABFB-4540-9DD4-0F7D7AD581B4}"/>
    <cellStyle name="Normal 4 10 2 4 4" xfId="23560" xr:uid="{B21780F6-0BF4-45CE-A462-C823F73BF55B}"/>
    <cellStyle name="Normal 4 10 2 4 5" xfId="16495" xr:uid="{DAFC14F9-0A12-427D-99CD-D54784F738DB}"/>
    <cellStyle name="Normal 4 10 2 5" xfId="5194" xr:uid="{4C483B6D-F99C-4B05-A1C7-57FA01DAB4FE}"/>
    <cellStyle name="Normal 4 10 2 5 2" xfId="28294" xr:uid="{FEBE1B3F-2BA5-47F7-BDDB-4A373A169525}"/>
    <cellStyle name="Normal 4 10 2 5 3" xfId="14491" xr:uid="{47A2088D-36D2-43B9-BB01-2CE873797F06}"/>
    <cellStyle name="Normal 4 10 2 6" xfId="6944" xr:uid="{1812DBF2-AC43-42C8-BB06-3A4BCCF931A4}"/>
    <cellStyle name="Normal 4 10 2 6 2" xfId="17324" xr:uid="{BD41452F-9AA6-46CE-9258-469684009A0E}"/>
    <cellStyle name="Normal 4 10 2 7" xfId="9777" xr:uid="{38551E4C-25A5-4760-BDFD-02D162B85D0F}"/>
    <cellStyle name="Normal 4 10 2 7 2" xfId="20157" xr:uid="{FCFD3159-8091-4CAA-9037-3A42E64BE277}"/>
    <cellStyle name="Normal 4 10 2 8" xfId="23610" xr:uid="{7F941E2A-5B00-435A-803E-7194FC9FD7CA}"/>
    <cellStyle name="Normal 4 10 2 9" xfId="12736" xr:uid="{9CDAF916-CA42-4BCB-898B-C40C959CFE87}"/>
    <cellStyle name="Normal 4 10 3" xfId="891" xr:uid="{00000000-0005-0000-0000-00002D050000}"/>
    <cellStyle name="Normal 4 10 3 2" xfId="4502" xr:uid="{6D16362C-AFEA-486B-8920-367F7420926C}"/>
    <cellStyle name="Normal 4 10 3 2 2" xfId="9274" xr:uid="{99780004-FDCD-4A0B-8152-2B60D64E3786}"/>
    <cellStyle name="Normal 4 10 3 2 2 2" xfId="29257" xr:uid="{2F30D234-DB78-4265-8658-4B0C0ACB0F03}"/>
    <cellStyle name="Normal 4 10 3 2 2 3" xfId="19654" xr:uid="{B1679AD5-1DD9-4259-88D7-6A9BEE476E54}"/>
    <cellStyle name="Normal 4 10 3 2 3" xfId="12107" xr:uid="{50409475-3339-438E-80D2-61FED637081C}"/>
    <cellStyle name="Normal 4 10 3 2 3 2" xfId="22487" xr:uid="{F584AAFA-DE45-43FC-AAB2-E438922775AE}"/>
    <cellStyle name="Normal 4 10 3 2 4" xfId="22875" xr:uid="{997B49FD-8D98-4B16-80E4-A50EDD2F2198}"/>
    <cellStyle name="Normal 4 10 3 2 5" xfId="16821" xr:uid="{ABF2F5DB-F94C-4116-9E2C-9D552532713D}"/>
    <cellStyle name="Normal 4 10 3 3" xfId="5196" xr:uid="{B1CC3607-94B5-4810-A1F3-7395FF18D1D6}"/>
    <cellStyle name="Normal 4 10 3 3 2" xfId="26812" xr:uid="{DF47A49C-0534-4116-AF38-6B71D8670BF1}"/>
    <cellStyle name="Normal 4 10 3 3 3" xfId="28468" xr:uid="{444FA6A7-6F81-48B9-A252-972A6C01D4C5}"/>
    <cellStyle name="Normal 4 10 3 3 4" xfId="14493" xr:uid="{0A2C7E0F-5ACA-417E-80A8-ECD75776F153}"/>
    <cellStyle name="Normal 4 10 3 4" xfId="6946" xr:uid="{4CF10D0D-797B-4C01-A8B0-EA55739C4E27}"/>
    <cellStyle name="Normal 4 10 3 4 2" xfId="25987" xr:uid="{D21D2495-EC4E-44BB-94AE-D83A4A64BA0B}"/>
    <cellStyle name="Normal 4 10 3 4 3" xfId="27105" xr:uid="{D70869A4-D7A0-4CD3-B673-5D493D3B83D5}"/>
    <cellStyle name="Normal 4 10 3 4 4" xfId="17326" xr:uid="{9BAD3453-D6AB-4662-8C5A-2F959146F325}"/>
    <cellStyle name="Normal 4 10 3 5" xfId="9779" xr:uid="{31153C1E-094A-4FAD-A2C8-AED2E6C459AA}"/>
    <cellStyle name="Normal 4 10 3 5 2" xfId="29407" xr:uid="{4DE15F0B-35BB-4D38-A351-1ACED23A656C}"/>
    <cellStyle name="Normal 4 10 3 5 3" xfId="20159" xr:uid="{FD4E44EC-FD3D-4838-A3BF-0409A06AAEAC}"/>
    <cellStyle name="Normal 4 10 3 6" xfId="22989" xr:uid="{909C1C0E-4459-460F-951C-D2504AD3D7ED}"/>
    <cellStyle name="Normal 4 10 3 7" xfId="13819" xr:uid="{78C8ED3A-E916-42F1-9E5C-77BEA5976622}"/>
    <cellStyle name="Normal 4 10 4" xfId="892" xr:uid="{00000000-0005-0000-0000-00002E050000}"/>
    <cellStyle name="Normal 4 10 4 2" xfId="5197" xr:uid="{29225B61-10D6-49E4-B689-7DA29A6BC097}"/>
    <cellStyle name="Normal 4 10 4 2 2" xfId="24955" xr:uid="{AEE2E6C1-3E49-4E6D-88C0-09DAAF73B352}"/>
    <cellStyle name="Normal 4 10 4 2 3" xfId="26658" xr:uid="{A8DEA6AF-CFB8-44D7-88A6-3CE79EA9FEB1}"/>
    <cellStyle name="Normal 4 10 4 2 4" xfId="14494" xr:uid="{67D78960-714B-470E-9828-13225757EC63}"/>
    <cellStyle name="Normal 4 10 4 3" xfId="6947" xr:uid="{3512A52E-2E69-4AEB-A4C3-1CFB7C727ABA}"/>
    <cellStyle name="Normal 4 10 4 3 2" xfId="26557" xr:uid="{BDC09E19-A8DC-4F8A-839B-81911E093972}"/>
    <cellStyle name="Normal 4 10 4 3 3" xfId="17327" xr:uid="{65139410-F264-46EF-B0CB-80BB4D5CA6DD}"/>
    <cellStyle name="Normal 4 10 4 4" xfId="9780" xr:uid="{9A037222-1BFE-4570-BCCA-F6B2B6A7F055}"/>
    <cellStyle name="Normal 4 10 4 4 2" xfId="20160" xr:uid="{6F7FF800-D959-46B1-8723-FBFEA0A67264}"/>
    <cellStyle name="Normal 4 10 4 5" xfId="25037" xr:uid="{23F471A2-23CF-485A-9470-EB8A1B60AB72}"/>
    <cellStyle name="Normal 4 10 4 6" xfId="13434" xr:uid="{CF48DE48-ED86-4D90-A8D2-8D05C52D06FF}"/>
    <cellStyle name="Normal 4 10 5" xfId="2565" xr:uid="{00000000-0005-0000-0000-000034050000}"/>
    <cellStyle name="Normal 4 10 5 2" xfId="5834" xr:uid="{C063FE69-F0E2-4D45-A560-F5030001885F}"/>
    <cellStyle name="Normal 4 10 5 2 2" xfId="27253" xr:uid="{D2E07114-4D43-403F-A8D1-6F81A59FAB76}"/>
    <cellStyle name="Normal 4 10 5 2 3" xfId="15237" xr:uid="{D834FF16-A543-4408-8F3B-37AD9D7D2200}"/>
    <cellStyle name="Normal 4 10 5 3" xfId="7690" xr:uid="{2C1D8F17-BEC3-43B3-8BDF-5F14666295EC}"/>
    <cellStyle name="Normal 4 10 5 3 2" xfId="18070" xr:uid="{2B470397-D95B-4E23-BB26-A2E974794C44}"/>
    <cellStyle name="Normal 4 10 5 4" xfId="10523" xr:uid="{067679B1-BCB4-410A-8AA3-E3D744CAAEFF}"/>
    <cellStyle name="Normal 4 10 5 4 2" xfId="20903" xr:uid="{10588034-D425-43C5-89B9-4325837A8516}"/>
    <cellStyle name="Normal 4 10 5 5" xfId="23393" xr:uid="{2F2F2D2C-FA05-499B-AC2D-4792A25519FF}"/>
    <cellStyle name="Normal 4 10 5 6" xfId="12953" xr:uid="{229E4CD9-6EB7-4CD6-A1B1-887CC1AE238F}"/>
    <cellStyle name="Normal 4 10 6" xfId="2344" xr:uid="{00000000-0005-0000-0000-00002E050000}"/>
    <cellStyle name="Normal 4 10 6 2" xfId="7471" xr:uid="{4C75DB08-23F8-4CAF-ABBC-50AD2AC7055B}"/>
    <cellStyle name="Normal 4 10 6 2 2" xfId="28666" xr:uid="{3A3895A9-3B5F-45D0-A0E2-D3A24D46753B}"/>
    <cellStyle name="Normal 4 10 6 2 3" xfId="17851" xr:uid="{1B249912-E446-4B58-99F3-1998A4168EE2}"/>
    <cellStyle name="Normal 4 10 6 3" xfId="10304" xr:uid="{019AA4D4-5DAF-44D6-AC54-157997CAA51B}"/>
    <cellStyle name="Normal 4 10 6 3 2" xfId="20684" xr:uid="{BFE40670-4102-4F76-B79E-BD0D3BEDD483}"/>
    <cellStyle name="Normal 4 10 6 4" xfId="23918" xr:uid="{AFB31ABC-E8BD-41CA-A82D-D9A333DD9C47}"/>
    <cellStyle name="Normal 4 10 6 5" xfId="15018" xr:uid="{BEB35555-2A89-47A1-9F06-ED7C9DB51EF0}"/>
    <cellStyle name="Normal 4 10 7" xfId="3964" xr:uid="{B398D8AF-AF4D-4953-A867-252CD87A368E}"/>
    <cellStyle name="Normal 4 10 7 2" xfId="8788" xr:uid="{8009325E-848F-44CF-8CE7-93567544C7F0}"/>
    <cellStyle name="Normal 4 10 7 2 2" xfId="19168" xr:uid="{F9015C3A-97F9-40AC-AB6E-36EC3FAA1859}"/>
    <cellStyle name="Normal 4 10 7 3" xfId="11621" xr:uid="{3B9E4398-FE99-49EB-BEBD-84478FB70F66}"/>
    <cellStyle name="Normal 4 10 7 3 2" xfId="22001" xr:uid="{F1D371AA-EE04-4AC1-936E-CABB6B6751A1}"/>
    <cellStyle name="Normal 4 10 7 4" xfId="26387" xr:uid="{8DF31F90-53E0-4729-BD5F-E35C09717A45}"/>
    <cellStyle name="Normal 4 10 7 5" xfId="16335" xr:uid="{A15950AC-AE0A-4B55-ABE7-98852093A5BE}"/>
    <cellStyle name="Normal 4 10 8" xfId="5193" xr:uid="{28570514-D5C4-4905-B43B-63E1E8E56905}"/>
    <cellStyle name="Normal 4 10 8 2" xfId="14490" xr:uid="{50DA1219-777D-49E6-9D7E-F5CD8917938C}"/>
    <cellStyle name="Normal 4 10 9" xfId="6943" xr:uid="{5E75A7EC-434D-4DBD-819F-AAC90135CA2A}"/>
    <cellStyle name="Normal 4 10 9 2" xfId="17323" xr:uid="{3784540D-38F1-4BA6-9FE3-DFA0FD8CD5D0}"/>
    <cellStyle name="Normal 4 11" xfId="893" xr:uid="{00000000-0005-0000-0000-00002F050000}"/>
    <cellStyle name="Normal 4 11 10" xfId="23937" xr:uid="{A29A5C35-9497-4456-94B7-96B69D98276A}"/>
    <cellStyle name="Normal 4 11 11" xfId="12579" xr:uid="{6D83FB98-F686-4977-84D3-7788A74DA022}"/>
    <cellStyle name="Normal 4 11 2" xfId="894" xr:uid="{00000000-0005-0000-0000-000030050000}"/>
    <cellStyle name="Normal 4 11 2 2" xfId="3269" xr:uid="{00000000-0005-0000-0000-000037050000}"/>
    <cellStyle name="Normal 4 11 2 2 2" xfId="6327" xr:uid="{422257B6-64B6-4FD2-9169-C308AC37E45B}"/>
    <cellStyle name="Normal 4 11 2 2 2 2" xfId="27124" xr:uid="{F46424DB-376F-4411-A9D8-5605D89B692E}"/>
    <cellStyle name="Normal 4 11 2 2 2 3" xfId="26632" xr:uid="{DD024171-1188-40BE-8A31-1FE665EDBEA7}"/>
    <cellStyle name="Normal 4 11 2 2 2 4" xfId="15896" xr:uid="{97A83557-1579-438A-BFE1-094E8A17055E}"/>
    <cellStyle name="Normal 4 11 2 2 3" xfId="8349" xr:uid="{4569C23E-23A8-48A1-9133-B6C5EA369EA8}"/>
    <cellStyle name="Normal 4 11 2 2 3 2" xfId="28893" xr:uid="{BCF56927-59AB-4D53-A564-B32C950163A7}"/>
    <cellStyle name="Normal 4 11 2 2 3 3" xfId="18729" xr:uid="{C19E651D-1BFC-49D5-9552-22C808F0466F}"/>
    <cellStyle name="Normal 4 11 2 2 4" xfId="11182" xr:uid="{CC767DF2-F9B1-4098-924A-07048EBA91A7}"/>
    <cellStyle name="Normal 4 11 2 2 4 2" xfId="21562" xr:uid="{2CD66983-92E9-4B98-85FC-BBC62957B6BE}"/>
    <cellStyle name="Normal 4 11 2 2 5" xfId="24394" xr:uid="{AC710497-B596-40CF-B1B6-07673D4BCB8A}"/>
    <cellStyle name="Normal 4 11 2 2 6" xfId="13820" xr:uid="{9D6D4C85-F89E-4BAD-909D-3CEEAEE3060E}"/>
    <cellStyle name="Normal 4 11 2 3" xfId="4177" xr:uid="{A3D9FC9E-C884-4182-99A1-15D851A03328}"/>
    <cellStyle name="Normal 4 11 2 3 2" xfId="8949" xr:uid="{C7D67904-A6B5-4E58-A37E-C61881918787}"/>
    <cellStyle name="Normal 4 11 2 3 2 2" xfId="29039" xr:uid="{11405609-5EB2-410C-B25F-19EA09DFA030}"/>
    <cellStyle name="Normal 4 11 2 3 2 3" xfId="19329" xr:uid="{6AE5F748-CAC3-448E-B693-7E762FA3B88C}"/>
    <cellStyle name="Normal 4 11 2 3 3" xfId="11782" xr:uid="{7656FD9F-4FAD-40CE-A345-FB3061CF248B}"/>
    <cellStyle name="Normal 4 11 2 3 3 2" xfId="22162" xr:uid="{A54CC9F8-27FF-48D5-9D56-9F66588D7148}"/>
    <cellStyle name="Normal 4 11 2 3 4" xfId="25440" xr:uid="{BE5BA760-5708-4590-9737-59AD92AAA8C0}"/>
    <cellStyle name="Normal 4 11 2 3 5" xfId="16496" xr:uid="{EDA214D0-3AC0-41E4-B616-F2DF26D4EADC}"/>
    <cellStyle name="Normal 4 11 2 4" xfId="5199" xr:uid="{EF58BE6A-9D74-4955-A514-6CA8700A9761}"/>
    <cellStyle name="Normal 4 11 2 4 2" xfId="27747" xr:uid="{69DE0498-5475-4844-A90A-D921B160EFC8}"/>
    <cellStyle name="Normal 4 11 2 4 3" xfId="26360" xr:uid="{E6DE96F4-08A3-4961-9CB4-43EBCB6DE24A}"/>
    <cellStyle name="Normal 4 11 2 4 4" xfId="14496" xr:uid="{C972E08F-E1D7-4653-AD82-C092706F6C00}"/>
    <cellStyle name="Normal 4 11 2 5" xfId="6949" xr:uid="{007FB6E7-99CC-45B7-ACD4-30A70BB9F5BC}"/>
    <cellStyle name="Normal 4 11 2 5 2" xfId="28219" xr:uid="{FB989381-3645-4DDC-9DE2-E0E023733860}"/>
    <cellStyle name="Normal 4 11 2 5 3" xfId="17329" xr:uid="{471B6248-D563-42FC-A1C8-9DB1B363A447}"/>
    <cellStyle name="Normal 4 11 2 6" xfId="9782" xr:uid="{98266657-D830-4610-8642-E34883EA72F7}"/>
    <cellStyle name="Normal 4 11 2 6 2" xfId="20162" xr:uid="{49BA9DDC-07D8-4507-AF2B-3F39882F6F56}"/>
    <cellStyle name="Normal 4 11 2 7" xfId="25480" xr:uid="{ECF008C8-FC1C-4156-9A22-45B511EE75F9}"/>
    <cellStyle name="Normal 4 11 2 8" xfId="12737" xr:uid="{CE750F0B-A59A-4848-8DA5-C2DA04F39545}"/>
    <cellStyle name="Normal 4 11 3" xfId="895" xr:uid="{00000000-0005-0000-0000-000031050000}"/>
    <cellStyle name="Normal 4 11 3 2" xfId="5200" xr:uid="{2E1820E0-DE5F-4951-BE40-AF1BF1A5D85C}"/>
    <cellStyle name="Normal 4 11 3 2 2" xfId="24247" xr:uid="{C3DCA927-B467-4C00-A75E-43B6B016A296}"/>
    <cellStyle name="Normal 4 11 3 2 3" xfId="27241" xr:uid="{6E42BF50-B2C1-4048-8C98-9746AA620B1F}"/>
    <cellStyle name="Normal 4 11 3 2 4" xfId="14497" xr:uid="{663F1602-3A8D-4050-9CB9-361C7838F1F8}"/>
    <cellStyle name="Normal 4 11 3 3" xfId="6950" xr:uid="{973B1C10-A9BC-4745-B24D-13C25E42E6D2}"/>
    <cellStyle name="Normal 4 11 3 3 2" xfId="26570" xr:uid="{1DAFE79A-FE64-4642-B880-E98401DB157E}"/>
    <cellStyle name="Normal 4 11 3 3 3" xfId="28710" xr:uid="{75F174E4-2B25-4693-A6D5-871A4C36939D}"/>
    <cellStyle name="Normal 4 11 3 3 4" xfId="17330" xr:uid="{FEC46F4D-76FF-4B41-8C9D-7F4B291D7522}"/>
    <cellStyle name="Normal 4 11 3 4" xfId="9783" xr:uid="{EC7D2FDD-2E66-42A9-AC23-21C61A1E8C9A}"/>
    <cellStyle name="Normal 4 11 3 4 2" xfId="27751" xr:uid="{F3C55A00-23B5-4E74-9342-14BB92757CAF}"/>
    <cellStyle name="Normal 4 11 3 4 3" xfId="29408" xr:uid="{23CECA96-2D78-4419-AADB-1FA77B4D92E3}"/>
    <cellStyle name="Normal 4 11 3 4 4" xfId="20163" xr:uid="{FF34C308-F182-4723-B386-56478E6A88EF}"/>
    <cellStyle name="Normal 4 11 3 5" xfId="24592" xr:uid="{DF4D5370-9363-4815-A144-5ED2EF678EC5}"/>
    <cellStyle name="Normal 4 11 3 6" xfId="27720" xr:uid="{237FAA27-9CA0-450E-9D6F-0C0AB50910A1}"/>
    <cellStyle name="Normal 4 11 3 7" xfId="13435" xr:uid="{A0E6ECE3-32F4-42B3-A9FE-51B01B004F69}"/>
    <cellStyle name="Normal 4 11 4" xfId="2759" xr:uid="{00000000-0005-0000-0000-000039050000}"/>
    <cellStyle name="Normal 4 11 4 2" xfId="5977" xr:uid="{87A430AB-7C63-4393-8C18-8DE595F89E92}"/>
    <cellStyle name="Normal 4 11 4 2 2" xfId="28307" xr:uid="{31479A3D-AA0F-433C-B726-845ECA7A4BC0}"/>
    <cellStyle name="Normal 4 11 4 2 3" xfId="15430" xr:uid="{75316486-30EA-4BAD-8A8A-4DB3E06AE648}"/>
    <cellStyle name="Normal 4 11 4 3" xfId="7883" xr:uid="{59D3A377-8E3F-490C-AFC1-D62BE1481183}"/>
    <cellStyle name="Normal 4 11 4 3 2" xfId="18263" xr:uid="{7674B51C-0A1C-4E03-ABDF-45DA282D52AB}"/>
    <cellStyle name="Normal 4 11 4 4" xfId="10716" xr:uid="{C782FBDC-F705-474F-8D14-AA325DD20226}"/>
    <cellStyle name="Normal 4 11 4 4 2" xfId="21096" xr:uid="{600158EB-E64C-439A-929E-ACD4D2F9D856}"/>
    <cellStyle name="Normal 4 11 4 5" xfId="24949" xr:uid="{7FF11B45-EE3F-4E2E-9A33-BF5853286B4F}"/>
    <cellStyle name="Normal 4 11 4 6" xfId="13205" xr:uid="{460D5277-D7C3-45F0-8C8B-3F5DBB214757}"/>
    <cellStyle name="Normal 4 11 5" xfId="2345" xr:uid="{00000000-0005-0000-0000-000035050000}"/>
    <cellStyle name="Normal 4 11 5 2" xfId="7472" xr:uid="{A7C97C58-31CC-48D5-BFB5-342305988F1C}"/>
    <cellStyle name="Normal 4 11 5 2 2" xfId="26210" xr:uid="{A2A640B7-60A5-49CF-BE18-57135DF6ECC8}"/>
    <cellStyle name="Normal 4 11 5 2 3" xfId="17852" xr:uid="{DEF1BADF-27BA-40D9-9927-23D01BD0883B}"/>
    <cellStyle name="Normal 4 11 5 3" xfId="10305" xr:uid="{9E9C59F0-0F99-4144-8617-DC0696ED2F12}"/>
    <cellStyle name="Normal 4 11 5 3 2" xfId="20685" xr:uid="{0C5B0B88-29E2-46B6-9CA2-37732EDBCBE4}"/>
    <cellStyle name="Normal 4 11 5 4" xfId="25362" xr:uid="{81C3F1E4-9E0A-4E0A-A47A-CBC1B9184618}"/>
    <cellStyle name="Normal 4 11 5 5" xfId="15019" xr:uid="{DB74DC40-0A53-4821-AE60-5974F9179CC8}"/>
    <cellStyle name="Normal 4 11 6" xfId="3965" xr:uid="{D703879A-933B-41A7-9664-DAA4B46FCA44}"/>
    <cellStyle name="Normal 4 11 6 2" xfId="8789" xr:uid="{0149D366-A63E-4BD8-B369-D310338AE810}"/>
    <cellStyle name="Normal 4 11 6 2 2" xfId="28982" xr:uid="{62A53759-9DD3-459A-AB38-1EF4A4B0B2DA}"/>
    <cellStyle name="Normal 4 11 6 2 3" xfId="19169" xr:uid="{C3D1823F-54EF-4F86-84D8-24599B1B7392}"/>
    <cellStyle name="Normal 4 11 6 3" xfId="11622" xr:uid="{9C84C254-5ADB-4981-A58D-3707101C53F7}"/>
    <cellStyle name="Normal 4 11 6 3 2" xfId="22002" xr:uid="{C6B4FB51-3192-4CB1-83D5-9EA7767ED264}"/>
    <cellStyle name="Normal 4 11 6 4" xfId="26955" xr:uid="{ACEEAE4C-42A7-46E1-8B88-C05C490ABBA1}"/>
    <cellStyle name="Normal 4 11 6 5" xfId="16336" xr:uid="{6C119AF7-4A86-4498-8290-777197E2AC60}"/>
    <cellStyle name="Normal 4 11 7" xfId="5198" xr:uid="{FD4783AB-79C3-462C-A7FF-FAEA4D5C2554}"/>
    <cellStyle name="Normal 4 11 7 2" xfId="28178" xr:uid="{1653654F-B952-43C3-8408-1156CECA0D2A}"/>
    <cellStyle name="Normal 4 11 7 3" xfId="14495" xr:uid="{2C7E8C08-4106-4B1D-86AC-6D30513B53E4}"/>
    <cellStyle name="Normal 4 11 8" xfId="6948" xr:uid="{2D3ADE6F-1842-4DCA-B659-5658EE21816A}"/>
    <cellStyle name="Normal 4 11 8 2" xfId="17328" xr:uid="{09F1D264-CA33-4FD5-8177-CD4AC8AC82D8}"/>
    <cellStyle name="Normal 4 11 9" xfId="9781" xr:uid="{5CC4D5CD-5FF7-4908-8DE7-35F60A6F9315}"/>
    <cellStyle name="Normal 4 11 9 2" xfId="20161" xr:uid="{E34969DE-2D7D-4AB6-A25A-9CB7EBA817FC}"/>
    <cellStyle name="Normal 4 12" xfId="896" xr:uid="{00000000-0005-0000-0000-000032050000}"/>
    <cellStyle name="Normal 4 12 10" xfId="12580" xr:uid="{DCABE360-45B6-4EA3-B5F4-36017D22F2CC}"/>
    <cellStyle name="Normal 4 12 2" xfId="897" xr:uid="{00000000-0005-0000-0000-000033050000}"/>
    <cellStyle name="Normal 4 12 2 2" xfId="2923" xr:uid="{00000000-0005-0000-0000-00003C050000}"/>
    <cellStyle name="Normal 4 12 2 2 2" xfId="6103" xr:uid="{634A1D84-B3FF-4062-B730-9391367CEA8B}"/>
    <cellStyle name="Normal 4 12 2 2 2 2" xfId="27167" xr:uid="{6CEFEC1B-9FDD-49AE-9D25-3A2253BCED70}"/>
    <cellStyle name="Normal 4 12 2 2 2 3" xfId="28746" xr:uid="{1D2F5DE6-BEA4-4A5C-B0C7-7D184973EF21}"/>
    <cellStyle name="Normal 4 12 2 2 2 4" xfId="15581" xr:uid="{27B295EA-F7A8-45B4-AB68-556507B428EA}"/>
    <cellStyle name="Normal 4 12 2 2 3" xfId="8034" xr:uid="{616C26B3-947A-49FA-BD36-3B2A420356CF}"/>
    <cellStyle name="Normal 4 12 2 2 3 2" xfId="28458" xr:uid="{05AA4C15-B790-495B-8255-79ED4BFB713F}"/>
    <cellStyle name="Normal 4 12 2 2 3 3" xfId="18414" xr:uid="{7403AFF8-7A6D-4366-8E7B-04CB4DA435BF}"/>
    <cellStyle name="Normal 4 12 2 2 4" xfId="10867" xr:uid="{0B66BEA1-2DA0-4971-AF66-14DA741A6ABA}"/>
    <cellStyle name="Normal 4 12 2 2 4 2" xfId="21247" xr:uid="{9A9A3C3E-A45C-4BB5-AD82-E772F9CC6453}"/>
    <cellStyle name="Normal 4 12 2 2 5" xfId="24514" xr:uid="{04AB7646-A1EF-4009-8334-09BD6D6CBC7F}"/>
    <cellStyle name="Normal 4 12 2 2 6" xfId="13436" xr:uid="{625EDEB5-736B-4FA7-9D86-01E759B994F5}"/>
    <cellStyle name="Normal 4 12 2 3" xfId="5202" xr:uid="{B217F201-1C7B-45FA-A90D-4F20461B5B19}"/>
    <cellStyle name="Normal 4 12 2 3 2" xfId="25721" xr:uid="{AA7395DA-514E-4EC9-B956-A8C021B2863E}"/>
    <cellStyle name="Normal 4 12 2 3 3" xfId="28388" xr:uid="{64F7476D-DA2B-4C85-830C-601C77AECF00}"/>
    <cellStyle name="Normal 4 12 2 3 4" xfId="14499" xr:uid="{26027C43-C40B-400B-AE4D-8C8B51EBBF56}"/>
    <cellStyle name="Normal 4 12 2 4" xfId="6952" xr:uid="{2DF026E7-287B-46D0-B40E-31BC81BB5547}"/>
    <cellStyle name="Normal 4 12 2 4 2" xfId="26893" xr:uid="{285CBFB0-56D2-43FA-9CDA-49B0387CB8AB}"/>
    <cellStyle name="Normal 4 12 2 4 3" xfId="26339" xr:uid="{F75AB44A-7251-4C39-8A84-FF4B43878775}"/>
    <cellStyle name="Normal 4 12 2 4 4" xfId="17332" xr:uid="{ADE3DD7F-7755-4823-9BD2-920113558A47}"/>
    <cellStyle name="Normal 4 12 2 5" xfId="9785" xr:uid="{9F0D8B6E-82C2-41E7-B057-8D66EF34F6CA}"/>
    <cellStyle name="Normal 4 12 2 5 2" xfId="29409" xr:uid="{183E9DC0-EE97-4D29-A17B-EFFA4F49DFB9}"/>
    <cellStyle name="Normal 4 12 2 5 3" xfId="20165" xr:uid="{5592E532-6E39-4B49-BE7D-5AD8AD3151C4}"/>
    <cellStyle name="Normal 4 12 2 6" xfId="23952" xr:uid="{EE0AA853-C38D-4770-A55C-847C9BC23139}"/>
    <cellStyle name="Normal 4 12 2 7" xfId="12738" xr:uid="{98562FE7-8A01-4979-A47E-9D928F196E2D}"/>
    <cellStyle name="Normal 4 12 3" xfId="898" xr:uid="{00000000-0005-0000-0000-000034050000}"/>
    <cellStyle name="Normal 4 12 3 2" xfId="5203" xr:uid="{CD64FA4D-5C8C-4AAF-9645-E09F3284E44B}"/>
    <cellStyle name="Normal 4 12 3 2 2" xfId="26740" xr:uid="{E5D20643-BFEE-45D2-B711-C150E749A21F}"/>
    <cellStyle name="Normal 4 12 3 2 3" xfId="26209" xr:uid="{3D2A3F0B-3F2B-4DA2-BD81-0958B9476F82}"/>
    <cellStyle name="Normal 4 12 3 2 4" xfId="14500" xr:uid="{267076F1-174C-4F9E-91BC-8AC70DB875E3}"/>
    <cellStyle name="Normal 4 12 3 3" xfId="6953" xr:uid="{CCF2BDA1-E7FE-4016-B600-01C32C5F9F63}"/>
    <cellStyle name="Normal 4 12 3 3 2" xfId="28626" xr:uid="{016B5C70-6D14-4500-B488-0CBAA4F7952F}"/>
    <cellStyle name="Normal 4 12 3 3 3" xfId="27123" xr:uid="{8695EB15-05C1-4107-80DB-8ABED91F2CFA}"/>
    <cellStyle name="Normal 4 12 3 3 4" xfId="17333" xr:uid="{46A2F113-93FC-4F7A-85D5-26AF1CF23737}"/>
    <cellStyle name="Normal 4 12 3 4" xfId="9786" xr:uid="{DE57C4DF-BE71-4218-B83D-48C5AFE60B98}"/>
    <cellStyle name="Normal 4 12 3 4 2" xfId="29410" xr:uid="{45DDAEE3-5E62-49C3-95DD-4C3223D521A4}"/>
    <cellStyle name="Normal 4 12 3 4 3" xfId="20166" xr:uid="{85DC60C8-A7EE-48C4-9507-C530C54A7198}"/>
    <cellStyle name="Normal 4 12 3 5" xfId="25020" xr:uid="{CEE429F4-2DEE-4700-A91D-D56E10462C09}"/>
    <cellStyle name="Normal 4 12 3 6" xfId="13206" xr:uid="{72AB36CC-13CA-44A9-8D88-F8D15F095357}"/>
    <cellStyle name="Normal 4 12 4" xfId="2346" xr:uid="{00000000-0005-0000-0000-00003A050000}"/>
    <cellStyle name="Normal 4 12 4 2" xfId="7473" xr:uid="{7C3BF43B-8669-497C-BFB5-14A2ECFB945C}"/>
    <cellStyle name="Normal 4 12 4 2 2" xfId="27276" xr:uid="{1A352666-929F-4969-ACBD-A3F9BE3A52DC}"/>
    <cellStyle name="Normal 4 12 4 2 3" xfId="17853" xr:uid="{70C770E9-C532-4702-8143-601419A1FBB6}"/>
    <cellStyle name="Normal 4 12 4 3" xfId="10306" xr:uid="{1769F406-21D2-4352-B632-41BA7F254E85}"/>
    <cellStyle name="Normal 4 12 4 3 2" xfId="20686" xr:uid="{C3EC5278-2AEB-4E7D-AE2A-7D13C0631397}"/>
    <cellStyle name="Normal 4 12 4 4" xfId="24204" xr:uid="{7EA7E858-9348-4727-8A46-7F661803DF3D}"/>
    <cellStyle name="Normal 4 12 4 5" xfId="15020" xr:uid="{18E7A2D1-2F0E-4D38-9A05-EF980972580D}"/>
    <cellStyle name="Normal 4 12 5" xfId="3966" xr:uid="{E45DB84D-C2E0-41C1-9817-A5A46BDFB000}"/>
    <cellStyle name="Normal 4 12 5 2" xfId="8790" xr:uid="{F2BE4F5B-71C8-4D96-ABD8-802C9C633C70}"/>
    <cellStyle name="Normal 4 12 5 2 2" xfId="28983" xr:uid="{92BDFB93-1FD9-434E-8573-AF9736FCD7A7}"/>
    <cellStyle name="Normal 4 12 5 2 3" xfId="19170" xr:uid="{BD863C3A-8279-4A1E-B14C-0410FBE9F500}"/>
    <cellStyle name="Normal 4 12 5 3" xfId="11623" xr:uid="{BBCEF7F9-6A49-4FB3-86B4-02ADBA6CD554}"/>
    <cellStyle name="Normal 4 12 5 3 2" xfId="22003" xr:uid="{07DBF146-159A-4C15-B659-0C96044AC077}"/>
    <cellStyle name="Normal 4 12 5 4" xfId="25643" xr:uid="{A5F3C60B-AED3-4A29-9B95-F4A30F1DF929}"/>
    <cellStyle name="Normal 4 12 5 5" xfId="16337" xr:uid="{A77CB27A-ACC2-4C79-AB61-710C18F409EB}"/>
    <cellStyle name="Normal 4 12 6" xfId="5201" xr:uid="{EC53401F-CAAA-4867-B8ED-56C47D0610B5}"/>
    <cellStyle name="Normal 4 12 6 2" xfId="26058" xr:uid="{C281C420-68F2-4658-9DF6-CB6D0F13247C}"/>
    <cellStyle name="Normal 4 12 6 3" xfId="28421" xr:uid="{53F68093-9E82-42A7-A119-0A0FDA27C4BD}"/>
    <cellStyle name="Normal 4 12 6 4" xfId="14498" xr:uid="{9CE49185-622B-4EE6-BA94-468245DBE3FA}"/>
    <cellStyle name="Normal 4 12 7" xfId="6951" xr:uid="{AB12BA99-8CB8-4001-822E-D3382C3B3961}"/>
    <cellStyle name="Normal 4 12 7 2" xfId="27257" xr:uid="{FE51C0DF-1F95-404A-8CDD-AEC36234FE02}"/>
    <cellStyle name="Normal 4 12 7 3" xfId="17331" xr:uid="{C06A5309-1141-4736-99C1-5A24C3FBE809}"/>
    <cellStyle name="Normal 4 12 8" xfId="9784" xr:uid="{3B503EFA-B53C-4520-AACE-13B0CFC6C78C}"/>
    <cellStyle name="Normal 4 12 8 2" xfId="20164" xr:uid="{F415702A-119B-45E9-A42F-CF6408FB0FCA}"/>
    <cellStyle name="Normal 4 12 9" xfId="23518" xr:uid="{51DA6533-86E2-4A52-81E2-09E783706291}"/>
    <cellStyle name="Normal 4 13" xfId="899" xr:uid="{00000000-0005-0000-0000-000035050000}"/>
    <cellStyle name="Normal 4 13 10" xfId="12499" xr:uid="{6B604244-E829-40F9-98FE-4ACF87DC7CC1}"/>
    <cellStyle name="Normal 4 13 2" xfId="3270" xr:uid="{00000000-0005-0000-0000-00003F050000}"/>
    <cellStyle name="Normal 4 13 2 2" xfId="6328" xr:uid="{87E1E428-F807-4D64-81F2-955CE5B9B15F}"/>
    <cellStyle name="Normal 4 13 2 2 2" xfId="23791" xr:uid="{D59CB827-DA22-4C9A-A52B-E8F689D31C7B}"/>
    <cellStyle name="Normal 4 13 2 2 3" xfId="27010" xr:uid="{EDEDC26E-BB3C-4921-9AD1-63E35B5FC1BD}"/>
    <cellStyle name="Normal 4 13 2 2 4" xfId="15897" xr:uid="{5EC8B708-034C-491D-8D80-3CB801241982}"/>
    <cellStyle name="Normal 4 13 2 3" xfId="8350" xr:uid="{A5932099-57E5-46AA-ADFF-147C9F815D1D}"/>
    <cellStyle name="Normal 4 13 2 3 2" xfId="26723" xr:uid="{D5472A88-48DB-4A92-AE76-CA0D4820680B}"/>
    <cellStyle name="Normal 4 13 2 3 3" xfId="28894" xr:uid="{68A91AF3-5B81-42F6-B542-E4A668378359}"/>
    <cellStyle name="Normal 4 13 2 3 4" xfId="18730" xr:uid="{2A7B73D7-2DA6-467E-B0F7-59DB2FDA1F45}"/>
    <cellStyle name="Normal 4 13 2 4" xfId="11183" xr:uid="{E6522B3F-B534-46BD-B1F8-E54B81978DEC}"/>
    <cellStyle name="Normal 4 13 2 4 2" xfId="29478" xr:uid="{C1EB1113-6F91-497D-8098-6077F7CA659F}"/>
    <cellStyle name="Normal 4 13 2 4 3" xfId="21563" xr:uid="{FFF1C304-F737-4899-85FF-4F64A82DC472}"/>
    <cellStyle name="Normal 4 13 2 5" xfId="25425" xr:uid="{5491DF8B-C668-47D9-9220-D57FC8C467BC}"/>
    <cellStyle name="Normal 4 13 2 6" xfId="13821" xr:uid="{19879D26-6E15-4A92-9AB5-6B1E4BA4702D}"/>
    <cellStyle name="Normal 4 13 3" xfId="2757" xr:uid="{00000000-0005-0000-0000-000040050000}"/>
    <cellStyle name="Normal 4 13 3 2" xfId="5975" xr:uid="{C5EBFA5E-4319-4D3B-9BA4-DA655EC302A5}"/>
    <cellStyle name="Normal 4 13 3 2 2" xfId="28295" xr:uid="{61B746F0-A0A8-49EA-A38A-D7E02619383E}"/>
    <cellStyle name="Normal 4 13 3 2 3" xfId="15428" xr:uid="{49E07FAD-520C-461D-BF81-97ACCA028A04}"/>
    <cellStyle name="Normal 4 13 3 3" xfId="7881" xr:uid="{F15A2016-2E3F-4981-9D85-2509551721D6}"/>
    <cellStyle name="Normal 4 13 3 3 2" xfId="18261" xr:uid="{59689636-9CA9-4DD4-AF26-D903B88C20A7}"/>
    <cellStyle name="Normal 4 13 3 4" xfId="10714" xr:uid="{87267858-A412-47D6-B81C-F9291A8BD5CE}"/>
    <cellStyle name="Normal 4 13 3 4 2" xfId="21094" xr:uid="{E59208FE-AB0D-4A91-8D81-DB6EC642A5C0}"/>
    <cellStyle name="Normal 4 13 3 5" xfId="24495" xr:uid="{292F3C2C-45F5-41AC-9A63-9806C86405F1}"/>
    <cellStyle name="Normal 4 13 3 6" xfId="13203" xr:uid="{CBDD1BC2-019F-46E0-922C-A5BAA6699982}"/>
    <cellStyle name="Normal 4 13 4" xfId="2267" xr:uid="{00000000-0005-0000-0000-00003E050000}"/>
    <cellStyle name="Normal 4 13 4 2" xfId="7394" xr:uid="{CC8487F6-CCB4-41CE-835A-BEEA09CABA5E}"/>
    <cellStyle name="Normal 4 13 4 2 2" xfId="27475" xr:uid="{9F4BE9A4-3425-45F5-8DAE-7C5BF41D0AEB}"/>
    <cellStyle name="Normal 4 13 4 2 3" xfId="17774" xr:uid="{FF1AF18A-B797-44D2-B284-F8888F5A911F}"/>
    <cellStyle name="Normal 4 13 4 3" xfId="10227" xr:uid="{2C42D95E-B991-44DF-9601-FDADFC4CABDB}"/>
    <cellStyle name="Normal 4 13 4 3 2" xfId="20607" xr:uid="{974A8033-DFF9-459A-9D5D-8EF269D2436D}"/>
    <cellStyle name="Normal 4 13 4 4" xfId="23137" xr:uid="{2FD6C9DA-8D5F-4F13-B981-BAEBE4081DE2}"/>
    <cellStyle name="Normal 4 13 4 5" xfId="14941" xr:uid="{53A7D4DD-540F-4215-BED1-BF79C1505C0B}"/>
    <cellStyle name="Normal 4 13 5" xfId="3963" xr:uid="{D16F06B3-A21C-479B-BEAB-1C1F90798DCF}"/>
    <cellStyle name="Normal 4 13 5 2" xfId="8787" xr:uid="{7D2EC6B6-27CF-415C-877B-93F017867EA0}"/>
    <cellStyle name="Normal 4 13 5 2 2" xfId="19167" xr:uid="{3403774A-C847-42DD-A15B-97CBD1BB539B}"/>
    <cellStyle name="Normal 4 13 5 3" xfId="11620" xr:uid="{4A67412A-AE8F-47B8-86EC-E986A2B0F1AB}"/>
    <cellStyle name="Normal 4 13 5 3 2" xfId="22000" xr:uid="{4AA1970C-3286-43D8-BE64-B700185DED2E}"/>
    <cellStyle name="Normal 4 13 5 4" xfId="27540" xr:uid="{5495F43B-CA44-4C8E-A854-BBEA35C4B19E}"/>
    <cellStyle name="Normal 4 13 5 5" xfId="16334" xr:uid="{06ECD207-B95A-4CFB-B99F-29EF69CE1FE3}"/>
    <cellStyle name="Normal 4 13 6" xfId="5204" xr:uid="{C458F4C8-14E2-4929-AFBF-06E395360C9E}"/>
    <cellStyle name="Normal 4 13 6 2" xfId="14501" xr:uid="{98CBFEFC-BE88-4A48-A09D-64FA5D3C9D98}"/>
    <cellStyle name="Normal 4 13 7" xfId="6954" xr:uid="{6171A00A-3FDF-4AC1-A965-8F0260EEC5A4}"/>
    <cellStyle name="Normal 4 13 7 2" xfId="17334" xr:uid="{6013EC13-8117-47F8-92F3-8A0922204AA6}"/>
    <cellStyle name="Normal 4 13 8" xfId="9787" xr:uid="{7A79EDC7-8CDC-4DA3-B8F3-F5218C551A8A}"/>
    <cellStyle name="Normal 4 13 8 2" xfId="20167" xr:uid="{2977E316-911C-4135-90C7-F85F921695AA}"/>
    <cellStyle name="Normal 4 13 9" xfId="23187" xr:uid="{0049094B-652F-4256-9DD1-5AC18D12FCB3}"/>
    <cellStyle name="Normal 4 14" xfId="900" xr:uid="{00000000-0005-0000-0000-000036050000}"/>
    <cellStyle name="Normal 4 14 2" xfId="3271" xr:uid="{00000000-0005-0000-0000-000042050000}"/>
    <cellStyle name="Normal 4 14 2 2" xfId="6329" xr:uid="{EBF0C4C7-22BC-4678-943F-7A8954364E8B}"/>
    <cellStyle name="Normal 4 14 2 2 2" xfId="25708" xr:uid="{24A5C626-BB17-41A5-8763-466C638DF9F5}"/>
    <cellStyle name="Normal 4 14 2 2 3" xfId="25944" xr:uid="{031FE5C5-FD31-45B2-B65F-D7A409591BBF}"/>
    <cellStyle name="Normal 4 14 2 2 4" xfId="15898" xr:uid="{C4139796-D729-47B9-A9EE-0C56577F82F1}"/>
    <cellStyle name="Normal 4 14 2 3" xfId="8351" xr:uid="{D18C4476-9EE3-4274-8EC9-41510C85EED9}"/>
    <cellStyle name="Normal 4 14 2 3 2" xfId="28895" xr:uid="{31EDBDC0-1C01-448C-80A3-0C1102463E42}"/>
    <cellStyle name="Normal 4 14 2 3 3" xfId="18731" xr:uid="{116CE884-36E6-458B-8EBF-0CF878CCB78D}"/>
    <cellStyle name="Normal 4 14 2 4" xfId="11184" xr:uid="{FF23DBB9-B391-4C40-8E22-DDB496BA0E70}"/>
    <cellStyle name="Normal 4 14 2 4 2" xfId="21564" xr:uid="{1D06F5B9-AC29-459C-8496-1E6985E6C505}"/>
    <cellStyle name="Normal 4 14 2 5" xfId="23442" xr:uid="{03ADCF2E-14D6-4252-BF04-660ECEFE52F0}"/>
    <cellStyle name="Normal 4 14 2 6" xfId="13822" xr:uid="{C9B8FDAE-C790-45AE-AF63-31AFDC27CD8A}"/>
    <cellStyle name="Normal 4 14 3" xfId="2866" xr:uid="{00000000-0005-0000-0000-000043050000}"/>
    <cellStyle name="Normal 4 14 3 2" xfId="6074" xr:uid="{2B80869F-2692-405E-B16B-761108533BDA}"/>
    <cellStyle name="Normal 4 14 3 2 2" xfId="28589" xr:uid="{2E8A635F-9F23-4FFE-A72D-8675581E8DF5}"/>
    <cellStyle name="Normal 4 14 3 2 3" xfId="15530" xr:uid="{66BD48B7-5DAA-4A82-8221-6527E8424D69}"/>
    <cellStyle name="Normal 4 14 3 3" xfId="7983" xr:uid="{446A1E6B-8CE3-4D2B-BFE0-178AE7CA6D15}"/>
    <cellStyle name="Normal 4 14 3 3 2" xfId="18363" xr:uid="{4E2B77D4-8D83-4DF2-90FA-F834308F4915}"/>
    <cellStyle name="Normal 4 14 3 4" xfId="10816" xr:uid="{BD86AA57-322F-4C1B-B018-62F6EACC4910}"/>
    <cellStyle name="Normal 4 14 3 4 2" xfId="21196" xr:uid="{0504E1B0-AD3F-4389-9F56-F5429C40419E}"/>
    <cellStyle name="Normal 4 14 3 5" xfId="24735" xr:uid="{AC9459C8-51C0-4A5B-A344-3EC32A48C7BC}"/>
    <cellStyle name="Normal 4 14 3 6" xfId="13351" xr:uid="{65544E5E-2E80-4374-94E1-E4633750314F}"/>
    <cellStyle name="Normal 4 14 4" xfId="4114" xr:uid="{614CDF0E-3883-47E3-B9E2-FC75AA6846B9}"/>
    <cellStyle name="Normal 4 14 4 2" xfId="8886" xr:uid="{CE0D2979-3CC2-4E16-99A1-E495EE2BF7BB}"/>
    <cellStyle name="Normal 4 14 4 2 2" xfId="29001" xr:uid="{02DC788F-D4EF-4769-90C2-42EE0E81F1C9}"/>
    <cellStyle name="Normal 4 14 4 2 3" xfId="19266" xr:uid="{34D3EBDB-64A3-49E2-8A69-EBE888B3B041}"/>
    <cellStyle name="Normal 4 14 4 3" xfId="11719" xr:uid="{CEC56EE9-02B4-4DAB-892F-AB3794B969BF}"/>
    <cellStyle name="Normal 4 14 4 3 2" xfId="22099" xr:uid="{2554EE88-C67C-4BCF-8418-02565EE91145}"/>
    <cellStyle name="Normal 4 14 4 4" xfId="23380" xr:uid="{0077080F-BFF5-424B-B2CB-B34D7942044F}"/>
    <cellStyle name="Normal 4 14 4 5" xfId="16433" xr:uid="{3A6C3A53-5140-4FDC-A0C3-5329963CFD37}"/>
    <cellStyle name="Normal 4 14 5" xfId="5205" xr:uid="{A457423E-1DF2-41DC-A4B5-DBB724771767}"/>
    <cellStyle name="Normal 4 14 5 2" xfId="26350" xr:uid="{B9924351-25AD-4A91-AF05-C171052E973F}"/>
    <cellStyle name="Normal 4 14 5 3" xfId="14502" xr:uid="{6FEBAEFD-D88F-4EB7-B72C-78789019A780}"/>
    <cellStyle name="Normal 4 14 6" xfId="6955" xr:uid="{CF72D73A-0632-421B-BDE2-E5D27A6E7A5A}"/>
    <cellStyle name="Normal 4 14 6 2" xfId="17335" xr:uid="{B4D81D25-1620-47CB-B9AF-15F441DD38DC}"/>
    <cellStyle name="Normal 4 14 7" xfId="9788" xr:uid="{BEDF55D9-9FFB-448B-833B-BBF689AE81E0}"/>
    <cellStyle name="Normal 4 14 7 2" xfId="20168" xr:uid="{4D3BEF02-6CB7-43D0-AB6B-141BC70CEAA7}"/>
    <cellStyle name="Normal 4 14 8" xfId="24096" xr:uid="{A6114E6A-4694-4940-BCA7-3B1717FB1401}"/>
    <cellStyle name="Normal 4 14 9" xfId="12657" xr:uid="{4B4642A6-DBBF-4669-8C69-8BCA481779DA}"/>
    <cellStyle name="Normal 4 15" xfId="901" xr:uid="{00000000-0005-0000-0000-000037050000}"/>
    <cellStyle name="Normal 4 15 2" xfId="5206" xr:uid="{2152EC8C-061D-420B-9D6B-B58F12C90A49}"/>
    <cellStyle name="Normal 4 15 2 2" xfId="24362" xr:uid="{4DDE4A4D-5F2B-4F7F-A5BA-15ADDE58C8FC}"/>
    <cellStyle name="Normal 4 15 2 3" xfId="27477" xr:uid="{32D9C258-AB46-44AB-8C29-2E03E7D079E8}"/>
    <cellStyle name="Normal 4 15 2 4" xfId="14503" xr:uid="{0D8F390E-A323-4C57-A1F7-8CBC2BB21E12}"/>
    <cellStyle name="Normal 4 15 2 5" xfId="30032" xr:uid="{69245435-96EF-48AD-A85F-F3C086021E6B}"/>
    <cellStyle name="Normal 4 15 3" xfId="6956" xr:uid="{6F949056-3DA3-4A4D-905A-8E552E3BD423}"/>
    <cellStyle name="Normal 4 15 3 2" xfId="25309" xr:uid="{D3F1DA03-AAD8-427C-9A93-A07E7808BF9D}"/>
    <cellStyle name="Normal 4 15 3 3" xfId="28384" xr:uid="{FA57FE5A-D7CC-482F-93E0-9A985B1546BB}"/>
    <cellStyle name="Normal 4 15 3 4" xfId="17336" xr:uid="{B2F5535D-F7D8-46A1-9426-87745292EA13}"/>
    <cellStyle name="Normal 4 15 4" xfId="9789" xr:uid="{7EFFA494-332C-4FF7-A18A-C4360C8277FD}"/>
    <cellStyle name="Normal 4 15 4 2" xfId="23555" xr:uid="{F8920579-D83A-4A1C-ACCE-0CFDA508B5D8}"/>
    <cellStyle name="Normal 4 15 4 3" xfId="20169" xr:uid="{A1DA45D1-08B2-44C7-B81E-B11857218F7E}"/>
    <cellStyle name="Normal 4 15 5" xfId="23965" xr:uid="{8CE3825A-C4F9-42C0-9621-05B76667C1F6}"/>
    <cellStyle name="Normal 4 15 6" xfId="13355" xr:uid="{A4669137-42CE-4AC9-95A3-3115BD22BB14}"/>
    <cellStyle name="Normal 4 16" xfId="902" xr:uid="{00000000-0005-0000-0000-000038050000}"/>
    <cellStyle name="Normal 4 16 2" xfId="5207" xr:uid="{FED3D8FC-DAFF-40C4-8DD7-BDE8EFB0E59C}"/>
    <cellStyle name="Normal 4 16 2 2" xfId="25768" xr:uid="{A75464D4-4AA7-42A5-BE86-C487126C1AC8}"/>
    <cellStyle name="Normal 4 16 2 3" xfId="14504" xr:uid="{6F1450C7-6852-41A6-99A6-860D40DDC944}"/>
    <cellStyle name="Normal 4 16 3" xfId="6957" xr:uid="{32BD0D16-5F5E-4167-A5E7-3E9B6E5A12B2}"/>
    <cellStyle name="Normal 4 16 3 2" xfId="25720" xr:uid="{BE9FDC77-A0F5-49B4-ACAB-A6AC91492FDD}"/>
    <cellStyle name="Normal 4 16 3 3" xfId="17337" xr:uid="{5FFB2571-FC61-46DC-AED1-B16F7DBA081F}"/>
    <cellStyle name="Normal 4 16 4" xfId="9790" xr:uid="{5607ABC0-E2B7-46E2-BB78-C9823B632A67}"/>
    <cellStyle name="Normal 4 16 4 2" xfId="20170" xr:uid="{AD2B9DBC-1BBE-452C-B586-31C906581171}"/>
    <cellStyle name="Normal 4 16 5" xfId="25147" xr:uid="{AE767CAC-5D02-4A93-A7AF-0BCE2601708A}"/>
    <cellStyle name="Normal 4 16 6" xfId="12816" xr:uid="{30E9AB7D-7F47-4B82-9C96-E2CA60C87215}"/>
    <cellStyle name="Normal 4 17" xfId="903" xr:uid="{00000000-0005-0000-0000-000039050000}"/>
    <cellStyle name="Normal 4 17 2" xfId="6958" xr:uid="{4A5672F2-61BE-4A26-A933-6069F299B438}"/>
    <cellStyle name="Normal 4 17 2 2" xfId="22969" xr:uid="{47BAEC2D-A30D-47E4-9F65-430C047338C1}"/>
    <cellStyle name="Normal 4 17 2 3" xfId="17338" xr:uid="{CB82390D-6283-4C29-B770-C95BE2A9E212}"/>
    <cellStyle name="Normal 4 17 3" xfId="9791" xr:uid="{F63229C1-550B-4ECA-9EA5-A392957143B7}"/>
    <cellStyle name="Normal 4 17 3 2" xfId="25670" xr:uid="{89A62B8C-B8B9-4918-BC48-D0A81FD726B1}"/>
    <cellStyle name="Normal 4 17 3 3" xfId="20171" xr:uid="{0E4FEF04-9206-48B5-B5BC-5E74285A7EC7}"/>
    <cellStyle name="Normal 4 17 4" xfId="25171" xr:uid="{401EA57A-55C0-47C2-8C89-5D0F48CD4901}"/>
    <cellStyle name="Normal 4 17 5" xfId="14505" xr:uid="{E46752DF-F9B2-4E78-B3A7-2D1EDDB35A8C}"/>
    <cellStyle name="Normal 4 18" xfId="3780" xr:uid="{498D3F45-FE58-4FFC-9753-731FB0ECD3C7}"/>
    <cellStyle name="Normal 4 18 2" xfId="8620" xr:uid="{2A84A90A-6745-4823-8323-8E280FE19B84}"/>
    <cellStyle name="Normal 4 18 2 2" xfId="25798" xr:uid="{DF47F90B-F627-44A8-A898-BE5751EC10DE}"/>
    <cellStyle name="Normal 4 18 2 3" xfId="19000" xr:uid="{F6671693-CA65-4EF4-9FDC-1C434716A144}"/>
    <cellStyle name="Normal 4 18 3" xfId="11453" xr:uid="{3D4288CC-D7A0-4E04-8090-27E9F64B29C3}"/>
    <cellStyle name="Normal 4 18 3 2" xfId="25819" xr:uid="{D49A171E-BC4A-4F1F-B755-F85082362E30}"/>
    <cellStyle name="Normal 4 18 3 3" xfId="21833" xr:uid="{EFC46C14-B2D6-475A-BCEA-D6DA30959BBB}"/>
    <cellStyle name="Normal 4 18 4" xfId="25741" xr:uid="{F7DD7180-DF6E-4610-8D3D-C1A548134F19}"/>
    <cellStyle name="Normal 4 18 5" xfId="16167" xr:uid="{E12B28AA-2ED9-4B37-A7BA-87C97A253640}"/>
    <cellStyle name="Normal 4 19" xfId="5192" xr:uid="{A7BC2BA0-0079-4964-AC4B-AEA350E58462}"/>
    <cellStyle name="Normal 4 19 2" xfId="25674" xr:uid="{DBF43541-1C55-4BB7-AD13-4C9F15C3B47E}"/>
    <cellStyle name="Normal 4 19 3" xfId="24781" xr:uid="{903C44A5-017A-4D5E-A0BB-942EB7E8D36D}"/>
    <cellStyle name="Normal 4 19 4" xfId="23922" xr:uid="{3B4CD16E-8E3C-430D-A3D8-3B182181D5ED}"/>
    <cellStyle name="Normal 4 19 5" xfId="14489" xr:uid="{13D57E3E-453D-45DA-956B-A9DC2EB73F7A}"/>
    <cellStyle name="Normal 4 2" xfId="904" xr:uid="{00000000-0005-0000-0000-00003A050000}"/>
    <cellStyle name="Normal 4 2 10" xfId="905" xr:uid="{00000000-0005-0000-0000-00003B050000}"/>
    <cellStyle name="Normal 4 2 10 10" xfId="12581" xr:uid="{1C1F3AF7-3FC1-4AF5-9260-175B9A0608D1}"/>
    <cellStyle name="Normal 4 2 10 2" xfId="906" xr:uid="{00000000-0005-0000-0000-00003C050000}"/>
    <cellStyle name="Normal 4 2 10 2 2" xfId="2924" xr:uid="{00000000-0005-0000-0000-000049050000}"/>
    <cellStyle name="Normal 4 2 10 2 2 2" xfId="6104" xr:uid="{2CD4AF38-1293-44D3-82FD-381A4547F7B7}"/>
    <cellStyle name="Normal 4 2 10 2 2 2 2" xfId="27609" xr:uid="{887708D4-A3AB-480B-98B7-F11C45DA195B}"/>
    <cellStyle name="Normal 4 2 10 2 2 2 3" xfId="27033" xr:uid="{F192572E-FA3E-4598-99B0-F88A932A5295}"/>
    <cellStyle name="Normal 4 2 10 2 2 2 4" xfId="15582" xr:uid="{15A7E389-7689-4BDC-A601-961369D4FD92}"/>
    <cellStyle name="Normal 4 2 10 2 2 3" xfId="8035" xr:uid="{828286EA-7AA6-42BA-9E2D-104102B86FF6}"/>
    <cellStyle name="Normal 4 2 10 2 2 3 2" xfId="26873" xr:uid="{381EB044-756A-4CF6-B112-722C8D9A299C}"/>
    <cellStyle name="Normal 4 2 10 2 2 3 3" xfId="18415" xr:uid="{E1C40F26-5762-414A-B56B-8AC5973DA0ED}"/>
    <cellStyle name="Normal 4 2 10 2 2 4" xfId="10868" xr:uid="{7A892757-E0BA-4BDD-8C0A-11B8DA7F1D97}"/>
    <cellStyle name="Normal 4 2 10 2 2 4 2" xfId="21248" xr:uid="{AE99E40C-C079-43E4-972C-D74167BF3429}"/>
    <cellStyle name="Normal 4 2 10 2 2 5" xfId="23953" xr:uid="{F2243CEE-2965-4A24-872D-A2AF7333F309}"/>
    <cellStyle name="Normal 4 2 10 2 2 6" xfId="13437" xr:uid="{3E22C284-E8F9-4AA6-8BAE-4DC6B7F62D90}"/>
    <cellStyle name="Normal 4 2 10 2 3" xfId="5210" xr:uid="{9E65A668-589A-46F2-A32A-A1C562E8551F}"/>
    <cellStyle name="Normal 4 2 10 2 3 2" xfId="23899" xr:uid="{E5C68282-A426-45FB-9A48-C863A41A3E5A}"/>
    <cellStyle name="Normal 4 2 10 2 3 3" xfId="28527" xr:uid="{37344D2D-FCB4-48A5-8B55-4E29C951C58C}"/>
    <cellStyle name="Normal 4 2 10 2 3 4" xfId="14508" xr:uid="{89F5FE66-9B28-4ECC-91DC-9E14D076BA8C}"/>
    <cellStyle name="Normal 4 2 10 2 4" xfId="6961" xr:uid="{F52CCE02-B732-4BA3-8AFE-DE0AF264F111}"/>
    <cellStyle name="Normal 4 2 10 2 4 2" xfId="28209" xr:uid="{FE22950C-8E64-4B3B-A5F8-003256BBE512}"/>
    <cellStyle name="Normal 4 2 10 2 4 3" xfId="26122" xr:uid="{43697AA5-C880-44F1-B32B-03B95CC3DF49}"/>
    <cellStyle name="Normal 4 2 10 2 4 4" xfId="17341" xr:uid="{43B24351-9F6E-4914-ACB2-477734EB2CCA}"/>
    <cellStyle name="Normal 4 2 10 2 5" xfId="9794" xr:uid="{28AC10B2-7BB0-4F20-825B-41B1E2AE93C8}"/>
    <cellStyle name="Normal 4 2 10 2 5 2" xfId="29411" xr:uid="{C8A3F48B-174F-4CDF-BF57-C3C2F558B252}"/>
    <cellStyle name="Normal 4 2 10 2 5 3" xfId="20174" xr:uid="{77BBB3EB-0C3C-4801-A6E3-6DFD2E77628F}"/>
    <cellStyle name="Normal 4 2 10 2 6" xfId="22801" xr:uid="{123F473C-911A-4770-95C8-FE7C33678C1B}"/>
    <cellStyle name="Normal 4 2 10 2 7" xfId="12739" xr:uid="{71B1A28C-A5A6-420E-82C3-2A2CD5871B5B}"/>
    <cellStyle name="Normal 4 2 10 3" xfId="907" xr:uid="{00000000-0005-0000-0000-00003D050000}"/>
    <cellStyle name="Normal 4 2 10 3 2" xfId="5211" xr:uid="{8975F72F-D0D1-4725-B25D-9618BD91B371}"/>
    <cellStyle name="Normal 4 2 10 3 2 2" xfId="26362" xr:uid="{4D41C7EA-7484-4536-8C34-C5C9B4859874}"/>
    <cellStyle name="Normal 4 2 10 3 2 3" xfId="26898" xr:uid="{86E894B8-780C-4340-8693-ADE2E5899790}"/>
    <cellStyle name="Normal 4 2 10 3 2 4" xfId="14509" xr:uid="{533CA289-1D73-4347-84A1-0DFBDDD3F8FB}"/>
    <cellStyle name="Normal 4 2 10 3 3" xfId="6962" xr:uid="{B3CA0F27-F4B7-4C63-B850-5C2CE75B6DA8}"/>
    <cellStyle name="Normal 4 2 10 3 3 2" xfId="27322" xr:uid="{1A707BEF-7010-4AE4-A4BB-FA2D06D6AA2E}"/>
    <cellStyle name="Normal 4 2 10 3 3 3" xfId="26896" xr:uid="{2AAD49CE-880D-499C-ACF2-026ED1631D1F}"/>
    <cellStyle name="Normal 4 2 10 3 3 4" xfId="17342" xr:uid="{E52061AB-851B-4536-A0F8-0B5AEE32FF85}"/>
    <cellStyle name="Normal 4 2 10 3 4" xfId="9795" xr:uid="{523F02B9-2BA8-4A3A-9530-DCCDB5AA4B06}"/>
    <cellStyle name="Normal 4 2 10 3 4 2" xfId="29412" xr:uid="{60897F67-55EC-4F07-9C22-3EA69EF53A89}"/>
    <cellStyle name="Normal 4 2 10 3 4 3" xfId="20175" xr:uid="{E526AFD1-0256-43FD-B196-BED2BF3B44C9}"/>
    <cellStyle name="Normal 4 2 10 3 5" xfId="23864" xr:uid="{D093FDC0-6426-4978-A82E-0CB54027E4C6}"/>
    <cellStyle name="Normal 4 2 10 3 6" xfId="13208" xr:uid="{C6392642-0716-4D14-82FD-0E3646BAFCE1}"/>
    <cellStyle name="Normal 4 2 10 4" xfId="2347" xr:uid="{00000000-0005-0000-0000-000047050000}"/>
    <cellStyle name="Normal 4 2 10 4 2" xfId="7474" xr:uid="{5328430A-944E-49B1-AEF6-B5C2F374381D}"/>
    <cellStyle name="Normal 4 2 10 4 2 2" xfId="26224" xr:uid="{8AD8243A-60C9-4B97-B713-D73A48CC2E83}"/>
    <cellStyle name="Normal 4 2 10 4 2 3" xfId="17854" xr:uid="{F611490C-610C-4B2B-99F6-21ED2EC5EB60}"/>
    <cellStyle name="Normal 4 2 10 4 3" xfId="10307" xr:uid="{39F63380-B06A-4B83-9287-B5BD44FC19A7}"/>
    <cellStyle name="Normal 4 2 10 4 3 2" xfId="20687" xr:uid="{9E0A6208-1AD8-4912-8171-8B69711FF9BF}"/>
    <cellStyle name="Normal 4 2 10 4 4" xfId="25312" xr:uid="{CDF812E3-72A6-4230-8038-5F24CF006DAC}"/>
    <cellStyle name="Normal 4 2 10 4 5" xfId="15021" xr:uid="{4C791D4B-FE7D-489A-8C76-E4CB6E277DEF}"/>
    <cellStyle name="Normal 4 2 10 5" xfId="3968" xr:uid="{5996B1B9-A7BD-475C-AA9E-7A83E249082B}"/>
    <cellStyle name="Normal 4 2 10 5 2" xfId="8792" xr:uid="{8F0B5B0A-F029-436A-BBAD-0CFE62AF8BD5}"/>
    <cellStyle name="Normal 4 2 10 5 2 2" xfId="28984" xr:uid="{650C1DE3-5727-426D-989E-C20D2CF3A5AA}"/>
    <cellStyle name="Normal 4 2 10 5 2 3" xfId="19172" xr:uid="{A2D633B8-973E-41F1-AA16-B3AB165CF25B}"/>
    <cellStyle name="Normal 4 2 10 5 3" xfId="11625" xr:uid="{2015F5DE-56CF-436F-AB5E-A7A6158128AB}"/>
    <cellStyle name="Normal 4 2 10 5 3 2" xfId="22005" xr:uid="{30C73229-9442-4B78-8A30-595244F9DEAD}"/>
    <cellStyle name="Normal 4 2 10 5 4" xfId="22907" xr:uid="{2583863C-D271-4D90-9F52-F208277C096D}"/>
    <cellStyle name="Normal 4 2 10 5 5" xfId="16339" xr:uid="{2C97BFC6-BB76-40E9-AD18-3C85D14907A3}"/>
    <cellStyle name="Normal 4 2 10 6" xfId="5209" xr:uid="{7459E4B8-8B62-4EAA-A827-940BFBA6FF6A}"/>
    <cellStyle name="Normal 4 2 10 6 2" xfId="27439" xr:uid="{BA04A4F7-4B2A-4328-A73E-5676854BE081}"/>
    <cellStyle name="Normal 4 2 10 6 3" xfId="26794" xr:uid="{AF87D0D5-F953-41E6-B3A6-2192A80CB766}"/>
    <cellStyle name="Normal 4 2 10 6 4" xfId="14507" xr:uid="{B695B458-2531-4728-B4B1-DCE341083A59}"/>
    <cellStyle name="Normal 4 2 10 7" xfId="6960" xr:uid="{D82B3822-C6A6-4197-9644-17BB0260DAC1}"/>
    <cellStyle name="Normal 4 2 10 7 2" xfId="27339" xr:uid="{1E33A25E-5900-4252-8E58-DED04262F6E4}"/>
    <cellStyle name="Normal 4 2 10 7 3" xfId="17340" xr:uid="{F60F3B04-A426-4F69-BD42-D9B3A45E81F0}"/>
    <cellStyle name="Normal 4 2 10 8" xfId="9793" xr:uid="{42CAC7D8-8534-4BAB-A687-1326501055A5}"/>
    <cellStyle name="Normal 4 2 10 8 2" xfId="20173" xr:uid="{1DE78D67-20A2-4EFB-8D84-458E5AAFFB0D}"/>
    <cellStyle name="Normal 4 2 10 9" xfId="24418" xr:uid="{4AB66C56-8C99-443A-99F7-92D80BCF7025}"/>
    <cellStyle name="Normal 4 2 11" xfId="908" xr:uid="{00000000-0005-0000-0000-00003E050000}"/>
    <cellStyle name="Normal 4 2 11 10" xfId="12500" xr:uid="{82FE4754-DCE8-4B64-A21E-29A06E00D4CD}"/>
    <cellStyle name="Normal 4 2 11 2" xfId="3272" xr:uid="{00000000-0005-0000-0000-00004C050000}"/>
    <cellStyle name="Normal 4 2 11 2 2" xfId="6330" xr:uid="{3C203743-DF6E-4A04-8565-9755DB1F4CA6}"/>
    <cellStyle name="Normal 4 2 11 2 2 2" xfId="23685" xr:uid="{C92B1744-22AD-4EA7-AE28-431EAA341AC6}"/>
    <cellStyle name="Normal 4 2 11 2 2 3" xfId="27084" xr:uid="{35868BFB-4865-4F17-83C6-445B51E8AC96}"/>
    <cellStyle name="Normal 4 2 11 2 2 4" xfId="15899" xr:uid="{51505143-F4E8-43E3-8E67-616BEB8A118A}"/>
    <cellStyle name="Normal 4 2 11 2 3" xfId="8352" xr:uid="{B9119ACF-DBF3-42DA-9795-7AF14DD2F561}"/>
    <cellStyle name="Normal 4 2 11 2 3 2" xfId="27972" xr:uid="{F8019C84-1CFE-4052-A5AC-1E5A131E1BB1}"/>
    <cellStyle name="Normal 4 2 11 2 3 3" xfId="28896" xr:uid="{C4FAB93F-9F72-4D0D-88BF-E4D59DA23AAF}"/>
    <cellStyle name="Normal 4 2 11 2 3 4" xfId="18732" xr:uid="{E1545138-1DF5-4929-BC30-0193935CBD6F}"/>
    <cellStyle name="Normal 4 2 11 2 4" xfId="11185" xr:uid="{B52E1FAC-3E81-4BAB-AB24-976BD2396174}"/>
    <cellStyle name="Normal 4 2 11 2 4 2" xfId="29479" xr:uid="{D6314228-13D1-48DA-9E27-0F30B8D9A2F6}"/>
    <cellStyle name="Normal 4 2 11 2 4 3" xfId="21565" xr:uid="{2451CC2A-117C-430E-9DFD-DE02DE6C3D00}"/>
    <cellStyle name="Normal 4 2 11 2 5" xfId="22873" xr:uid="{3F4E4A5F-4B50-4CDE-8F3E-536A49BDAFDD}"/>
    <cellStyle name="Normal 4 2 11 2 6" xfId="13823" xr:uid="{08AD87F2-2F3B-462B-81D3-DDD4297D05CF}"/>
    <cellStyle name="Normal 4 2 11 3" xfId="2760" xr:uid="{00000000-0005-0000-0000-00004D050000}"/>
    <cellStyle name="Normal 4 2 11 3 2" xfId="5978" xr:uid="{E778F592-8C4F-4F05-B7F8-FE05CFA5DD84}"/>
    <cellStyle name="Normal 4 2 11 3 2 2" xfId="28096" xr:uid="{E6A28BE8-67A0-436F-9730-C21C920A2F19}"/>
    <cellStyle name="Normal 4 2 11 3 2 3" xfId="15431" xr:uid="{DC4F2176-65E5-4192-BD37-E5EDE12B869B}"/>
    <cellStyle name="Normal 4 2 11 3 3" xfId="7884" xr:uid="{48A8E4B2-9E08-4646-95CF-2B2AC6C4BE97}"/>
    <cellStyle name="Normal 4 2 11 3 3 2" xfId="18264" xr:uid="{4AEFFEEF-80E6-4E04-9208-5928F5FA860F}"/>
    <cellStyle name="Normal 4 2 11 3 4" xfId="10717" xr:uid="{4A3E78A9-DA38-479D-9560-2A56A42EDE2E}"/>
    <cellStyle name="Normal 4 2 11 3 4 2" xfId="21097" xr:uid="{167E9FCA-9FBC-4FAD-9C38-9F2A59DE88BF}"/>
    <cellStyle name="Normal 4 2 11 3 5" xfId="22669" xr:uid="{A876EBD5-B8C4-4845-BA45-27AAAD52BC06}"/>
    <cellStyle name="Normal 4 2 11 3 6" xfId="13207" xr:uid="{C072739A-7930-4220-816B-56D8B9F019DF}"/>
    <cellStyle name="Normal 4 2 11 4" xfId="2268" xr:uid="{00000000-0005-0000-0000-00004B050000}"/>
    <cellStyle name="Normal 4 2 11 4 2" xfId="7395" xr:uid="{D3EBD313-E8E6-498E-9C69-81C7C91B4EF9}"/>
    <cellStyle name="Normal 4 2 11 4 2 2" xfId="26957" xr:uid="{24706F7D-8E66-4631-9E2D-73CE0996E932}"/>
    <cellStyle name="Normal 4 2 11 4 2 3" xfId="17775" xr:uid="{44BEC249-2C26-4D7D-8A7B-6EA093550D06}"/>
    <cellStyle name="Normal 4 2 11 4 3" xfId="10228" xr:uid="{37145A3E-5207-4822-9371-1701F1171EAC}"/>
    <cellStyle name="Normal 4 2 11 4 3 2" xfId="20608" xr:uid="{2648A42C-AFC5-4B2A-A487-921917475C33}"/>
    <cellStyle name="Normal 4 2 11 4 4" xfId="22719" xr:uid="{04B88765-A487-4E4C-9901-A4AFCC2BEA9D}"/>
    <cellStyle name="Normal 4 2 11 4 5" xfId="14942" xr:uid="{54722A99-E9CD-42FD-ADE5-3002164BBFB0}"/>
    <cellStyle name="Normal 4 2 11 5" xfId="3967" xr:uid="{40437C33-ED0F-4C4F-A451-25B473F93DC5}"/>
    <cellStyle name="Normal 4 2 11 5 2" xfId="8791" xr:uid="{F601A150-0B31-41E0-8DA0-B0CA702CE233}"/>
    <cellStyle name="Normal 4 2 11 5 2 2" xfId="19171" xr:uid="{C055CD5A-EEA0-4E2F-9C4C-0FFA1884F164}"/>
    <cellStyle name="Normal 4 2 11 5 3" xfId="11624" xr:uid="{18C1F18F-8736-4F0E-9183-DAE598D48C29}"/>
    <cellStyle name="Normal 4 2 11 5 3 2" xfId="22004" xr:uid="{5BD16FAA-15E3-4F97-BD1F-6159CFC80DB3}"/>
    <cellStyle name="Normal 4 2 11 5 4" xfId="28477" xr:uid="{107AD78C-92F9-4F1E-8FBC-B882481E552A}"/>
    <cellStyle name="Normal 4 2 11 5 5" xfId="16338" xr:uid="{FCFE0DAB-F5F6-45F3-A5B5-EC52EB7A7B1C}"/>
    <cellStyle name="Normal 4 2 11 6" xfId="5212" xr:uid="{B46CAF38-B055-486A-8BE3-EDDA147D0CE2}"/>
    <cellStyle name="Normal 4 2 11 6 2" xfId="14510" xr:uid="{9979028E-74D2-48FA-8DDB-B0FB662A7327}"/>
    <cellStyle name="Normal 4 2 11 7" xfId="6963" xr:uid="{2103BA03-C730-48E1-8A8E-3EA6EBE0DC67}"/>
    <cellStyle name="Normal 4 2 11 7 2" xfId="17343" xr:uid="{44ED385A-2AE5-488B-9AF7-EC162777E131}"/>
    <cellStyle name="Normal 4 2 11 8" xfId="9796" xr:uid="{3D1A39C1-0F2B-4485-8F3B-282F54907637}"/>
    <cellStyle name="Normal 4 2 11 8 2" xfId="20176" xr:uid="{1462CF82-5627-415F-A5F1-5446D590116B}"/>
    <cellStyle name="Normal 4 2 11 9" xfId="25481" xr:uid="{0AACD3D2-46F8-4DA4-BBF8-728F9B0062DF}"/>
    <cellStyle name="Normal 4 2 12" xfId="909" xr:uid="{00000000-0005-0000-0000-00003F050000}"/>
    <cellStyle name="Normal 4 2 12 2" xfId="3273" xr:uid="{00000000-0005-0000-0000-00004F050000}"/>
    <cellStyle name="Normal 4 2 12 2 2" xfId="6331" xr:uid="{57243C19-697E-473A-B248-624327C4602A}"/>
    <cellStyle name="Normal 4 2 12 2 2 2" xfId="28199" xr:uid="{7AE55AE3-FE7A-4884-B9D0-FF83A0F217D0}"/>
    <cellStyle name="Normal 4 2 12 2 2 3" xfId="15900" xr:uid="{3FE29F57-3DFD-4507-B092-AE152A169DD6}"/>
    <cellStyle name="Normal 4 2 12 2 3" xfId="8353" xr:uid="{5AD9B8F9-11BB-42FD-9C0F-B2ACEF54F25E}"/>
    <cellStyle name="Normal 4 2 12 2 3 2" xfId="18733" xr:uid="{F2D6770D-4D1C-4B5F-B4AE-F933182345A3}"/>
    <cellStyle name="Normal 4 2 12 2 4" xfId="11186" xr:uid="{22DEECCE-A0CD-40ED-AACB-44B8A1591DC2}"/>
    <cellStyle name="Normal 4 2 12 2 4 2" xfId="21566" xr:uid="{057485CF-B3AB-4D7F-A7B1-06107B4DC1A2}"/>
    <cellStyle name="Normal 4 2 12 2 5" xfId="24212" xr:uid="{A62A4FA9-8C7C-48B5-9FD5-D9DBE6429A79}"/>
    <cellStyle name="Normal 4 2 12 2 6" xfId="13824" xr:uid="{6B44576E-1ADF-4AAB-8E8F-03C03CF5113B}"/>
    <cellStyle name="Normal 4 2 12 3" xfId="4115" xr:uid="{C0E2A95B-A1C1-45B5-ABD0-12419E732CDB}"/>
    <cellStyle name="Normal 4 2 12 3 2" xfId="8887" xr:uid="{64CAA0F6-7251-41FA-B955-52C98B1D866C}"/>
    <cellStyle name="Normal 4 2 12 3 2 2" xfId="29002" xr:uid="{EAA76D94-DAD4-411C-9672-FB8590B35F01}"/>
    <cellStyle name="Normal 4 2 12 3 2 3" xfId="19267" xr:uid="{8DDE7DFE-B407-4EC4-9B14-CFB8194E7F6F}"/>
    <cellStyle name="Normal 4 2 12 3 3" xfId="11720" xr:uid="{3123DE6C-788F-444D-AB15-34EE5957B888}"/>
    <cellStyle name="Normal 4 2 12 3 3 2" xfId="22100" xr:uid="{F9A360FE-0F2C-4A6A-8E01-733B824AA1D3}"/>
    <cellStyle name="Normal 4 2 12 3 4" xfId="24659" xr:uid="{05599161-2CD7-4A59-BB2B-EC7793B7AAD8}"/>
    <cellStyle name="Normal 4 2 12 3 5" xfId="16434" xr:uid="{59BD7CDC-1EE6-43DC-846C-DEB35DC39991}"/>
    <cellStyle name="Normal 4 2 12 4" xfId="5213" xr:uid="{663F3992-2E3B-4876-9DF9-D8F9D70D6972}"/>
    <cellStyle name="Normal 4 2 12 4 2" xfId="24937" xr:uid="{545761CC-FC14-4597-9478-9D21E16AE88C}"/>
    <cellStyle name="Normal 4 2 12 4 3" xfId="26148" xr:uid="{2F7F0F47-228E-4280-8856-CE0E3D9B355A}"/>
    <cellStyle name="Normal 4 2 12 4 4" xfId="14511" xr:uid="{B29831FF-22CC-4496-B741-AED3B23604FD}"/>
    <cellStyle name="Normal 4 2 12 5" xfId="6964" xr:uid="{F9954EFB-9273-41C8-9A78-25F5E8F1288A}"/>
    <cellStyle name="Normal 4 2 12 5 2" xfId="26582" xr:uid="{03D41094-D075-4F1C-BF8B-A5362ED5EBAA}"/>
    <cellStyle name="Normal 4 2 12 5 3" xfId="17344" xr:uid="{C3F3474C-C1A6-41B5-979F-298D44083AF5}"/>
    <cellStyle name="Normal 4 2 12 6" xfId="9797" xr:uid="{76B95C7D-0586-474F-B8AF-B0CCFF19C26A}"/>
    <cellStyle name="Normal 4 2 12 6 2" xfId="20177" xr:uid="{7AEFD330-56B6-4B26-B329-F828984E1315}"/>
    <cellStyle name="Normal 4 2 12 7" xfId="24445" xr:uid="{58AE3336-1CE4-4012-A7DE-217525D1A1BC}"/>
    <cellStyle name="Normal 4 2 12 8" xfId="12658" xr:uid="{7F5BCED3-8E97-496B-A83E-ED562CA0D877}"/>
    <cellStyle name="Normal 4 2 13" xfId="910" xr:uid="{00000000-0005-0000-0000-000040050000}"/>
    <cellStyle name="Normal 4 2 13 2" xfId="5214" xr:uid="{B9CFA165-2251-4903-B5AF-7F91BE12455C}"/>
    <cellStyle name="Normal 4 2 13 2 2" xfId="25276" xr:uid="{683E918D-C673-4735-B0F8-FAC7A5B01144}"/>
    <cellStyle name="Normal 4 2 13 2 3" xfId="28338" xr:uid="{6051871C-D20C-4522-BEFE-D4EBAA8EA9F8}"/>
    <cellStyle name="Normal 4 2 13 2 4" xfId="14512" xr:uid="{D6AFA65F-6472-4E8B-91C1-FBAD54B3CD4F}"/>
    <cellStyle name="Normal 4 2 13 3" xfId="6965" xr:uid="{8C09D563-2893-4843-BCD4-CC10B1168477}"/>
    <cellStyle name="Normal 4 2 13 3 2" xfId="22911" xr:uid="{DCFAB4E1-ADFB-4B54-91B7-297FFF170CCE}"/>
    <cellStyle name="Normal 4 2 13 3 3" xfId="17345" xr:uid="{81640F5B-6D16-441B-9AE6-A663077F7A59}"/>
    <cellStyle name="Normal 4 2 13 4" xfId="9798" xr:uid="{9489FE99-E323-4CE2-AB84-C2870FBC4082}"/>
    <cellStyle name="Normal 4 2 13 4 2" xfId="20178" xr:uid="{EB5230F9-A7EA-4766-9CC0-A005FECC8416}"/>
    <cellStyle name="Normal 4 2 13 5" xfId="23198" xr:uid="{1F99CF31-EECD-4601-A448-FBD0619A42A1}"/>
    <cellStyle name="Normal 4 2 13 6" xfId="13356" xr:uid="{F6163DAC-A749-4C4C-BF5B-FBD5FE08AB67}"/>
    <cellStyle name="Normal 4 2 14" xfId="2430" xr:uid="{00000000-0005-0000-0000-000051050000}"/>
    <cellStyle name="Normal 4 2 14 2" xfId="5727" xr:uid="{1944C359-D1BC-4C47-8FAE-38DD4B5810C8}"/>
    <cellStyle name="Normal 4 2 14 2 2" xfId="28567" xr:uid="{ABE07BF4-324A-46E7-A17D-09E199107C54}"/>
    <cellStyle name="Normal 4 2 14 2 3" xfId="15102" xr:uid="{C59EDB31-B160-4473-BBB4-631B98FC424F}"/>
    <cellStyle name="Normal 4 2 14 3" xfId="7555" xr:uid="{0F980473-09F3-48ED-AC29-9374C6927889}"/>
    <cellStyle name="Normal 4 2 14 3 2" xfId="17935" xr:uid="{C350FC9B-C3ED-4025-BA32-18A6180B4119}"/>
    <cellStyle name="Normal 4 2 14 4" xfId="10388" xr:uid="{34FC9352-DF33-4BA8-8F66-F791B7E33A15}"/>
    <cellStyle name="Normal 4 2 14 4 2" xfId="20768" xr:uid="{6F721377-F3A7-491A-A3F2-EB95C437E24B}"/>
    <cellStyle name="Normal 4 2 14 5" xfId="23754" xr:uid="{EA0D995E-5FF6-4F57-868E-149D4A60FA02}"/>
    <cellStyle name="Normal 4 2 14 6" xfId="12817" xr:uid="{3DCF1676-21AA-4089-A749-0BE68428EC7A}"/>
    <cellStyle name="Normal 4 2 15" xfId="2157" xr:uid="{00000000-0005-0000-0000-000046050000}"/>
    <cellStyle name="Normal 4 2 15 2" xfId="7284" xr:uid="{68D389C6-B65B-4B57-8695-00107252F18A}"/>
    <cellStyle name="Normal 4 2 15 2 2" xfId="27148" xr:uid="{17A309DB-A644-477D-9B0D-A0536F0E8417}"/>
    <cellStyle name="Normal 4 2 15 2 3" xfId="17664" xr:uid="{7C4FD314-CB10-403B-83A5-8290EBEAC479}"/>
    <cellStyle name="Normal 4 2 15 3" xfId="10117" xr:uid="{CFC204A1-6795-48DE-89AF-D3D874DAFB26}"/>
    <cellStyle name="Normal 4 2 15 3 2" xfId="20497" xr:uid="{069D1D85-8652-419E-9121-EA4F3A6D8CD0}"/>
    <cellStyle name="Normal 4 2 15 4" xfId="23114" xr:uid="{0700854F-4580-478D-B6AB-331935D9045D}"/>
    <cellStyle name="Normal 4 2 15 5" xfId="14831" xr:uid="{9E532901-D255-4CD4-A05C-2D4608C4EE1A}"/>
    <cellStyle name="Normal 4 2 16" xfId="3781" xr:uid="{27CC7272-F4E2-4520-8C54-59A332157E49}"/>
    <cellStyle name="Normal 4 2 16 2" xfId="8621" xr:uid="{4EAA9704-FCEC-48C5-8844-C9B8227FEA16}"/>
    <cellStyle name="Normal 4 2 16 2 2" xfId="19001" xr:uid="{E0F32574-3B85-4CF3-BDB9-E03BC42D58A4}"/>
    <cellStyle name="Normal 4 2 16 3" xfId="11454" xr:uid="{E9BA206A-0C6C-4F83-914B-9E2E07F02FA7}"/>
    <cellStyle name="Normal 4 2 16 3 2" xfId="21834" xr:uid="{59BB904D-D1F2-4354-B67B-DE0EA2C8F00A}"/>
    <cellStyle name="Normal 4 2 16 4" xfId="25790" xr:uid="{35B12276-71AF-461C-AE9A-427A350131B5}"/>
    <cellStyle name="Normal 4 2 16 5" xfId="16168" xr:uid="{1545F333-97CF-46AF-850C-51D5368240A3}"/>
    <cellStyle name="Normal 4 2 17" xfId="5208" xr:uid="{40A45B17-08A7-429D-8BD0-7720AD32C752}"/>
    <cellStyle name="Normal 4 2 17 2" xfId="14506" xr:uid="{5B1A016E-2D09-4B3B-98B7-731CCA32B5ED}"/>
    <cellStyle name="Normal 4 2 18" xfId="6959" xr:uid="{1F9797DC-AAF9-450A-834E-2C1BBEA5DA7A}"/>
    <cellStyle name="Normal 4 2 18 2" xfId="17339" xr:uid="{30EFEE0E-5220-4048-9358-20DAC758A838}"/>
    <cellStyle name="Normal 4 2 19" xfId="9792" xr:uid="{9B414E89-376D-43A7-AFAD-BF33BE972A2C}"/>
    <cellStyle name="Normal 4 2 19 2" xfId="20172" xr:uid="{FB5A6142-9B43-46BF-9D60-43609F1B4AAD}"/>
    <cellStyle name="Normal 4 2 2" xfId="911" xr:uid="{00000000-0005-0000-0000-000041050000}"/>
    <cellStyle name="Normal 4 2 2 10" xfId="912" xr:uid="{00000000-0005-0000-0000-000042050000}"/>
    <cellStyle name="Normal 4 2 2 10 2" xfId="3274" xr:uid="{00000000-0005-0000-0000-000054050000}"/>
    <cellStyle name="Normal 4 2 2 10 2 2" xfId="6332" xr:uid="{185D5FB2-85C2-4416-AC75-4FDE5AC6B1DF}"/>
    <cellStyle name="Normal 4 2 2 10 2 2 2" xfId="26579" xr:uid="{B42086E8-B959-4099-801F-672DEC2E0025}"/>
    <cellStyle name="Normal 4 2 2 10 2 2 3" xfId="15901" xr:uid="{452F1F5D-5074-4FD2-95C9-D04823D47F33}"/>
    <cellStyle name="Normal 4 2 2 10 2 3" xfId="8354" xr:uid="{153892A2-F93F-4E14-B3F3-08E2EA9DECD7}"/>
    <cellStyle name="Normal 4 2 2 10 2 3 2" xfId="18734" xr:uid="{E97DF94D-DCCB-4B23-B8B5-E2072511C9D1}"/>
    <cellStyle name="Normal 4 2 2 10 2 4" xfId="11187" xr:uid="{132DB61E-A0F6-40EA-8A14-D18FC83EE2CE}"/>
    <cellStyle name="Normal 4 2 2 10 2 4 2" xfId="21567" xr:uid="{B16012CC-04A6-4971-91F8-10D17303B46B}"/>
    <cellStyle name="Normal 4 2 2 10 2 5" xfId="24011" xr:uid="{77E7BDF6-8B7A-4EB6-B150-4D77A6C11D38}"/>
    <cellStyle name="Normal 4 2 2 10 2 6" xfId="13825" xr:uid="{DA35EE25-1A4B-4F9B-B2C0-C383A2CD0766}"/>
    <cellStyle name="Normal 4 2 2 10 3" xfId="4178" xr:uid="{E8F62DEC-F5C8-42CD-A259-9BE651747801}"/>
    <cellStyle name="Normal 4 2 2 10 3 2" xfId="8950" xr:uid="{75BCDBA2-0158-4D5A-9CD1-5F782654B6F2}"/>
    <cellStyle name="Normal 4 2 2 10 3 2 2" xfId="29040" xr:uid="{BC5579B2-43A0-4EA1-A35A-04487637E72F}"/>
    <cellStyle name="Normal 4 2 2 10 3 2 3" xfId="19330" xr:uid="{5F984210-6810-47A9-B5F3-B59C911EC90B}"/>
    <cellStyle name="Normal 4 2 2 10 3 3" xfId="11783" xr:uid="{3339DDCC-70EA-478E-A9F8-32DBB8D883B2}"/>
    <cellStyle name="Normal 4 2 2 10 3 3 2" xfId="22163" xr:uid="{54E497B8-380D-4ACC-8784-CD20EE42FE48}"/>
    <cellStyle name="Normal 4 2 2 10 3 4" xfId="23607" xr:uid="{2C8585E0-C069-4507-BAC1-CCDE8C3D2477}"/>
    <cellStyle name="Normal 4 2 2 10 3 5" xfId="16497" xr:uid="{000A0721-BE3F-4DE6-A670-AAE937D1F561}"/>
    <cellStyle name="Normal 4 2 2 10 4" xfId="5216" xr:uid="{4EB3040A-9666-465A-9EBA-F4CF9D32B3C0}"/>
    <cellStyle name="Normal 4 2 2 10 4 2" xfId="25597" xr:uid="{203D3871-DD7E-4628-82BB-2C2F31A1BC76}"/>
    <cellStyle name="Normal 4 2 2 10 4 3" xfId="26290" xr:uid="{43B93DD7-EA6B-4238-A94D-730A91ED13F8}"/>
    <cellStyle name="Normal 4 2 2 10 4 4" xfId="14514" xr:uid="{87915702-98F2-4892-B3E9-B71660CD3F1A}"/>
    <cellStyle name="Normal 4 2 2 10 5" xfId="6967" xr:uid="{A464D24B-E40E-4838-AB46-D234D06B716F}"/>
    <cellStyle name="Normal 4 2 2 10 5 2" xfId="26300" xr:uid="{C027921C-8B3B-430A-9639-5218B95214C9}"/>
    <cellStyle name="Normal 4 2 2 10 5 3" xfId="17347" xr:uid="{B035E0E2-CAB1-4239-95B7-D4414DE2A23A}"/>
    <cellStyle name="Normal 4 2 2 10 6" xfId="9800" xr:uid="{CDFC3378-980C-472A-910D-BFCC669BD829}"/>
    <cellStyle name="Normal 4 2 2 10 6 2" xfId="20180" xr:uid="{940DF854-35D4-4CBB-9499-CA473C6DE8FA}"/>
    <cellStyle name="Normal 4 2 2 10 7" xfId="23008" xr:uid="{959DFF94-1B52-45F5-ADCF-7A6870F80A28}"/>
    <cellStyle name="Normal 4 2 2 10 8" xfId="12740" xr:uid="{C95538CA-7F08-4DE8-9100-45949CACB198}"/>
    <cellStyle name="Normal 4 2 2 11" xfId="913" xr:uid="{00000000-0005-0000-0000-000043050000}"/>
    <cellStyle name="Normal 4 2 2 11 2" xfId="5217" xr:uid="{27E7D2F7-8A58-4417-81DC-C797F66B222E}"/>
    <cellStyle name="Normal 4 2 2 11 2 2" xfId="22939" xr:uid="{E4853C26-B6A5-4022-B8BA-094D7181B69D}"/>
    <cellStyle name="Normal 4 2 2 11 2 3" xfId="28121" xr:uid="{803779A3-B52D-4DB8-9BA3-E064CEDB4EDF}"/>
    <cellStyle name="Normal 4 2 2 11 2 4" xfId="14515" xr:uid="{607B8411-1C42-495F-A5F9-E4A8C274DF3A}"/>
    <cellStyle name="Normal 4 2 2 11 3" xfId="6968" xr:uid="{5A4AC2D8-0476-44F7-850F-EBE5B9E95294}"/>
    <cellStyle name="Normal 4 2 2 11 3 2" xfId="27037" xr:uid="{EE41EE3F-7DAB-4326-8B66-E1F148D3036C}"/>
    <cellStyle name="Normal 4 2 2 11 3 3" xfId="17348" xr:uid="{E6278A32-D60F-4D6F-BA08-E494E08F2CBE}"/>
    <cellStyle name="Normal 4 2 2 11 4" xfId="9801" xr:uid="{071AFB65-363D-4AEF-8405-D54E4F6B7A51}"/>
    <cellStyle name="Normal 4 2 2 11 4 2" xfId="20181" xr:uid="{F96BCF8A-523F-4905-8DC7-50E08DFF478B}"/>
    <cellStyle name="Normal 4 2 2 11 5" xfId="23708" xr:uid="{DC3F3100-3942-4219-BF9A-89EFA33F2CAA}"/>
    <cellStyle name="Normal 4 2 2 11 6" xfId="13438" xr:uid="{25A1D4A9-1F40-41D7-995E-CD0254D7F015}"/>
    <cellStyle name="Normal 4 2 2 12" xfId="2438" xr:uid="{00000000-0005-0000-0000-000056050000}"/>
    <cellStyle name="Normal 4 2 2 12 2" xfId="5733" xr:uid="{8547517B-8782-4609-B33A-3D63C44BF131}"/>
    <cellStyle name="Normal 4 2 2 12 2 2" xfId="26014" xr:uid="{1CB25410-FC96-496C-8EB8-798C5784FD28}"/>
    <cellStyle name="Normal 4 2 2 12 2 3" xfId="15110" xr:uid="{0FE9A20C-C962-4A7A-AD94-954A69DDA6A6}"/>
    <cellStyle name="Normal 4 2 2 12 3" xfId="7563" xr:uid="{64007956-3482-47D2-9868-CCC187CEB834}"/>
    <cellStyle name="Normal 4 2 2 12 3 2" xfId="17943" xr:uid="{5606201E-E1C2-4C8B-828E-E5CB02270946}"/>
    <cellStyle name="Normal 4 2 2 12 4" xfId="10396" xr:uid="{86A3DC0E-5108-4020-8B99-37CB5341841F}"/>
    <cellStyle name="Normal 4 2 2 12 4 2" xfId="20776" xr:uid="{696A862E-EDD7-4007-BD2B-226DF2627FFB}"/>
    <cellStyle name="Normal 4 2 2 12 5" xfId="23020" xr:uid="{BAF468B8-ED33-44EA-A05D-FDAF302D77CB}"/>
    <cellStyle name="Normal 4 2 2 12 6" xfId="12825" xr:uid="{C759DABA-98F7-4310-A754-1D0D20A4DE9F}"/>
    <cellStyle name="Normal 4 2 2 13" xfId="2168" xr:uid="{00000000-0005-0000-0000-000052050000}"/>
    <cellStyle name="Normal 4 2 2 13 2" xfId="7295" xr:uid="{6FB8E346-A4FC-4EC0-B955-F22EE28F903C}"/>
    <cellStyle name="Normal 4 2 2 13 2 2" xfId="25880" xr:uid="{89DE9C29-9D64-4A61-9946-9E17F5F858CE}"/>
    <cellStyle name="Normal 4 2 2 13 2 3" xfId="17675" xr:uid="{317C0F3D-5A95-46DC-A00F-A42DFA954F0A}"/>
    <cellStyle name="Normal 4 2 2 13 3" xfId="10128" xr:uid="{008BE103-F31A-4EE0-9CE8-279CC533AB21}"/>
    <cellStyle name="Normal 4 2 2 13 3 2" xfId="20508" xr:uid="{6B6C2BA2-CE92-4379-BE26-7E3DB75D7A30}"/>
    <cellStyle name="Normal 4 2 2 13 4" xfId="25002" xr:uid="{51999392-4F95-43AF-A5E4-7A589442CCCB}"/>
    <cellStyle name="Normal 4 2 2 13 5" xfId="14842" xr:uid="{50A31E45-B226-41F3-96D7-F7AE06317ADE}"/>
    <cellStyle name="Normal 4 2 2 14" xfId="3969" xr:uid="{506337B6-E5FF-4C3A-AC3F-7F5EB249ADE2}"/>
    <cellStyle name="Normal 4 2 2 14 2" xfId="8793" xr:uid="{6816267C-CA97-4402-BD8A-30BAE9FFD2EB}"/>
    <cellStyle name="Normal 4 2 2 14 2 2" xfId="19173" xr:uid="{FEE2672A-26C4-496E-8CCD-E2CD8439F4EE}"/>
    <cellStyle name="Normal 4 2 2 14 3" xfId="11626" xr:uid="{0412BC77-676E-48C0-B280-5E17E1F24B54}"/>
    <cellStyle name="Normal 4 2 2 14 3 2" xfId="22006" xr:uid="{C47AF24F-E0E2-4DB5-8006-6E21B6128F61}"/>
    <cellStyle name="Normal 4 2 2 14 4" xfId="28254" xr:uid="{B55D04E7-6FDE-47CC-B0E4-A2E698104F39}"/>
    <cellStyle name="Normal 4 2 2 14 5" xfId="16340" xr:uid="{6FC29E5D-3ECF-4292-BEC7-408E86683948}"/>
    <cellStyle name="Normal 4 2 2 15" xfId="5215" xr:uid="{F75B133F-711A-4428-B6C2-C87F953FE4CB}"/>
    <cellStyle name="Normal 4 2 2 15 2" xfId="14513" xr:uid="{8D7CE6F0-F1F5-4E29-A5FE-BEC7F61EA2C6}"/>
    <cellStyle name="Normal 4 2 2 16" xfId="6966" xr:uid="{227B8A98-21E7-4B31-8E84-EB7743178BF0}"/>
    <cellStyle name="Normal 4 2 2 16 2" xfId="17346" xr:uid="{059F3E2E-C8A1-4492-8C20-7D394D910061}"/>
    <cellStyle name="Normal 4 2 2 17" xfId="9799" xr:uid="{A4C1941F-E307-4CEB-983A-FA32E492783F}"/>
    <cellStyle name="Normal 4 2 2 17 2" xfId="20179" xr:uid="{DB2017BF-18F0-4687-AD41-27960EC6A76F}"/>
    <cellStyle name="Normal 4 2 2 18" xfId="23649" xr:uid="{0A8A455A-A8EF-430F-92FD-55612F61147B}"/>
    <cellStyle name="Normal 4 2 2 19" xfId="12400" xr:uid="{7232607F-40C2-428E-83EC-64C6242A32AC}"/>
    <cellStyle name="Normal 4 2 2 2" xfId="914" xr:uid="{00000000-0005-0000-0000-000044050000}"/>
    <cellStyle name="Normal 4 2 2 2 10" xfId="5218" xr:uid="{364E115F-8F58-470F-8CA2-708DF92C7DC9}"/>
    <cellStyle name="Normal 4 2 2 2 10 2" xfId="14516" xr:uid="{7160F19E-8775-4FA0-900D-158F6A3203ED}"/>
    <cellStyle name="Normal 4 2 2 2 11" xfId="6969" xr:uid="{DCD49193-39B7-416C-B686-ADE5E64F7630}"/>
    <cellStyle name="Normal 4 2 2 2 11 2" xfId="17349" xr:uid="{1056EB77-8C93-489F-A457-7C6479E8980D}"/>
    <cellStyle name="Normal 4 2 2 2 12" xfId="9802" xr:uid="{0B953A81-D92E-44F0-A54A-527F8DE97B99}"/>
    <cellStyle name="Normal 4 2 2 2 12 2" xfId="20182" xr:uid="{09116E36-69EE-4EE1-AB7C-6ED61FACEDB4}"/>
    <cellStyle name="Normal 4 2 2 2 13" xfId="24788" xr:uid="{B823D996-2878-4B0A-BD9F-8035BEA5F8C9}"/>
    <cellStyle name="Normal 4 2 2 2 14" xfId="12423" xr:uid="{EF2096D0-6203-4F9D-8317-B60DD2079030}"/>
    <cellStyle name="Normal 4 2 2 2 2" xfId="915" xr:uid="{00000000-0005-0000-0000-000045050000}"/>
    <cellStyle name="Normal 4 2 2 2 2 10" xfId="6970" xr:uid="{FBFD471C-F7A4-4045-9E45-7FC9C20E281F}"/>
    <cellStyle name="Normal 4 2 2 2 2 10 2" xfId="17350" xr:uid="{81BE71D8-3FB8-45C2-9262-D46F9334548D}"/>
    <cellStyle name="Normal 4 2 2 2 2 11" xfId="9803" xr:uid="{6B2B4B35-2608-4CF9-9808-23B644968073}"/>
    <cellStyle name="Normal 4 2 2 2 2 11 2" xfId="20183" xr:uid="{4BD94397-7859-4669-8DE7-21131FC76711}"/>
    <cellStyle name="Normal 4 2 2 2 2 12" xfId="24466" xr:uid="{2675B592-A58D-4B77-8B94-8676EAB45A3C}"/>
    <cellStyle name="Normal 4 2 2 2 2 13" xfId="12483" xr:uid="{0078570A-5EDE-4ACF-8733-E2FB68784F0C}"/>
    <cellStyle name="Normal 4 2 2 2 2 2" xfId="916" xr:uid="{00000000-0005-0000-0000-000046050000}"/>
    <cellStyle name="Normal 4 2 2 2 2 2 10" xfId="13048" xr:uid="{381C7113-683D-43E6-BCCA-0D1F2EB08DFC}"/>
    <cellStyle name="Normal 4 2 2 2 2 2 2" xfId="2764" xr:uid="{00000000-0005-0000-0000-00005A050000}"/>
    <cellStyle name="Normal 4 2 2 2 2 2 2 2" xfId="3277" xr:uid="{00000000-0005-0000-0000-00005B050000}"/>
    <cellStyle name="Normal 4 2 2 2 2 2 2 2 2" xfId="6335" xr:uid="{B8ACEB30-0CE2-4173-B279-A6A7C4B74632}"/>
    <cellStyle name="Normal 4 2 2 2 2 2 2 2 2 2" xfId="27885" xr:uid="{7BD79C04-A0A8-4BF9-BA89-7647764278B8}"/>
    <cellStyle name="Normal 4 2 2 2 2 2 2 2 2 3" xfId="15904" xr:uid="{056C4EB1-52EB-49F9-8A39-8E3104E2BD69}"/>
    <cellStyle name="Normal 4 2 2 2 2 2 2 2 3" xfId="8357" xr:uid="{09D49612-BF5E-42A4-81E7-8D0CF8A45DFB}"/>
    <cellStyle name="Normal 4 2 2 2 2 2 2 2 3 2" xfId="18737" xr:uid="{A3F72BED-15B3-4F0D-B23D-DDE223D168C3}"/>
    <cellStyle name="Normal 4 2 2 2 2 2 2 2 4" xfId="11190" xr:uid="{4F15445F-E254-4744-AFD8-98DD5955A3F6}"/>
    <cellStyle name="Normal 4 2 2 2 2 2 2 2 4 2" xfId="21570" xr:uid="{5720F82A-957C-469D-B4DE-DEA634CA4FF5}"/>
    <cellStyle name="Normal 4 2 2 2 2 2 2 2 5" xfId="25447" xr:uid="{104A3E42-31B4-4435-A191-36A34B559480}"/>
    <cellStyle name="Normal 4 2 2 2 2 2 2 2 6" xfId="13828" xr:uid="{4CB194F4-5771-4E79-8CC9-8C1142B493C0}"/>
    <cellStyle name="Normal 4 2 2 2 2 2 2 3" xfId="4322" xr:uid="{F0596E22-3024-46AE-9601-D6EC0250F4CC}"/>
    <cellStyle name="Normal 4 2 2 2 2 2 2 3 2" xfId="9094" xr:uid="{BA6C2552-E7CD-45EC-8D65-1D81C7C490FD}"/>
    <cellStyle name="Normal 4 2 2 2 2 2 2 3 2 2" xfId="29137" xr:uid="{2ED4F116-AE48-4DD7-B2DC-0FA0ED7D4D2F}"/>
    <cellStyle name="Normal 4 2 2 2 2 2 2 3 2 3" xfId="19474" xr:uid="{E2B1A06E-BC42-48EB-A399-5AD1CF4AFF9A}"/>
    <cellStyle name="Normal 4 2 2 2 2 2 2 3 3" xfId="11927" xr:uid="{7B61F769-7681-4E74-8261-76194DC96EA4}"/>
    <cellStyle name="Normal 4 2 2 2 2 2 2 3 3 2" xfId="22307" xr:uid="{4B15C1DE-14C7-47ED-B545-930AF3BE57FD}"/>
    <cellStyle name="Normal 4 2 2 2 2 2 2 3 4" xfId="23970" xr:uid="{E14D23FD-4C6E-4A17-BDB4-4BC1E4323E26}"/>
    <cellStyle name="Normal 4 2 2 2 2 2 2 3 5" xfId="16641" xr:uid="{55064A3D-6723-44F9-BCAC-D31647776C51}"/>
    <cellStyle name="Normal 4 2 2 2 2 2 2 4" xfId="5982" xr:uid="{2D391F71-8852-498E-919B-1BC4D82E05D1}"/>
    <cellStyle name="Normal 4 2 2 2 2 2 2 4 2" xfId="28158" xr:uid="{47AFD2F5-31E0-4592-8088-089B9256271A}"/>
    <cellStyle name="Normal 4 2 2 2 2 2 2 4 3" xfId="15435" xr:uid="{85ED1564-DEA1-4D4E-86E0-9F3C30586B03}"/>
    <cellStyle name="Normal 4 2 2 2 2 2 2 5" xfId="7888" xr:uid="{3BEDB544-4F3A-460B-8604-4A7F80F80213}"/>
    <cellStyle name="Normal 4 2 2 2 2 2 2 5 2" xfId="18268" xr:uid="{7403030F-0C12-4503-9663-025B88F1465A}"/>
    <cellStyle name="Normal 4 2 2 2 2 2 2 6" xfId="10721" xr:uid="{D4E14310-DBD6-45F8-8432-B1F4E22B2EE9}"/>
    <cellStyle name="Normal 4 2 2 2 2 2 2 6 2" xfId="21101" xr:uid="{863C0D28-CD95-4B89-AD02-44CE4C7F79C9}"/>
    <cellStyle name="Normal 4 2 2 2 2 2 2 7" xfId="24428" xr:uid="{51103B87-10AF-43AF-9352-1EA17A854C2C}"/>
    <cellStyle name="Normal 4 2 2 2 2 2 2 8" xfId="13212" xr:uid="{8F923523-AF98-4C51-8FCF-0A238C899859}"/>
    <cellStyle name="Normal 4 2 2 2 2 2 3" xfId="3278" xr:uid="{00000000-0005-0000-0000-00005C050000}"/>
    <cellStyle name="Normal 4 2 2 2 2 2 3 2" xfId="4503" xr:uid="{C4960D59-ABB2-4263-B98F-3ADF28BD29AD}"/>
    <cellStyle name="Normal 4 2 2 2 2 2 3 2 2" xfId="9275" xr:uid="{5E2E79B0-1FA2-4ACF-9126-695F56DFD9EE}"/>
    <cellStyle name="Normal 4 2 2 2 2 2 3 2 2 2" xfId="19655" xr:uid="{FEECDFFA-5CAD-446C-B6DB-9EC0ACAF8C97}"/>
    <cellStyle name="Normal 4 2 2 2 2 2 3 2 3" xfId="12108" xr:uid="{C4879C75-18E5-4C23-8AF2-EA7F4561FCE3}"/>
    <cellStyle name="Normal 4 2 2 2 2 2 3 2 3 2" xfId="22488" xr:uid="{B343FD7E-829C-402E-B665-34829A6EF2A0}"/>
    <cellStyle name="Normal 4 2 2 2 2 2 3 2 4" xfId="26757" xr:uid="{D8DF39DE-DEBC-4B6D-BF97-3D569CC19CCF}"/>
    <cellStyle name="Normal 4 2 2 2 2 2 3 2 5" xfId="16822" xr:uid="{8D6CD8B5-B9D3-4D1A-932C-4FDA296EAACE}"/>
    <cellStyle name="Normal 4 2 2 2 2 2 3 3" xfId="6336" xr:uid="{3D22DF39-A235-4A42-AC45-2DFC73B9B481}"/>
    <cellStyle name="Normal 4 2 2 2 2 2 3 3 2" xfId="15905" xr:uid="{20EFF842-34D6-413B-A22E-5B91EEB0AD2A}"/>
    <cellStyle name="Normal 4 2 2 2 2 2 3 4" xfId="8358" xr:uid="{B62D4CB3-E43D-4F06-8BB2-4ED8C9FE06BC}"/>
    <cellStyle name="Normal 4 2 2 2 2 2 3 4 2" xfId="18738" xr:uid="{D52C76AA-AA51-4268-BE14-158A9A6BBDFF}"/>
    <cellStyle name="Normal 4 2 2 2 2 2 3 5" xfId="11191" xr:uid="{3E981503-59DE-4E02-9232-C87B1235CD5D}"/>
    <cellStyle name="Normal 4 2 2 2 2 2 3 5 2" xfId="21571" xr:uid="{44313A65-735C-4B6F-9E3D-EC1D47FD9835}"/>
    <cellStyle name="Normal 4 2 2 2 2 2 3 6" xfId="23991" xr:uid="{A66FD1E4-2484-479A-8073-731C626FE251}"/>
    <cellStyle name="Normal 4 2 2 2 2 2 3 7" xfId="13829" xr:uid="{7F59F0FA-9FEF-403D-A242-D34BDDD37F66}"/>
    <cellStyle name="Normal 4 2 2 2 2 2 4" xfId="3276" xr:uid="{00000000-0005-0000-0000-00005D050000}"/>
    <cellStyle name="Normal 4 2 2 2 2 2 4 2" xfId="6334" xr:uid="{7A735161-B8C5-44A4-A4CE-A5FEEF41D92B}"/>
    <cellStyle name="Normal 4 2 2 2 2 2 4 2 2" xfId="26630" xr:uid="{6DAB9FC2-EFC9-4B64-AED0-A9FEE05D1429}"/>
    <cellStyle name="Normal 4 2 2 2 2 2 4 2 3" xfId="15903" xr:uid="{82A4BE76-6424-490A-BAD3-E9981441ADFF}"/>
    <cellStyle name="Normal 4 2 2 2 2 2 4 3" xfId="8356" xr:uid="{C0A69965-9CE8-4AAD-90D3-8CD6D399852A}"/>
    <cellStyle name="Normal 4 2 2 2 2 2 4 3 2" xfId="18736" xr:uid="{F02D0328-7796-4150-9617-E54D067863F7}"/>
    <cellStyle name="Normal 4 2 2 2 2 2 4 4" xfId="11189" xr:uid="{DA82A739-2A85-4F7E-93B4-0A10E74E95B8}"/>
    <cellStyle name="Normal 4 2 2 2 2 2 4 4 2" xfId="21569" xr:uid="{2ADCF35A-5C13-4FBF-9683-A53E1D794BB6}"/>
    <cellStyle name="Normal 4 2 2 2 2 2 4 5" xfId="24754" xr:uid="{E3ED486C-C073-4F6D-924E-826C33313BA5}"/>
    <cellStyle name="Normal 4 2 2 2 2 2 4 6" xfId="13827" xr:uid="{D7B5A615-11BF-4D15-A925-307EF0939938}"/>
    <cellStyle name="Normal 4 2 2 2 2 2 5" xfId="4247" xr:uid="{CC6D375D-BD4D-40F5-9C57-7D2555740F5E}"/>
    <cellStyle name="Normal 4 2 2 2 2 2 5 2" xfId="9019" xr:uid="{4DC7DB8F-38A3-4B33-A67C-CF99CC9D11EE}"/>
    <cellStyle name="Normal 4 2 2 2 2 2 5 2 2" xfId="29090" xr:uid="{91B21A91-3A94-4F37-A8DC-9EB5B6AD36FC}"/>
    <cellStyle name="Normal 4 2 2 2 2 2 5 2 3" xfId="19399" xr:uid="{5CD80ABA-E1E9-4602-8258-8E1497F69587}"/>
    <cellStyle name="Normal 4 2 2 2 2 2 5 3" xfId="11852" xr:uid="{C0EF5E50-5348-49CA-B68D-21DE54DE347E}"/>
    <cellStyle name="Normal 4 2 2 2 2 2 5 3 2" xfId="22232" xr:uid="{91C55B56-521E-473A-B31D-860E68AB3DC2}"/>
    <cellStyle name="Normal 4 2 2 2 2 2 5 4" xfId="25469" xr:uid="{28BA4A29-AD1A-4A54-AE20-AEB3BC2E7175}"/>
    <cellStyle name="Normal 4 2 2 2 2 2 5 5" xfId="16566" xr:uid="{943696B2-CEE6-4E22-B067-25005356976F}"/>
    <cellStyle name="Normal 4 2 2 2 2 2 6" xfId="5220" xr:uid="{8D425C41-DB49-4C08-8292-EEBA558AED65}"/>
    <cellStyle name="Normal 4 2 2 2 2 2 6 2" xfId="26102" xr:uid="{3797F20E-714F-47D7-AABA-4F2A42BBC04D}"/>
    <cellStyle name="Normal 4 2 2 2 2 2 6 3" xfId="14518" xr:uid="{1EF54C17-758F-4721-881E-32B942577160}"/>
    <cellStyle name="Normal 4 2 2 2 2 2 7" xfId="6971" xr:uid="{4D95FE9B-573B-4455-80C7-E879AF30CE0A}"/>
    <cellStyle name="Normal 4 2 2 2 2 2 7 2" xfId="17351" xr:uid="{5E91A820-70D7-4845-B9B2-02D632E906BC}"/>
    <cellStyle name="Normal 4 2 2 2 2 2 8" xfId="9804" xr:uid="{6435EA55-4A57-4026-BBFE-853758CC3F04}"/>
    <cellStyle name="Normal 4 2 2 2 2 2 8 2" xfId="20184" xr:uid="{0040778D-3436-4031-B47B-7043A6EDC977}"/>
    <cellStyle name="Normal 4 2 2 2 2 2 9" xfId="22804" xr:uid="{405BFEED-439C-4ECB-9DD2-C937295F820A}"/>
    <cellStyle name="Normal 4 2 2 2 2 3" xfId="2763" xr:uid="{00000000-0005-0000-0000-00005E050000}"/>
    <cellStyle name="Normal 4 2 2 2 2 3 2" xfId="3279" xr:uid="{00000000-0005-0000-0000-00005F050000}"/>
    <cellStyle name="Normal 4 2 2 2 2 3 2 2" xfId="6337" xr:uid="{6F599886-50AC-44C8-BB63-387A109B2C0C}"/>
    <cellStyle name="Normal 4 2 2 2 2 3 2 2 2" xfId="28293" xr:uid="{C3D29537-2C39-45E4-9B83-9A7C9FBB291E}"/>
    <cellStyle name="Normal 4 2 2 2 2 3 2 2 3" xfId="15906" xr:uid="{12E46451-17A2-49E9-B949-BA87973F3990}"/>
    <cellStyle name="Normal 4 2 2 2 2 3 2 3" xfId="8359" xr:uid="{CAAA5857-6B10-4F1C-BD3B-47F91B744DDD}"/>
    <cellStyle name="Normal 4 2 2 2 2 3 2 3 2" xfId="18739" xr:uid="{366D2C2C-2663-4830-93C1-A3A75DC980BA}"/>
    <cellStyle name="Normal 4 2 2 2 2 3 2 4" xfId="11192" xr:uid="{AF994CEA-8DDC-4B2D-8F5B-4191DA0CEAA3}"/>
    <cellStyle name="Normal 4 2 2 2 2 3 2 4 2" xfId="21572" xr:uid="{3E972101-8543-4643-99BC-C2BC9EA6E181}"/>
    <cellStyle name="Normal 4 2 2 2 2 3 2 5" xfId="23818" xr:uid="{8317A978-06D6-47EF-A1A5-03A902BCAEFE}"/>
    <cellStyle name="Normal 4 2 2 2 2 3 2 6" xfId="13830" xr:uid="{33CB82B1-B3D6-4C39-97FB-08508AEE9FCB}"/>
    <cellStyle name="Normal 4 2 2 2 2 3 3" xfId="4321" xr:uid="{C3395475-EFDB-4698-84AF-97E8EB448CA9}"/>
    <cellStyle name="Normal 4 2 2 2 2 3 3 2" xfId="9093" xr:uid="{064CBE81-A934-4A21-A818-105ED985EC0D}"/>
    <cellStyle name="Normal 4 2 2 2 2 3 3 2 2" xfId="29136" xr:uid="{00C57CEC-F247-4291-9634-6F04CED5819E}"/>
    <cellStyle name="Normal 4 2 2 2 2 3 3 2 3" xfId="19473" xr:uid="{B03D30EE-5FE1-497E-A5A7-ADF8B01A2439}"/>
    <cellStyle name="Normal 4 2 2 2 2 3 3 3" xfId="11926" xr:uid="{E304E41F-6D35-4010-8A1E-A3B506FC073C}"/>
    <cellStyle name="Normal 4 2 2 2 2 3 3 3 2" xfId="22306" xr:uid="{1CCC0997-75C1-4453-B046-2440FA702C06}"/>
    <cellStyle name="Normal 4 2 2 2 2 3 3 4" xfId="23904" xr:uid="{331EDECF-7D60-4CE5-A477-CF6F841D8940}"/>
    <cellStyle name="Normal 4 2 2 2 2 3 3 5" xfId="16640" xr:uid="{DC8E110D-2CDC-4699-92F3-98582196137E}"/>
    <cellStyle name="Normal 4 2 2 2 2 3 4" xfId="5981" xr:uid="{82511949-F407-4787-AB88-3B911D3733BD}"/>
    <cellStyle name="Normal 4 2 2 2 2 3 4 2" xfId="28544" xr:uid="{567136AE-C2C4-4AD1-97D8-639A684F147D}"/>
    <cellStyle name="Normal 4 2 2 2 2 3 4 3" xfId="15434" xr:uid="{74A6AA41-E4EB-43E7-9C1E-5328428D32C7}"/>
    <cellStyle name="Normal 4 2 2 2 2 3 5" xfId="7887" xr:uid="{DE58D20C-2F88-4D7D-BD01-3512CBDC095E}"/>
    <cellStyle name="Normal 4 2 2 2 2 3 5 2" xfId="18267" xr:uid="{184D57AF-D37C-42E0-A9BF-D97A730CC4A5}"/>
    <cellStyle name="Normal 4 2 2 2 2 3 6" xfId="10720" xr:uid="{0B4729B8-3E78-47E4-A1D3-CC04345AB3EF}"/>
    <cellStyle name="Normal 4 2 2 2 2 3 6 2" xfId="21100" xr:uid="{3D377C8A-6FB9-41F2-BFA6-AE9A8EB3742C}"/>
    <cellStyle name="Normal 4 2 2 2 2 3 7" xfId="23861" xr:uid="{6D28C593-A7B1-439A-855E-26108A25625D}"/>
    <cellStyle name="Normal 4 2 2 2 2 3 8" xfId="13211" xr:uid="{2F74BFD1-832B-4EDB-8525-BB152BCEF047}"/>
    <cellStyle name="Normal 4 2 2 2 2 4" xfId="3280" xr:uid="{00000000-0005-0000-0000-000060050000}"/>
    <cellStyle name="Normal 4 2 2 2 2 4 2" xfId="4504" xr:uid="{A423A57F-4B31-4ABC-94E5-261B442008F4}"/>
    <cellStyle name="Normal 4 2 2 2 2 4 2 2" xfId="9276" xr:uid="{01125D3C-A911-41C1-A52A-E9713F0CA091}"/>
    <cellStyle name="Normal 4 2 2 2 2 4 2 2 2" xfId="19656" xr:uid="{4EAFBCB5-9E0A-4E27-87FE-F6B6E7A1E05A}"/>
    <cellStyle name="Normal 4 2 2 2 2 4 2 3" xfId="12109" xr:uid="{0C9A767A-4E2E-44B8-83BE-81C71939CEFE}"/>
    <cellStyle name="Normal 4 2 2 2 2 4 2 3 2" xfId="22489" xr:uid="{2A927B39-6FD2-4FF0-AB17-9AE29384958F}"/>
    <cellStyle name="Normal 4 2 2 2 2 4 2 4" xfId="27941" xr:uid="{7426BC20-4997-46FE-BA4F-2F944E01A8DB}"/>
    <cellStyle name="Normal 4 2 2 2 2 4 2 5" xfId="16823" xr:uid="{95E11B15-F74B-4978-B820-74FD92A3F434}"/>
    <cellStyle name="Normal 4 2 2 2 2 4 3" xfId="6338" xr:uid="{FF70B162-4850-4388-B5CA-EEFAEB34D3E2}"/>
    <cellStyle name="Normal 4 2 2 2 2 4 3 2" xfId="15907" xr:uid="{C215E602-59B2-4BC4-B2B0-158367296468}"/>
    <cellStyle name="Normal 4 2 2 2 2 4 4" xfId="8360" xr:uid="{A19C8D5D-4DAD-4D76-AEEE-A5DC9E9F75B7}"/>
    <cellStyle name="Normal 4 2 2 2 2 4 4 2" xfId="18740" xr:uid="{A805E533-3D68-46DF-A972-069B1DB12A96}"/>
    <cellStyle name="Normal 4 2 2 2 2 4 5" xfId="11193" xr:uid="{1E7601FC-DD29-49F5-AE25-E5EF8894E07D}"/>
    <cellStyle name="Normal 4 2 2 2 2 4 5 2" xfId="21573" xr:uid="{78D30B21-FCE6-4C62-B0A2-8757813E3BA7}"/>
    <cellStyle name="Normal 4 2 2 2 2 4 6" xfId="23533" xr:uid="{98E53F46-CB64-45E1-84CB-035C4715276C}"/>
    <cellStyle name="Normal 4 2 2 2 2 4 7" xfId="13831" xr:uid="{F6122276-2D32-4C10-8C43-5F49D34D894B}"/>
    <cellStyle name="Normal 4 2 2 2 2 5" xfId="3275" xr:uid="{00000000-0005-0000-0000-000061050000}"/>
    <cellStyle name="Normal 4 2 2 2 2 5 2" xfId="6333" xr:uid="{60F73424-790C-46E1-B5C6-885A1AF07FF6}"/>
    <cellStyle name="Normal 4 2 2 2 2 5 2 2" xfId="27999" xr:uid="{8BC18318-709F-4054-902A-E7AE5D25BFF9}"/>
    <cellStyle name="Normal 4 2 2 2 2 5 2 3" xfId="15902" xr:uid="{9C0574D4-FB05-4BD5-826A-8C05666DCD78}"/>
    <cellStyle name="Normal 4 2 2 2 2 5 3" xfId="8355" xr:uid="{CD849E83-F7D1-4A92-955F-9C1A6644143D}"/>
    <cellStyle name="Normal 4 2 2 2 2 5 3 2" xfId="18735" xr:uid="{4F487EA7-6651-4245-BF24-630B16ED073B}"/>
    <cellStyle name="Normal 4 2 2 2 2 5 4" xfId="11188" xr:uid="{D225D92F-E41F-42B4-B89D-25457A02BFCA}"/>
    <cellStyle name="Normal 4 2 2 2 2 5 4 2" xfId="21568" xr:uid="{12619C35-F315-4D9D-A84E-273D6CC5238A}"/>
    <cellStyle name="Normal 4 2 2 2 2 5 5" xfId="24251" xr:uid="{A296CF64-4476-444F-98F6-78180AB82126}"/>
    <cellStyle name="Normal 4 2 2 2 2 5 6" xfId="13826" xr:uid="{5FE98964-64C5-40FC-87C7-397116A3E87B}"/>
    <cellStyle name="Normal 4 2 2 2 2 6" xfId="2557" xr:uid="{00000000-0005-0000-0000-000062050000}"/>
    <cellStyle name="Normal 4 2 2 2 2 6 2" xfId="5827" xr:uid="{0DF684C7-764C-4AAC-8CD8-14201A6C6590}"/>
    <cellStyle name="Normal 4 2 2 2 2 6 2 2" xfId="27215" xr:uid="{0B025752-5132-41E9-99B4-38149AF0795A}"/>
    <cellStyle name="Normal 4 2 2 2 2 6 2 3" xfId="15229" xr:uid="{58068AC9-58D3-461F-BB08-9F9B2240891D}"/>
    <cellStyle name="Normal 4 2 2 2 2 6 3" xfId="7682" xr:uid="{230B2416-A2F5-44E7-8B0D-FE6882FF5675}"/>
    <cellStyle name="Normal 4 2 2 2 2 6 3 2" xfId="18062" xr:uid="{CC6576D4-B509-4518-9ED6-F821A660E7F9}"/>
    <cellStyle name="Normal 4 2 2 2 2 6 4" xfId="10515" xr:uid="{FDB8EBD0-01F4-4E5C-A1B8-6FB6E9030363}"/>
    <cellStyle name="Normal 4 2 2 2 2 6 4 2" xfId="20895" xr:uid="{7CF60288-1231-484C-BDA0-74CA89989A7F}"/>
    <cellStyle name="Normal 4 2 2 2 2 6 5" xfId="24946" xr:uid="{20493766-E88B-4D6A-BA0E-13FDFE62A073}"/>
    <cellStyle name="Normal 4 2 2 2 2 6 6" xfId="12945" xr:uid="{8A840297-6404-4D8D-BFD8-B0944E3D8CE5}"/>
    <cellStyle name="Normal 4 2 2 2 2 7" xfId="2251" xr:uid="{00000000-0005-0000-0000-000058050000}"/>
    <cellStyle name="Normal 4 2 2 2 2 7 2" xfId="7378" xr:uid="{6254E648-DD1A-4488-82E8-25A0BE964A06}"/>
    <cellStyle name="Normal 4 2 2 2 2 7 2 2" xfId="17758" xr:uid="{52AE3BC1-BB63-4E5C-BE16-6713D509A65E}"/>
    <cellStyle name="Normal 4 2 2 2 2 7 3" xfId="10211" xr:uid="{1E482F3D-96F8-440C-BE60-A80086D8B3A8}"/>
    <cellStyle name="Normal 4 2 2 2 2 7 3 2" xfId="20591" xr:uid="{6CC03342-5797-44F3-996E-B8275468CEDF}"/>
    <cellStyle name="Normal 4 2 2 2 2 7 4" xfId="22789" xr:uid="{9BCF720B-752D-48A4-9E53-8CFF0F96D762}"/>
    <cellStyle name="Normal 4 2 2 2 2 7 5" xfId="14925" xr:uid="{0FBE1125-EB6C-4287-97AB-777916CFB58B}"/>
    <cellStyle name="Normal 4 2 2 2 2 8" xfId="3802" xr:uid="{24DA41A7-685F-424A-BFC2-2BBAB9FDCAE4}"/>
    <cellStyle name="Normal 4 2 2 2 2 8 2" xfId="8638" xr:uid="{EE91C2E1-CEEC-4FA3-B153-68C755A4A508}"/>
    <cellStyle name="Normal 4 2 2 2 2 8 2 2" xfId="19018" xr:uid="{592F2261-B02C-4FA5-B080-1625E0E8FD5F}"/>
    <cellStyle name="Normal 4 2 2 2 2 8 3" xfId="11471" xr:uid="{3B65E4CB-832D-49D9-97A9-556C3AFB1965}"/>
    <cellStyle name="Normal 4 2 2 2 2 8 3 2" xfId="21851" xr:uid="{E01C12FF-0186-410A-A58F-A8D094EE9F31}"/>
    <cellStyle name="Normal 4 2 2 2 2 8 4" xfId="16185" xr:uid="{16C9592A-6A5B-4535-B26D-DF226ACE4CCA}"/>
    <cellStyle name="Normal 4 2 2 2 2 9" xfId="5219" xr:uid="{098FB361-0977-449C-A54A-751652BABDB3}"/>
    <cellStyle name="Normal 4 2 2 2 2 9 2" xfId="14517" xr:uid="{6C2C943B-1F73-4481-B253-8FC5292D5710}"/>
    <cellStyle name="Normal 4 2 2 2 3" xfId="917" xr:uid="{00000000-0005-0000-0000-000047050000}"/>
    <cellStyle name="Normal 4 2 2 2 3 10" xfId="9805" xr:uid="{47D7B61C-4B5F-48EF-AE2A-F6164E629AC3}"/>
    <cellStyle name="Normal 4 2 2 2 3 10 2" xfId="20185" xr:uid="{D188C3D8-E33C-44DA-A6D5-05210E795B88}"/>
    <cellStyle name="Normal 4 2 2 2 3 11" xfId="23764" xr:uid="{1FA630D4-DC6C-4FED-822C-365CE5A7D548}"/>
    <cellStyle name="Normal 4 2 2 2 3 12" xfId="12583" xr:uid="{56C1FD10-DAD2-4CAA-A17F-5A72D2C2C2C9}"/>
    <cellStyle name="Normal 4 2 2 2 3 2" xfId="2765" xr:uid="{00000000-0005-0000-0000-000064050000}"/>
    <cellStyle name="Normal 4 2 2 2 3 2 2" xfId="3282" xr:uid="{00000000-0005-0000-0000-000065050000}"/>
    <cellStyle name="Normal 4 2 2 2 3 2 2 2" xfId="6340" xr:uid="{23D571E8-0208-4D73-98AA-0AAC948AC8F0}"/>
    <cellStyle name="Normal 4 2 2 2 3 2 2 2 2" xfId="28085" xr:uid="{5BC5DC13-3946-4B4D-95D2-B4BCFDD9D2AE}"/>
    <cellStyle name="Normal 4 2 2 2 3 2 2 2 3" xfId="15909" xr:uid="{08EA4DAE-CBBF-42F3-991F-65568DD9D8C9}"/>
    <cellStyle name="Normal 4 2 2 2 3 2 2 3" xfId="8362" xr:uid="{5209D608-A312-4385-A725-D938A6D35EC6}"/>
    <cellStyle name="Normal 4 2 2 2 3 2 2 3 2" xfId="18742" xr:uid="{D9A02B23-C4B8-47F7-9E8B-68A9D5E2F43D}"/>
    <cellStyle name="Normal 4 2 2 2 3 2 2 4" xfId="11195" xr:uid="{9F13AB9E-7EC7-4554-AB2B-4E151B9AA314}"/>
    <cellStyle name="Normal 4 2 2 2 3 2 2 4 2" xfId="21575" xr:uid="{4EC84CC0-3C85-4F09-8318-6F62D9478C5A}"/>
    <cellStyle name="Normal 4 2 2 2 3 2 2 5" xfId="24053" xr:uid="{CB7E155F-202C-4244-8B23-502BD8CB1D41}"/>
    <cellStyle name="Normal 4 2 2 2 3 2 2 6" xfId="13833" xr:uid="{6E75D810-67ED-4B4C-8F20-A0E3D6FECAFB}"/>
    <cellStyle name="Normal 4 2 2 2 3 2 3" xfId="4323" xr:uid="{4FABEAB4-BFF2-4733-B2E3-5947C5455FC7}"/>
    <cellStyle name="Normal 4 2 2 2 3 2 3 2" xfId="9095" xr:uid="{640A9CF6-988B-43DD-9C1D-13B8166CF6A6}"/>
    <cellStyle name="Normal 4 2 2 2 3 2 3 2 2" xfId="29138" xr:uid="{ED13436E-3563-44D4-B170-08A5FAEABBCA}"/>
    <cellStyle name="Normal 4 2 2 2 3 2 3 2 3" xfId="19475" xr:uid="{DA1B4311-E792-4739-AAF3-B687F4D4F731}"/>
    <cellStyle name="Normal 4 2 2 2 3 2 3 3" xfId="11928" xr:uid="{B2075360-9661-4E49-A14A-B7FF820019B4}"/>
    <cellStyle name="Normal 4 2 2 2 3 2 3 3 2" xfId="22308" xr:uid="{3ED2E095-0567-4CF4-A874-D928FDC61044}"/>
    <cellStyle name="Normal 4 2 2 2 3 2 3 4" xfId="24001" xr:uid="{E80D8598-27AE-4BB1-93E8-53F0FDEABD7D}"/>
    <cellStyle name="Normal 4 2 2 2 3 2 3 5" xfId="16642" xr:uid="{77361467-D4BA-4CAE-AEE8-26900A67AE3F}"/>
    <cellStyle name="Normal 4 2 2 2 3 2 4" xfId="5983" xr:uid="{C72175AA-C9EA-4F44-8B5C-0438F0FD2F0B}"/>
    <cellStyle name="Normal 4 2 2 2 3 2 4 2" xfId="26191" xr:uid="{5C3FD90B-B17F-43D9-BD17-983240DFCE39}"/>
    <cellStyle name="Normal 4 2 2 2 3 2 4 3" xfId="15436" xr:uid="{27BBE414-D942-48C6-9663-F4403ACCD803}"/>
    <cellStyle name="Normal 4 2 2 2 3 2 5" xfId="7889" xr:uid="{41896ECE-885C-4CE2-8060-2565205E09B1}"/>
    <cellStyle name="Normal 4 2 2 2 3 2 5 2" xfId="18269" xr:uid="{65AEFC6B-78E4-4DB4-A21E-9056ED9F7F28}"/>
    <cellStyle name="Normal 4 2 2 2 3 2 6" xfId="10722" xr:uid="{FCBF7084-238B-4855-B8E2-AAD00D84AC09}"/>
    <cellStyle name="Normal 4 2 2 2 3 2 6 2" xfId="21102" xr:uid="{2774C62D-697B-41CD-9CAE-8906AD8BD80D}"/>
    <cellStyle name="Normal 4 2 2 2 3 2 7" xfId="24601" xr:uid="{23407B31-2950-4252-B410-1E954824E197}"/>
    <cellStyle name="Normal 4 2 2 2 3 2 8" xfId="13213" xr:uid="{8A13A376-05AC-4A95-9E3A-B70CB94A17E3}"/>
    <cellStyle name="Normal 4 2 2 2 3 3" xfId="3283" xr:uid="{00000000-0005-0000-0000-000066050000}"/>
    <cellStyle name="Normal 4 2 2 2 3 3 2" xfId="4505" xr:uid="{B51A62CE-E34A-4E74-9C18-46C2C94512CA}"/>
    <cellStyle name="Normal 4 2 2 2 3 3 2 2" xfId="9277" xr:uid="{2CCC404B-302C-4853-908C-10864B09B373}"/>
    <cellStyle name="Normal 4 2 2 2 3 3 2 2 2" xfId="29258" xr:uid="{A03F0689-EB93-4231-8FD5-B048413C71AC}"/>
    <cellStyle name="Normal 4 2 2 2 3 3 2 2 3" xfId="19657" xr:uid="{889C5688-D942-4CF4-92A9-4775679CC015}"/>
    <cellStyle name="Normal 4 2 2 2 3 3 2 3" xfId="12110" xr:uid="{9055429D-ECF7-46AB-9299-2C04CEFF549E}"/>
    <cellStyle name="Normal 4 2 2 2 3 3 2 3 2" xfId="22490" xr:uid="{B1D25EE4-F4B9-4EEE-BBE8-2F5C3345CEF8}"/>
    <cellStyle name="Normal 4 2 2 2 3 3 2 4" xfId="25059" xr:uid="{38AD75FE-55CD-4010-BCC9-A1FAA2F90A67}"/>
    <cellStyle name="Normal 4 2 2 2 3 3 2 5" xfId="16824" xr:uid="{2A67E511-EDDD-4A20-9C27-078451C900C7}"/>
    <cellStyle name="Normal 4 2 2 2 3 3 3" xfId="6341" xr:uid="{63CF34C2-9C02-4748-BD86-E2B2E19C348A}"/>
    <cellStyle name="Normal 4 2 2 2 3 3 3 2" xfId="26158" xr:uid="{8280DF36-EEE6-491A-9D09-664698192FC7}"/>
    <cellStyle name="Normal 4 2 2 2 3 3 3 3" xfId="15910" xr:uid="{34FDF884-0B17-49C1-BACF-F02E078DE7F8}"/>
    <cellStyle name="Normal 4 2 2 2 3 3 4" xfId="8363" xr:uid="{343CF02A-958B-4B44-8833-A4B600F0E7EC}"/>
    <cellStyle name="Normal 4 2 2 2 3 3 4 2" xfId="18743" xr:uid="{C508E7EE-F3B7-434D-BEF2-A9B5219E428B}"/>
    <cellStyle name="Normal 4 2 2 2 3 3 5" xfId="11196" xr:uid="{CD0BAF0A-1603-43A8-BCA6-7C56D9B4F913}"/>
    <cellStyle name="Normal 4 2 2 2 3 3 5 2" xfId="21576" xr:uid="{EF6C10FF-43B8-4280-B1FA-DF459CAE5F5E}"/>
    <cellStyle name="Normal 4 2 2 2 3 3 6" xfId="25017" xr:uid="{12EB2416-BD58-454B-9959-18E03C063F32}"/>
    <cellStyle name="Normal 4 2 2 2 3 3 7" xfId="13834" xr:uid="{CB5DEEED-B8EE-485A-9634-C2434881B8F5}"/>
    <cellStyle name="Normal 4 2 2 2 3 4" xfId="3281" xr:uid="{00000000-0005-0000-0000-000067050000}"/>
    <cellStyle name="Normal 4 2 2 2 3 4 2" xfId="6339" xr:uid="{84906B7B-D4F1-47A1-ABC3-A02A1312675E}"/>
    <cellStyle name="Normal 4 2 2 2 3 4 2 2" xfId="26646" xr:uid="{2C145300-C97C-4971-BF83-8398451F4330}"/>
    <cellStyle name="Normal 4 2 2 2 3 4 2 3" xfId="15908" xr:uid="{75841195-DF04-4BA5-82DE-9684B1D713F6}"/>
    <cellStyle name="Normal 4 2 2 2 3 4 3" xfId="8361" xr:uid="{AC708855-A337-4B62-A848-0B24072AFEEF}"/>
    <cellStyle name="Normal 4 2 2 2 3 4 3 2" xfId="18741" xr:uid="{0E1C300D-5ABE-4497-B2C7-47C2748CE773}"/>
    <cellStyle name="Normal 4 2 2 2 3 4 4" xfId="11194" xr:uid="{92CF7EB8-8E4F-4F3D-81F3-11FF89BB63E3}"/>
    <cellStyle name="Normal 4 2 2 2 3 4 4 2" xfId="21574" xr:uid="{19C844FD-E66B-4B11-A942-0C0DFBE1AA29}"/>
    <cellStyle name="Normal 4 2 2 2 3 4 5" xfId="24916" xr:uid="{11FE66E9-72D7-4C23-867F-9FD3DA77D68A}"/>
    <cellStyle name="Normal 4 2 2 2 3 4 6" xfId="13832" xr:uid="{ADE1AFF2-8C1A-4670-BFA5-266DCD9E2748}"/>
    <cellStyle name="Normal 4 2 2 2 3 5" xfId="2600" xr:uid="{00000000-0005-0000-0000-000068050000}"/>
    <cellStyle name="Normal 4 2 2 2 3 5 2" xfId="5865" xr:uid="{83688F7B-15CE-4845-A4A9-062CEA153E02}"/>
    <cellStyle name="Normal 4 2 2 2 3 5 2 2" xfId="28038" xr:uid="{66BDFECE-8E62-482C-B315-AAC3B030A9AD}"/>
    <cellStyle name="Normal 4 2 2 2 3 5 2 3" xfId="15272" xr:uid="{DA135101-8362-4D70-B2BA-A90EDCAD79F7}"/>
    <cellStyle name="Normal 4 2 2 2 3 5 3" xfId="7725" xr:uid="{722BF4E1-1CE2-4E31-B297-1429B8FCA87C}"/>
    <cellStyle name="Normal 4 2 2 2 3 5 3 2" xfId="18105" xr:uid="{B88ECCA1-EE4B-4376-B76B-EE8330706F0A}"/>
    <cellStyle name="Normal 4 2 2 2 3 5 4" xfId="10558" xr:uid="{88BE88D3-ECFE-4943-A802-391E49668A93}"/>
    <cellStyle name="Normal 4 2 2 2 3 5 4 2" xfId="20938" xr:uid="{16CB8B2A-B38A-40C8-86CD-E0877DEE8032}"/>
    <cellStyle name="Normal 4 2 2 2 3 5 5" xfId="25356" xr:uid="{0EE88708-E060-41B8-818F-1CF83BF59345}"/>
    <cellStyle name="Normal 4 2 2 2 3 5 6" xfId="12988" xr:uid="{4073137C-AB90-4AC6-B6E9-DEA045DBF4FF}"/>
    <cellStyle name="Normal 4 2 2 2 3 6" xfId="2349" xr:uid="{00000000-0005-0000-0000-000063050000}"/>
    <cellStyle name="Normal 4 2 2 2 3 6 2" xfId="7476" xr:uid="{225E50F3-147D-4227-B435-E86D71DD914B}"/>
    <cellStyle name="Normal 4 2 2 2 3 6 2 2" xfId="17856" xr:uid="{DD96CC2C-E349-4109-910F-25D613F735DA}"/>
    <cellStyle name="Normal 4 2 2 2 3 6 3" xfId="10309" xr:uid="{67DC567D-8371-4415-9382-97D6CD20ED76}"/>
    <cellStyle name="Normal 4 2 2 2 3 6 3 2" xfId="20689" xr:uid="{A9BB8DD5-D192-499E-AC36-22D30AAA30D7}"/>
    <cellStyle name="Normal 4 2 2 2 3 6 4" xfId="25411" xr:uid="{C30C510D-244E-47DB-8CD0-D58F70CF0CB9}"/>
    <cellStyle name="Normal 4 2 2 2 3 6 5" xfId="15023" xr:uid="{4657A565-7808-4B27-A1D8-8288D0C19352}"/>
    <cellStyle name="Normal 4 2 2 2 3 7" xfId="3879" xr:uid="{E15CBF60-A602-42B3-95FB-FF35C357C80E}"/>
    <cellStyle name="Normal 4 2 2 2 3 7 2" xfId="8711" xr:uid="{ECDC04D8-486B-4194-BB3F-DEAF1FC0A0BB}"/>
    <cellStyle name="Normal 4 2 2 2 3 7 2 2" xfId="19091" xr:uid="{3795D105-2DB6-4577-A405-88F1F3197116}"/>
    <cellStyle name="Normal 4 2 2 2 3 7 3" xfId="11544" xr:uid="{0789174A-1A15-4801-B531-51CDAB9C9C5E}"/>
    <cellStyle name="Normal 4 2 2 2 3 7 3 2" xfId="21924" xr:uid="{6233EBAD-153E-450C-85F9-6C2FB7690721}"/>
    <cellStyle name="Normal 4 2 2 2 3 7 4" xfId="16258" xr:uid="{E432F5C8-8152-420F-97B2-73F079D96A03}"/>
    <cellStyle name="Normal 4 2 2 2 3 8" xfId="5221" xr:uid="{86A7BF5F-C068-4C30-B73F-407DE4B95413}"/>
    <cellStyle name="Normal 4 2 2 2 3 8 2" xfId="14519" xr:uid="{9D8A3E58-18AD-4423-877D-AEAB447B1ABE}"/>
    <cellStyle name="Normal 4 2 2 2 3 9" xfId="6972" xr:uid="{728DC7B3-75EB-41E7-B869-E512F28904D9}"/>
    <cellStyle name="Normal 4 2 2 2 3 9 2" xfId="17352" xr:uid="{9727448C-8D0A-45F4-ABF5-A72216390A5E}"/>
    <cellStyle name="Normal 4 2 2 2 4" xfId="918" xr:uid="{00000000-0005-0000-0000-000048050000}"/>
    <cellStyle name="Normal 4 2 2 2 4 2" xfId="3284" xr:uid="{00000000-0005-0000-0000-00006A050000}"/>
    <cellStyle name="Normal 4 2 2 2 4 2 2" xfId="6342" xr:uid="{C4B46A48-1CA9-4BE2-8607-B3BB86308C02}"/>
    <cellStyle name="Normal 4 2 2 2 4 2 2 2" xfId="27136" xr:uid="{9F1F8244-E3A0-411C-A856-32B4C10DF939}"/>
    <cellStyle name="Normal 4 2 2 2 4 2 2 3" xfId="15911" xr:uid="{6A91B766-9518-4FD0-A550-63A3B3381BDF}"/>
    <cellStyle name="Normal 4 2 2 2 4 2 3" xfId="8364" xr:uid="{BFEB444A-B39A-427F-B850-AD955D810C96}"/>
    <cellStyle name="Normal 4 2 2 2 4 2 3 2" xfId="18744" xr:uid="{E249B219-2AFA-47BD-8707-2135478E115B}"/>
    <cellStyle name="Normal 4 2 2 2 4 2 4" xfId="11197" xr:uid="{290D993C-746C-436D-9BCC-EB5510327F57}"/>
    <cellStyle name="Normal 4 2 2 2 4 2 4 2" xfId="21577" xr:uid="{721941F7-07FA-487B-94A7-208AF6FD6CE7}"/>
    <cellStyle name="Normal 4 2 2 2 4 2 5" xfId="25408" xr:uid="{E82479EF-244A-4211-8851-32C1278A617F}"/>
    <cellStyle name="Normal 4 2 2 2 4 2 6" xfId="13835" xr:uid="{26738D8C-7092-4F23-9798-02C9AA1BC30E}"/>
    <cellStyle name="Normal 4 2 2 2 4 3" xfId="2762" xr:uid="{00000000-0005-0000-0000-00006B050000}"/>
    <cellStyle name="Normal 4 2 2 2 4 3 2" xfId="5980" xr:uid="{F98D6499-6964-458E-9AE0-1B03993E33FA}"/>
    <cellStyle name="Normal 4 2 2 2 4 3 2 2" xfId="28499" xr:uid="{04F6BEF0-094C-48B6-8107-1B362795A795}"/>
    <cellStyle name="Normal 4 2 2 2 4 3 2 3" xfId="15433" xr:uid="{D2312F29-7028-4CF6-8554-2D350BCC4FFB}"/>
    <cellStyle name="Normal 4 2 2 2 4 3 3" xfId="7886" xr:uid="{7CDFBBFC-194A-45A6-B073-04F587ED3E3F}"/>
    <cellStyle name="Normal 4 2 2 2 4 3 3 2" xfId="18266" xr:uid="{EC834A35-9453-4CAF-8950-F802DDB5DC6F}"/>
    <cellStyle name="Normal 4 2 2 2 4 3 4" xfId="10719" xr:uid="{FFBDCC92-C1E4-4C2B-AFAF-FBBADFEBAF62}"/>
    <cellStyle name="Normal 4 2 2 2 4 3 4 2" xfId="21099" xr:uid="{16B084A0-4AE6-498C-8517-15E85C982633}"/>
    <cellStyle name="Normal 4 2 2 2 4 3 5" xfId="24259" xr:uid="{D529CCF3-D1BC-4EC1-95A5-211BF8DDAEEA}"/>
    <cellStyle name="Normal 4 2 2 2 4 3 6" xfId="13210" xr:uid="{F91EB318-9735-4FC2-A7D6-63C57C1DAE43}"/>
    <cellStyle name="Normal 4 2 2 2 4 4" xfId="4179" xr:uid="{09F09E15-871D-4244-890C-93B16B2D3BE3}"/>
    <cellStyle name="Normal 4 2 2 2 4 4 2" xfId="8951" xr:uid="{3C265B06-A5BF-48AD-89A9-2D22F9A5D61E}"/>
    <cellStyle name="Normal 4 2 2 2 4 4 2 2" xfId="19331" xr:uid="{521178AC-315A-4187-A6DA-D40BCC284914}"/>
    <cellStyle name="Normal 4 2 2 2 4 4 3" xfId="11784" xr:uid="{D142966C-F984-4520-B50F-9E4FE6BA102C}"/>
    <cellStyle name="Normal 4 2 2 2 4 4 3 2" xfId="22164" xr:uid="{BDDD4821-8C01-4D78-BB38-35D03234A43C}"/>
    <cellStyle name="Normal 4 2 2 2 4 4 4" xfId="22774" xr:uid="{6B039AF2-98CF-4B6D-96D8-00C613B9D56F}"/>
    <cellStyle name="Normal 4 2 2 2 4 4 5" xfId="16498" xr:uid="{B917C92B-E32B-457D-9BDE-48FA35C389D2}"/>
    <cellStyle name="Normal 4 2 2 2 4 5" xfId="5222" xr:uid="{5C4D6AF4-82E1-41DD-BCC0-3E46B66D7E15}"/>
    <cellStyle name="Normal 4 2 2 2 4 5 2" xfId="14520" xr:uid="{B460FFE8-EBCA-443B-A0C9-5E288F9C981F}"/>
    <cellStyle name="Normal 4 2 2 2 4 6" xfId="6973" xr:uid="{C75A9B51-C5CA-4ADE-84AB-FF4ECCBA604E}"/>
    <cellStyle name="Normal 4 2 2 2 4 6 2" xfId="17353" xr:uid="{869329D5-6304-41A1-949E-A1C36BADE2D0}"/>
    <cellStyle name="Normal 4 2 2 2 4 7" xfId="9806" xr:uid="{A3D628FC-B9AB-4888-8202-144FB0F1C438}"/>
    <cellStyle name="Normal 4 2 2 2 4 7 2" xfId="20186" xr:uid="{3DB03CB8-537F-46DC-B9B9-47CADBD84AB8}"/>
    <cellStyle name="Normal 4 2 2 2 4 8" xfId="24896" xr:uid="{91E13E85-9BCB-4769-8D67-49E29F2EAF30}"/>
    <cellStyle name="Normal 4 2 2 2 4 9" xfId="12741" xr:uid="{9C685099-7178-41A6-87FD-6B656B7C8790}"/>
    <cellStyle name="Normal 4 2 2 2 5" xfId="3285" xr:uid="{00000000-0005-0000-0000-00006C050000}"/>
    <cellStyle name="Normal 4 2 2 2 5 2" xfId="4506" xr:uid="{C38558B0-20A2-4476-87DA-6BFF6065FB72}"/>
    <cellStyle name="Normal 4 2 2 2 5 2 2" xfId="9278" xr:uid="{E0806218-B591-4968-A464-B3CFC314A602}"/>
    <cellStyle name="Normal 4 2 2 2 5 2 2 2" xfId="29259" xr:uid="{CBE4C94A-BFEF-4921-B9D4-BDF3799D9EC4}"/>
    <cellStyle name="Normal 4 2 2 2 5 2 2 3" xfId="19658" xr:uid="{7F52E468-4C7D-4963-8EFE-B305532A9E98}"/>
    <cellStyle name="Normal 4 2 2 2 5 2 3" xfId="12111" xr:uid="{3FA5C244-90D7-448B-A003-E813D33AB845}"/>
    <cellStyle name="Normal 4 2 2 2 5 2 3 2" xfId="22491" xr:uid="{33C03823-B642-4C57-8C16-AAEC2EFF685B}"/>
    <cellStyle name="Normal 4 2 2 2 5 2 4" xfId="23422" xr:uid="{D869F22B-A0AF-40DB-AAF7-0AA930C414B2}"/>
    <cellStyle name="Normal 4 2 2 2 5 2 5" xfId="16825" xr:uid="{956D3CA5-05CC-4296-A22F-A38646B755B3}"/>
    <cellStyle name="Normal 4 2 2 2 5 3" xfId="6343" xr:uid="{EEC73034-AAE7-44A5-BFE4-E5EE8526D30F}"/>
    <cellStyle name="Normal 4 2 2 2 5 3 2" xfId="27663" xr:uid="{F78D3E12-E12D-48EB-9C6A-35C5A4F5082F}"/>
    <cellStyle name="Normal 4 2 2 2 5 3 3" xfId="15912" xr:uid="{D1C4BCCB-C9E7-43E1-B5D0-57A511DF6D74}"/>
    <cellStyle name="Normal 4 2 2 2 5 4" xfId="8365" xr:uid="{654E4D6B-CABE-4867-BC98-A2411752ACCC}"/>
    <cellStyle name="Normal 4 2 2 2 5 4 2" xfId="18745" xr:uid="{A97C0CFD-ACBD-4FA9-95F8-B58DB1F0A5EB}"/>
    <cellStyle name="Normal 4 2 2 2 5 5" xfId="11198" xr:uid="{0D07C26D-2E8B-4E1B-AB67-B08E32EB68DA}"/>
    <cellStyle name="Normal 4 2 2 2 5 5 2" xfId="21578" xr:uid="{DE9345F1-CDD7-4ABB-AC3F-44D7879809BD}"/>
    <cellStyle name="Normal 4 2 2 2 5 6" xfId="23625" xr:uid="{94716677-757A-4C82-AEF7-D595FF518AED}"/>
    <cellStyle name="Normal 4 2 2 2 5 7" xfId="13836" xr:uid="{F629A4FF-E862-472E-A6DE-BF2634491564}"/>
    <cellStyle name="Normal 4 2 2 2 6" xfId="2925" xr:uid="{00000000-0005-0000-0000-00006D050000}"/>
    <cellStyle name="Normal 4 2 2 2 6 2" xfId="6105" xr:uid="{EC6B6115-246A-4E2D-A4D0-BCBFD219C349}"/>
    <cellStyle name="Normal 4 2 2 2 6 2 2" xfId="27551" xr:uid="{E87F3D8D-DCB9-4655-8DE1-DCDB851F043B}"/>
    <cellStyle name="Normal 4 2 2 2 6 2 3" xfId="15583" xr:uid="{64957473-5187-4040-BCE6-86D8A7C2F96B}"/>
    <cellStyle name="Normal 4 2 2 2 6 3" xfId="8036" xr:uid="{4E390FF0-81EF-4B05-A5D5-D107E8BA8641}"/>
    <cellStyle name="Normal 4 2 2 2 6 3 2" xfId="18416" xr:uid="{4C9FF954-9B95-4E4F-94CC-9D81B58025F3}"/>
    <cellStyle name="Normal 4 2 2 2 6 4" xfId="10869" xr:uid="{C7D9EEDE-59CB-4892-A90E-D6CBAA776294}"/>
    <cellStyle name="Normal 4 2 2 2 6 4 2" xfId="21249" xr:uid="{013422BF-270B-44C7-AC44-3A278CD4DF6B}"/>
    <cellStyle name="Normal 4 2 2 2 6 5" xfId="22643" xr:uid="{E1543EFA-274E-4B41-AC5A-2033AED55C16}"/>
    <cellStyle name="Normal 4 2 2 2 6 6" xfId="13439" xr:uid="{1B856EAC-F127-4C13-9933-1ED8CDE6CD7F}"/>
    <cellStyle name="Normal 4 2 2 2 7" xfId="2497" xr:uid="{00000000-0005-0000-0000-00006E050000}"/>
    <cellStyle name="Normal 4 2 2 2 7 2" xfId="5780" xr:uid="{2155F36A-BC96-4357-8425-D920261F69FF}"/>
    <cellStyle name="Normal 4 2 2 2 7 2 2" xfId="26761" xr:uid="{ADAD11F8-F25F-4855-BAE8-EFC94FBD37D3}"/>
    <cellStyle name="Normal 4 2 2 2 7 2 3" xfId="15169" xr:uid="{E80883C3-46A1-47FD-B5AC-8A846D7591A9}"/>
    <cellStyle name="Normal 4 2 2 2 7 3" xfId="7622" xr:uid="{6DD1F1C5-4FF3-43BB-8726-56F22B3580A5}"/>
    <cellStyle name="Normal 4 2 2 2 7 3 2" xfId="18002" xr:uid="{543D6EC0-4DF1-47AB-A541-7269906FF7A8}"/>
    <cellStyle name="Normal 4 2 2 2 7 4" xfId="10455" xr:uid="{7B541D81-392E-494B-9E52-B84DFE8720F2}"/>
    <cellStyle name="Normal 4 2 2 2 7 4 2" xfId="20835" xr:uid="{9B9851DE-6809-4B6A-A05F-EFB36E3F281E}"/>
    <cellStyle name="Normal 4 2 2 2 7 5" xfId="25183" xr:uid="{1A35A034-AFBA-4F4A-875C-3A3926CBB46C}"/>
    <cellStyle name="Normal 4 2 2 2 7 6" xfId="12885" xr:uid="{973CBE25-492A-4DEE-9351-36187EA70F9D}"/>
    <cellStyle name="Normal 4 2 2 2 8" xfId="2191" xr:uid="{00000000-0005-0000-0000-000057050000}"/>
    <cellStyle name="Normal 4 2 2 2 8 2" xfId="7318" xr:uid="{202650CD-28B0-4E67-8827-41E01F03D3C2}"/>
    <cellStyle name="Normal 4 2 2 2 8 2 2" xfId="17698" xr:uid="{22E13DBB-C16D-40EB-A3AE-92B11712B437}"/>
    <cellStyle name="Normal 4 2 2 2 8 3" xfId="10151" xr:uid="{DDC1FFF8-DCB9-41A1-AD22-A544A04EC073}"/>
    <cellStyle name="Normal 4 2 2 2 8 3 2" xfId="20531" xr:uid="{282BB72D-2582-4555-8080-50D626A4473B}"/>
    <cellStyle name="Normal 4 2 2 2 8 4" xfId="22872" xr:uid="{18F331D2-7DF0-4D44-AC68-C52BAE4D538F}"/>
    <cellStyle name="Normal 4 2 2 2 8 5" xfId="14865" xr:uid="{C4251E7B-F494-4BCD-A000-9A36D0D12557}"/>
    <cellStyle name="Normal 4 2 2 2 9" xfId="3970" xr:uid="{E3924D78-0A6A-4160-954B-7BDD5285864D}"/>
    <cellStyle name="Normal 4 2 2 2 9 2" xfId="8794" xr:uid="{AB6CF9CE-B9D0-4210-B8E0-DC6533CA4258}"/>
    <cellStyle name="Normal 4 2 2 2 9 2 2" xfId="19174" xr:uid="{71695F3D-89F5-4DE4-B18F-DCFA154EECDC}"/>
    <cellStyle name="Normal 4 2 2 2 9 3" xfId="11627" xr:uid="{7AC8E88D-7772-433F-995A-E060E7D40B17}"/>
    <cellStyle name="Normal 4 2 2 2 9 3 2" xfId="22007" xr:uid="{881B4292-B64F-467F-B0F4-E3DBBC28FE57}"/>
    <cellStyle name="Normal 4 2 2 2 9 4" xfId="16341" xr:uid="{1D3749AB-17A1-4775-9954-ED2D5FA48BCC}"/>
    <cellStyle name="Normal 4 2 2 3" xfId="919" xr:uid="{00000000-0005-0000-0000-000049050000}"/>
    <cellStyle name="Normal 4 2 2 3 10" xfId="5223" xr:uid="{4C8EB03A-B9E6-4ADB-83F2-4632A0FD4A2B}"/>
    <cellStyle name="Normal 4 2 2 3 10 2" xfId="14521" xr:uid="{7B904648-2E13-475E-8929-1CAFDB91392D}"/>
    <cellStyle name="Normal 4 2 2 3 11" xfId="6974" xr:uid="{A6B2F5C6-3548-4D10-BB4C-0DD9C94E11B5}"/>
    <cellStyle name="Normal 4 2 2 3 11 2" xfId="17354" xr:uid="{81E6248D-E257-462A-8568-10D278AD3795}"/>
    <cellStyle name="Normal 4 2 2 3 12" xfId="9807" xr:uid="{27B0B000-06A1-4CF3-AE41-AC14DEA3D8C1}"/>
    <cellStyle name="Normal 4 2 2 3 12 2" xfId="20187" xr:uid="{F709525A-B072-44F6-B4E0-E5E26CF316E0}"/>
    <cellStyle name="Normal 4 2 2 3 13" xfId="23660" xr:uid="{5661E3C3-41EC-4747-A0C2-DAC047C18CE2}"/>
    <cellStyle name="Normal 4 2 2 3 14" xfId="12460" xr:uid="{45C8C42A-A7F7-4A77-9F12-E8B7335646F6}"/>
    <cellStyle name="Normal 4 2 2 3 2" xfId="920" xr:uid="{00000000-0005-0000-0000-00004A050000}"/>
    <cellStyle name="Normal 4 2 2 3 2 10" xfId="9808" xr:uid="{DE249236-C757-4834-993F-5C73C75AA67F}"/>
    <cellStyle name="Normal 4 2 2 3 2 10 2" xfId="20188" xr:uid="{F789E804-F60C-4EE6-897A-5E66BF106061}"/>
    <cellStyle name="Normal 4 2 2 3 2 11" xfId="25500" xr:uid="{CE144F7C-62F7-4442-9C6C-8946645A422A}"/>
    <cellStyle name="Normal 4 2 2 3 2 12" xfId="12584" xr:uid="{EDE6596E-3C0A-4452-99A5-DAF699009E35}"/>
    <cellStyle name="Normal 4 2 2 3 2 2" xfId="921" xr:uid="{00000000-0005-0000-0000-00004B050000}"/>
    <cellStyle name="Normal 4 2 2 3 2 2 2" xfId="3287" xr:uid="{00000000-0005-0000-0000-000072050000}"/>
    <cellStyle name="Normal 4 2 2 3 2 2 2 2" xfId="6345" xr:uid="{6A54CE14-D909-4302-97CD-DFEA3C63DEFE}"/>
    <cellStyle name="Normal 4 2 2 3 2 2 2 2 2" xfId="27287" xr:uid="{74314792-9A52-4FD3-83EA-A9758D019597}"/>
    <cellStyle name="Normal 4 2 2 3 2 2 2 2 3" xfId="26808" xr:uid="{B31CB6F5-F9A0-42C4-91F0-13935C43AE2C}"/>
    <cellStyle name="Normal 4 2 2 3 2 2 2 2 4" xfId="15914" xr:uid="{A27C0814-8A83-4DDB-8F7C-B1439C12E70C}"/>
    <cellStyle name="Normal 4 2 2 3 2 2 2 3" xfId="8367" xr:uid="{CF2509EC-CF3A-42B5-AB21-5E4FA426CA7D}"/>
    <cellStyle name="Normal 4 2 2 3 2 2 2 3 2" xfId="28897" xr:uid="{E9459B4A-E860-4D0C-B117-ECDB048044CA}"/>
    <cellStyle name="Normal 4 2 2 3 2 2 2 3 3" xfId="18747" xr:uid="{83C0937A-826D-42BF-9A56-14B96ACA789F}"/>
    <cellStyle name="Normal 4 2 2 3 2 2 2 4" xfId="11200" xr:uid="{B1333805-23F5-42D1-A06A-B10B1039CC81}"/>
    <cellStyle name="Normal 4 2 2 3 2 2 2 4 2" xfId="21580" xr:uid="{3B9F75CD-5554-435A-BE1A-EC7F02967A5D}"/>
    <cellStyle name="Normal 4 2 2 3 2 2 2 5" xfId="23526" xr:uid="{41D0B654-967F-4713-B25A-9593268AA2D9}"/>
    <cellStyle name="Normal 4 2 2 3 2 2 2 6" xfId="13838" xr:uid="{FC3937F6-94BF-45BD-BFF6-3D475EA41BE5}"/>
    <cellStyle name="Normal 4 2 2 3 2 2 3" xfId="4325" xr:uid="{B2787D4B-7961-437E-9E35-5D6DDF9D9A8E}"/>
    <cellStyle name="Normal 4 2 2 3 2 2 3 2" xfId="9097" xr:uid="{E9AC06A7-A309-4A91-99B9-7D5C2085F1AC}"/>
    <cellStyle name="Normal 4 2 2 3 2 2 3 2 2" xfId="29140" xr:uid="{75F295F7-4C31-466A-82B8-B55628C300EF}"/>
    <cellStyle name="Normal 4 2 2 3 2 2 3 2 3" xfId="19477" xr:uid="{E9EE146E-DB2D-4132-9FCC-ADA79ADCFB0B}"/>
    <cellStyle name="Normal 4 2 2 3 2 2 3 3" xfId="11930" xr:uid="{EA49450A-8459-4CB3-8CA4-26B90595B325}"/>
    <cellStyle name="Normal 4 2 2 3 2 2 3 3 2" xfId="22310" xr:uid="{86C4B435-7388-4D54-82D1-41ACDEF81221}"/>
    <cellStyle name="Normal 4 2 2 3 2 2 3 4" xfId="25507" xr:uid="{0D38197A-44CC-4C81-B138-82303A9591BC}"/>
    <cellStyle name="Normal 4 2 2 3 2 2 3 5" xfId="16644" xr:uid="{23980CF4-E09C-4D13-B87E-5CCFA853EF8E}"/>
    <cellStyle name="Normal 4 2 2 3 2 2 4" xfId="5225" xr:uid="{C90F8EC9-0711-4445-A27F-548BD7ABFFF8}"/>
    <cellStyle name="Normal 4 2 2 3 2 2 4 2" xfId="26824" xr:uid="{8A36930A-77D3-4494-8377-A6B36B48A0AA}"/>
    <cellStyle name="Normal 4 2 2 3 2 2 4 3" xfId="14523" xr:uid="{591D5692-58AF-4158-844E-AF60AA0FCE90}"/>
    <cellStyle name="Normal 4 2 2 3 2 2 5" xfId="6976" xr:uid="{E6250537-DD63-4B3A-BA35-405BF6064E52}"/>
    <cellStyle name="Normal 4 2 2 3 2 2 5 2" xfId="17356" xr:uid="{702F81DF-B704-48B8-85F6-1713D67E71D8}"/>
    <cellStyle name="Normal 4 2 2 3 2 2 6" xfId="9809" xr:uid="{C4E51B45-3297-4D8A-9EED-5C6B21E518ED}"/>
    <cellStyle name="Normal 4 2 2 3 2 2 6 2" xfId="20189" xr:uid="{1EFB45F9-AA05-429D-A87D-98B6282F9883}"/>
    <cellStyle name="Normal 4 2 2 3 2 2 7" xfId="24422" xr:uid="{CC96FF20-3507-443E-844E-77D6A8BEC4D1}"/>
    <cellStyle name="Normal 4 2 2 3 2 2 8" xfId="13215" xr:uid="{0E02A5E9-2AF7-4929-B622-2CFCBE6193BB}"/>
    <cellStyle name="Normal 4 2 2 3 2 3" xfId="3288" xr:uid="{00000000-0005-0000-0000-000073050000}"/>
    <cellStyle name="Normal 4 2 2 3 2 3 2" xfId="4507" xr:uid="{C36D94FA-6760-4288-AB2F-C8BAEE966C3F}"/>
    <cellStyle name="Normal 4 2 2 3 2 3 2 2" xfId="9279" xr:uid="{6303850A-18D2-40CD-83FF-372915C50C2A}"/>
    <cellStyle name="Normal 4 2 2 3 2 3 2 2 2" xfId="29260" xr:uid="{6EE79945-357E-4B97-8754-EA1A514ED2DD}"/>
    <cellStyle name="Normal 4 2 2 3 2 3 2 2 3" xfId="19659" xr:uid="{38C642DD-E7D8-458B-94A1-D590D07B8655}"/>
    <cellStyle name="Normal 4 2 2 3 2 3 2 3" xfId="12112" xr:uid="{B18BB930-11BE-45B0-A95D-58F13AC6782B}"/>
    <cellStyle name="Normal 4 2 2 3 2 3 2 3 2" xfId="22492" xr:uid="{5C6F0A01-4396-4DDA-817B-0CB09248E996}"/>
    <cellStyle name="Normal 4 2 2 3 2 3 2 4" xfId="24866" xr:uid="{729C037F-17CF-48D9-81BE-F87240CF6698}"/>
    <cellStyle name="Normal 4 2 2 3 2 3 2 5" xfId="16826" xr:uid="{EE1BA9C0-5CBB-4AB9-BBDE-109F29F2BBF9}"/>
    <cellStyle name="Normal 4 2 2 3 2 3 3" xfId="6346" xr:uid="{89E13BB4-452B-4B4E-B512-6F4C7AB53434}"/>
    <cellStyle name="Normal 4 2 2 3 2 3 3 2" xfId="28335" xr:uid="{41BDAC96-9A6F-49BB-8160-E581AB4DDD33}"/>
    <cellStyle name="Normal 4 2 2 3 2 3 3 3" xfId="15915" xr:uid="{61890395-B9E6-41F5-9477-2927DBD163D7}"/>
    <cellStyle name="Normal 4 2 2 3 2 3 4" xfId="8368" xr:uid="{7B3AB6B3-5718-43AF-973E-91A1BEB64A71}"/>
    <cellStyle name="Normal 4 2 2 3 2 3 4 2" xfId="18748" xr:uid="{46A5317C-FB63-4E74-8202-BFD9F96392BA}"/>
    <cellStyle name="Normal 4 2 2 3 2 3 5" xfId="11201" xr:uid="{062485BB-F023-41D3-95F6-7DFC4C3DDB9B}"/>
    <cellStyle name="Normal 4 2 2 3 2 3 5 2" xfId="21581" xr:uid="{50F5A99C-A45E-4535-B4A3-3AE894577F2B}"/>
    <cellStyle name="Normal 4 2 2 3 2 3 6" xfId="22704" xr:uid="{4B8116B2-847D-4D06-9AD9-012C0CA83F0C}"/>
    <cellStyle name="Normal 4 2 2 3 2 3 7" xfId="13839" xr:uid="{E5627E8D-234A-4478-BD39-83DA09E9BC12}"/>
    <cellStyle name="Normal 4 2 2 3 2 4" xfId="3286" xr:uid="{00000000-0005-0000-0000-000074050000}"/>
    <cellStyle name="Normal 4 2 2 3 2 4 2" xfId="6344" xr:uid="{D240B1F4-A6D0-448A-8BDF-63F85E91C8F8}"/>
    <cellStyle name="Normal 4 2 2 3 2 4 2 2" xfId="28473" xr:uid="{18314E4A-AE67-4B6F-B508-912FB11A91DB}"/>
    <cellStyle name="Normal 4 2 2 3 2 4 2 3" xfId="15913" xr:uid="{57CB71E1-FF78-4EF7-8785-8F6EDFBCB33B}"/>
    <cellStyle name="Normal 4 2 2 3 2 4 3" xfId="8366" xr:uid="{92240B2D-38C1-454D-B56E-7E3D0956F970}"/>
    <cellStyle name="Normal 4 2 2 3 2 4 3 2" xfId="18746" xr:uid="{55706EA9-509C-4177-8277-C7D144419419}"/>
    <cellStyle name="Normal 4 2 2 3 2 4 4" xfId="11199" xr:uid="{020EB1DA-255C-4C76-AB91-43E46051CB40}"/>
    <cellStyle name="Normal 4 2 2 3 2 4 4 2" xfId="21579" xr:uid="{211767A5-3246-4480-9B39-F538EC29A29B}"/>
    <cellStyle name="Normal 4 2 2 3 2 4 5" xfId="24203" xr:uid="{9082D8DB-4C96-4830-BD21-A262EBAE688D}"/>
    <cellStyle name="Normal 4 2 2 3 2 4 6" xfId="13837" xr:uid="{F70D6774-E243-4164-A7AF-951DE2E9E02A}"/>
    <cellStyle name="Normal 4 2 2 3 2 5" xfId="2534" xr:uid="{00000000-0005-0000-0000-000075050000}"/>
    <cellStyle name="Normal 4 2 2 3 2 5 2" xfId="5808" xr:uid="{FDCA5AD5-95DA-412D-8D47-258CC2B41DD1}"/>
    <cellStyle name="Normal 4 2 2 3 2 5 2 2" xfId="26977" xr:uid="{DD5C1E70-C5F2-4324-8FC2-7D920610937F}"/>
    <cellStyle name="Normal 4 2 2 3 2 5 2 3" xfId="15206" xr:uid="{80C0A50B-A75B-41D2-8A38-2CD2CE4DFE08}"/>
    <cellStyle name="Normal 4 2 2 3 2 5 3" xfId="7659" xr:uid="{4EEB0860-2372-458C-B5F9-A0CC253A1AE3}"/>
    <cellStyle name="Normal 4 2 2 3 2 5 3 2" xfId="18039" xr:uid="{EC5DD510-18CA-4DBC-A34C-F3120B2B44E6}"/>
    <cellStyle name="Normal 4 2 2 3 2 5 4" xfId="10492" xr:uid="{BA2AC357-34BA-4763-A738-292D2A44C02D}"/>
    <cellStyle name="Normal 4 2 2 3 2 5 4 2" xfId="20872" xr:uid="{97F0FD2C-82B5-497E-BD95-3C5AF1BAADE6}"/>
    <cellStyle name="Normal 4 2 2 3 2 5 5" xfId="23286" xr:uid="{AD5C5887-0803-4E20-9BB9-7BB57DB48E1C}"/>
    <cellStyle name="Normal 4 2 2 3 2 5 6" xfId="12922" xr:uid="{68E2A869-D5B2-42EE-8820-A9D0C6D71C9E}"/>
    <cellStyle name="Normal 4 2 2 3 2 6" xfId="2350" xr:uid="{00000000-0005-0000-0000-000070050000}"/>
    <cellStyle name="Normal 4 2 2 3 2 6 2" xfId="7477" xr:uid="{B3F065FD-3BF3-41C5-98FB-7285E0CEF677}"/>
    <cellStyle name="Normal 4 2 2 3 2 6 2 2" xfId="17857" xr:uid="{BDC82D49-BB9F-499F-BD8E-F48F4542180F}"/>
    <cellStyle name="Normal 4 2 2 3 2 6 3" xfId="10310" xr:uid="{7F6C7885-EA64-4EDE-A8FA-6AAF050F0977}"/>
    <cellStyle name="Normal 4 2 2 3 2 6 3 2" xfId="20690" xr:uid="{6FE03C0A-13E8-4886-927D-BBE3FE3D81F0}"/>
    <cellStyle name="Normal 4 2 2 3 2 6 4" xfId="24129" xr:uid="{E708F31D-9929-434E-A242-2DCD60721706}"/>
    <cellStyle name="Normal 4 2 2 3 2 6 5" xfId="15024" xr:uid="{DB145D00-6261-49DE-B2D9-6277AC08AB4C}"/>
    <cellStyle name="Normal 4 2 2 3 2 7" xfId="3891" xr:uid="{D96A2613-E50C-4D2C-900D-398FAFA7F405}"/>
    <cellStyle name="Normal 4 2 2 3 2 7 2" xfId="8723" xr:uid="{6B9C5CFA-735E-40A8-BC44-5B567045E3DA}"/>
    <cellStyle name="Normal 4 2 2 3 2 7 2 2" xfId="19103" xr:uid="{F878870E-6795-4137-B63C-DC6965F96EA3}"/>
    <cellStyle name="Normal 4 2 2 3 2 7 3" xfId="11556" xr:uid="{313CA58C-0C94-491D-8B0D-3F823C796A86}"/>
    <cellStyle name="Normal 4 2 2 3 2 7 3 2" xfId="21936" xr:uid="{7B76D477-D22B-41C2-AD72-52B2987A93E9}"/>
    <cellStyle name="Normal 4 2 2 3 2 7 4" xfId="16270" xr:uid="{2AF31336-C692-4258-A919-C034B70AC8E1}"/>
    <cellStyle name="Normal 4 2 2 3 2 8" xfId="5224" xr:uid="{11FEB477-B239-4E41-BF3C-424859C341A2}"/>
    <cellStyle name="Normal 4 2 2 3 2 8 2" xfId="14522" xr:uid="{1C01992E-5370-4D5F-9595-794570A6E419}"/>
    <cellStyle name="Normal 4 2 2 3 2 9" xfId="6975" xr:uid="{CD0EAC3F-8B8F-4C1C-9E73-3D82BD185AD1}"/>
    <cellStyle name="Normal 4 2 2 3 2 9 2" xfId="17355" xr:uid="{24878BB0-662F-4A83-B137-81A7CAFD42EF}"/>
    <cellStyle name="Normal 4 2 2 3 3" xfId="922" xr:uid="{00000000-0005-0000-0000-00004C050000}"/>
    <cellStyle name="Normal 4 2 2 3 3 10" xfId="24832" xr:uid="{4EECE424-3A63-471E-922A-1E15FA2706A9}"/>
    <cellStyle name="Normal 4 2 2 3 3 11" xfId="12742" xr:uid="{5741375C-0DE7-4CD2-9B1D-266696C61809}"/>
    <cellStyle name="Normal 4 2 2 3 3 2" xfId="2766" xr:uid="{00000000-0005-0000-0000-000077050000}"/>
    <cellStyle name="Normal 4 2 2 3 3 2 2" xfId="3290" xr:uid="{00000000-0005-0000-0000-000078050000}"/>
    <cellStyle name="Normal 4 2 2 3 3 2 2 2" xfId="6348" xr:uid="{434E8FF1-E3A1-4A7A-9D1D-E422117A86E0}"/>
    <cellStyle name="Normal 4 2 2 3 3 2 2 2 2" xfId="26279" xr:uid="{FB0C84E7-0B72-4918-9970-2FC3865AE175}"/>
    <cellStyle name="Normal 4 2 2 3 3 2 2 2 3" xfId="15917" xr:uid="{85CEAFD0-7320-4AB2-80CA-F5BBF7272431}"/>
    <cellStyle name="Normal 4 2 2 3 3 2 2 3" xfId="8370" xr:uid="{5658B379-62E3-4B78-A892-615E0DBF142B}"/>
    <cellStyle name="Normal 4 2 2 3 3 2 2 3 2" xfId="18750" xr:uid="{36ECC6A3-E66B-48C9-98EC-F0563C4FCFAC}"/>
    <cellStyle name="Normal 4 2 2 3 3 2 2 4" xfId="11203" xr:uid="{670C891C-FEE6-465B-9F49-17016E61A29A}"/>
    <cellStyle name="Normal 4 2 2 3 3 2 2 4 2" xfId="21583" xr:uid="{D8613B90-EF87-4E98-9B45-90E0CED13444}"/>
    <cellStyle name="Normal 4 2 2 3 3 2 2 5" xfId="24182" xr:uid="{B1BC3264-4C98-4DA8-852B-AF3043EB1577}"/>
    <cellStyle name="Normal 4 2 2 3 3 2 2 6" xfId="13841" xr:uid="{DB97B712-1A9D-4DC8-8486-4307375B2E4A}"/>
    <cellStyle name="Normal 4 2 2 3 3 2 3" xfId="4326" xr:uid="{C5AA2334-1273-4173-B3B8-B5CB37BE8962}"/>
    <cellStyle name="Normal 4 2 2 3 3 2 3 2" xfId="9098" xr:uid="{44C37417-6B57-4553-AC9B-D229E9B997B9}"/>
    <cellStyle name="Normal 4 2 2 3 3 2 3 2 2" xfId="29141" xr:uid="{D40A5EC6-241A-409E-91AE-4819692CFC03}"/>
    <cellStyle name="Normal 4 2 2 3 3 2 3 2 3" xfId="19478" xr:uid="{CEB719ED-63A8-4C8C-A753-FF73A8613B6A}"/>
    <cellStyle name="Normal 4 2 2 3 3 2 3 3" xfId="11931" xr:uid="{38255705-73A4-431D-9719-044B4F097BEE}"/>
    <cellStyle name="Normal 4 2 2 3 3 2 3 3 2" xfId="22311" xr:uid="{B81C1962-FF7F-4612-8257-B61BE007B819}"/>
    <cellStyle name="Normal 4 2 2 3 3 2 3 4" xfId="23171" xr:uid="{42F1F596-555E-403E-AB74-6EB1CAF57960}"/>
    <cellStyle name="Normal 4 2 2 3 3 2 3 5" xfId="16645" xr:uid="{86BE4334-F088-405C-A088-DDE12CDBF8A8}"/>
    <cellStyle name="Normal 4 2 2 3 3 2 4" xfId="5984" xr:uid="{6CD26D58-AE40-4F2C-9636-48FA196B1729}"/>
    <cellStyle name="Normal 4 2 2 3 3 2 4 2" xfId="26935" xr:uid="{EFA6AA2A-AF5C-45A6-A72E-1404566ABC42}"/>
    <cellStyle name="Normal 4 2 2 3 3 2 4 3" xfId="15437" xr:uid="{285B8E85-9421-4D07-9D13-478ADF68C046}"/>
    <cellStyle name="Normal 4 2 2 3 3 2 5" xfId="7890" xr:uid="{DB69350F-17D3-47EA-8934-579359DD09E7}"/>
    <cellStyle name="Normal 4 2 2 3 3 2 5 2" xfId="18270" xr:uid="{19F0100D-EDEA-431D-AC57-2928E2AF4EA9}"/>
    <cellStyle name="Normal 4 2 2 3 3 2 6" xfId="10723" xr:uid="{8D1D27BC-5F8E-4036-A1FD-5FB484E3065D}"/>
    <cellStyle name="Normal 4 2 2 3 3 2 6 2" xfId="21103" xr:uid="{8504755E-2C9A-444D-B39B-5EDE58B524F6}"/>
    <cellStyle name="Normal 4 2 2 3 3 2 7" xfId="23628" xr:uid="{6EDC3B47-764A-4865-B633-DFCF9A7B1D0B}"/>
    <cellStyle name="Normal 4 2 2 3 3 2 8" xfId="13216" xr:uid="{FE14FB89-FCA9-4C38-86FA-EE6B4E306967}"/>
    <cellStyle name="Normal 4 2 2 3 3 3" xfId="3291" xr:uid="{00000000-0005-0000-0000-000079050000}"/>
    <cellStyle name="Normal 4 2 2 3 3 3 2" xfId="4508" xr:uid="{BFC336D4-79D3-4CAA-B822-E16C2E6AE884}"/>
    <cellStyle name="Normal 4 2 2 3 3 3 2 2" xfId="9280" xr:uid="{69DB0E82-7231-4EF9-8E5F-CF704D83CF63}"/>
    <cellStyle name="Normal 4 2 2 3 3 3 2 2 2" xfId="29261" xr:uid="{0F0D3CEC-3DB5-4FAC-AC4A-01334006FD4B}"/>
    <cellStyle name="Normal 4 2 2 3 3 3 2 2 3" xfId="19660" xr:uid="{CFAF9355-601D-4DE1-89FD-013215428D57}"/>
    <cellStyle name="Normal 4 2 2 3 3 3 2 3" xfId="12113" xr:uid="{366E67AA-5270-44E8-84F4-C6842E565697}"/>
    <cellStyle name="Normal 4 2 2 3 3 3 2 3 2" xfId="22493" xr:uid="{0500BF19-E3B2-49DE-8FEF-1901F44CB56F}"/>
    <cellStyle name="Normal 4 2 2 3 3 3 2 4" xfId="25754" xr:uid="{6D702D5A-D6DB-4458-8921-97DB530C6936}"/>
    <cellStyle name="Normal 4 2 2 3 3 3 2 5" xfId="16827" xr:uid="{2923CDDE-CA22-4AEA-8B4A-88A1559BE632}"/>
    <cellStyle name="Normal 4 2 2 3 3 3 3" xfId="6349" xr:uid="{8F703B92-FDC1-4FDC-9B8E-05ACB1B45D6E}"/>
    <cellStyle name="Normal 4 2 2 3 3 3 3 2" xfId="25964" xr:uid="{3F45C47A-2625-4291-B192-E78EA09675B3}"/>
    <cellStyle name="Normal 4 2 2 3 3 3 3 3" xfId="15918" xr:uid="{A0BF842F-4A42-4357-9C5B-00165141087F}"/>
    <cellStyle name="Normal 4 2 2 3 3 3 4" xfId="8371" xr:uid="{B0888013-3562-4F65-95A4-9E67D43E46AC}"/>
    <cellStyle name="Normal 4 2 2 3 3 3 4 2" xfId="18751" xr:uid="{21D2A06D-0C57-4B89-8E20-DDF5DE4C50D7}"/>
    <cellStyle name="Normal 4 2 2 3 3 3 5" xfId="11204" xr:uid="{263D0205-7975-4EC4-A778-7A0F41CF251E}"/>
    <cellStyle name="Normal 4 2 2 3 3 3 5 2" xfId="21584" xr:uid="{C7BEB32D-BD0A-49D8-90C0-5C0856A866F3}"/>
    <cellStyle name="Normal 4 2 2 3 3 3 6" xfId="24964" xr:uid="{6E8C3C21-6818-4122-918C-BC5DFBBDDB90}"/>
    <cellStyle name="Normal 4 2 2 3 3 3 7" xfId="13842" xr:uid="{910A00BA-AC07-4195-839B-F5610560FFD8}"/>
    <cellStyle name="Normal 4 2 2 3 3 4" xfId="3289" xr:uid="{00000000-0005-0000-0000-00007A050000}"/>
    <cellStyle name="Normal 4 2 2 3 3 4 2" xfId="6347" xr:uid="{9D7252F3-DDE2-4834-AB9B-3929F2551B73}"/>
    <cellStyle name="Normal 4 2 2 3 3 4 2 2" xfId="28217" xr:uid="{F6B88384-9DF5-4FA3-A23A-94A0036F0EF3}"/>
    <cellStyle name="Normal 4 2 2 3 3 4 2 3" xfId="15916" xr:uid="{D2CFF331-E80F-464C-8BD8-60BF12FB9868}"/>
    <cellStyle name="Normal 4 2 2 3 3 4 3" xfId="8369" xr:uid="{AB962451-27B1-4F41-907F-B83B4F094BB9}"/>
    <cellStyle name="Normal 4 2 2 3 3 4 3 2" xfId="18749" xr:uid="{4E5B0C8C-151E-4AE7-979F-2824FF775781}"/>
    <cellStyle name="Normal 4 2 2 3 3 4 4" xfId="11202" xr:uid="{CCFEC741-96B6-4F2B-861C-63947B09A4A2}"/>
    <cellStyle name="Normal 4 2 2 3 3 4 4 2" xfId="21582" xr:uid="{8075C9AE-18BC-4386-A1D9-B2B11FD4B470}"/>
    <cellStyle name="Normal 4 2 2 3 3 4 5" xfId="23624" xr:uid="{820FAFF3-85BA-46F3-AAD0-40AD2B2749BE}"/>
    <cellStyle name="Normal 4 2 2 3 3 4 6" xfId="13840" xr:uid="{4DCF245E-C65B-4C56-9A5E-0585997F88EA}"/>
    <cellStyle name="Normal 4 2 2 3 3 5" xfId="2636" xr:uid="{00000000-0005-0000-0000-00007B050000}"/>
    <cellStyle name="Normal 4 2 2 3 3 5 2" xfId="5898" xr:uid="{17B37AA6-44D7-4370-98C4-D7ADFAD06DBC}"/>
    <cellStyle name="Normal 4 2 2 3 3 5 2 2" xfId="27038" xr:uid="{AB735D45-9A65-4A06-8525-2BE8A5B2CA4E}"/>
    <cellStyle name="Normal 4 2 2 3 3 5 2 3" xfId="15308" xr:uid="{03EF8E35-A3A1-40B1-A0AA-3274B08F9661}"/>
    <cellStyle name="Normal 4 2 2 3 3 5 3" xfId="7761" xr:uid="{730417C8-A719-4F27-B372-024378348F48}"/>
    <cellStyle name="Normal 4 2 2 3 3 5 3 2" xfId="18141" xr:uid="{9FF1DF2C-01F2-4D8B-9F5C-4E775CC9B449}"/>
    <cellStyle name="Normal 4 2 2 3 3 5 4" xfId="10594" xr:uid="{294E3DBE-82FE-404A-A616-C1D88ED52E16}"/>
    <cellStyle name="Normal 4 2 2 3 3 5 4 2" xfId="20974" xr:uid="{7A13C033-EFA9-4D00-9684-980FCECCD704}"/>
    <cellStyle name="Normal 4 2 2 3 3 5 5" xfId="23756" xr:uid="{432E6AD6-4EAB-492F-A35F-066FE9DD9890}"/>
    <cellStyle name="Normal 4 2 2 3 3 5 6" xfId="13025" xr:uid="{0E272F77-BD25-4C27-874E-AAC8C858BB75}"/>
    <cellStyle name="Normal 4 2 2 3 3 6" xfId="4180" xr:uid="{68A65460-D581-4268-8738-E9DAC0BA2ACE}"/>
    <cellStyle name="Normal 4 2 2 3 3 6 2" xfId="8952" xr:uid="{72870363-4ED9-436B-8DEE-F3E4DCA9B767}"/>
    <cellStyle name="Normal 4 2 2 3 3 6 2 2" xfId="19332" xr:uid="{F882F131-A388-4A1E-A9EB-7BDB8A9DEB8B}"/>
    <cellStyle name="Normal 4 2 2 3 3 6 3" xfId="11785" xr:uid="{3BE2E3DF-31AB-4D27-8776-8E7A73C85BFD}"/>
    <cellStyle name="Normal 4 2 2 3 3 6 3 2" xfId="22165" xr:uid="{3E8C096E-150E-4CA9-8FF5-55CFDBD96955}"/>
    <cellStyle name="Normal 4 2 2 3 3 6 4" xfId="25528" xr:uid="{6CC007BE-C920-424C-8722-5B87DEBD6519}"/>
    <cellStyle name="Normal 4 2 2 3 3 6 5" xfId="16499" xr:uid="{6B8E4524-C743-4582-8A35-0455456AEA2D}"/>
    <cellStyle name="Normal 4 2 2 3 3 7" xfId="5226" xr:uid="{654DADEF-5BEE-4A70-B479-EA4DF0B5269A}"/>
    <cellStyle name="Normal 4 2 2 3 3 7 2" xfId="14524" xr:uid="{214E56C4-AA70-4B46-8A87-F958FFAF30CE}"/>
    <cellStyle name="Normal 4 2 2 3 3 8" xfId="6977" xr:uid="{390F904A-24B0-4B71-B52A-F039CB888172}"/>
    <cellStyle name="Normal 4 2 2 3 3 8 2" xfId="17357" xr:uid="{FD5706EA-289E-4389-8085-F4B3DF5D361C}"/>
    <cellStyle name="Normal 4 2 2 3 3 9" xfId="9810" xr:uid="{9DAC1ADE-E604-40E8-B25C-8AE52CB94EF7}"/>
    <cellStyle name="Normal 4 2 2 3 3 9 2" xfId="20190" xr:uid="{EE60523C-88E7-4D9D-A06E-BF65E4676508}"/>
    <cellStyle name="Normal 4 2 2 3 4" xfId="923" xr:uid="{00000000-0005-0000-0000-00004D050000}"/>
    <cellStyle name="Normal 4 2 2 3 4 2" xfId="3292" xr:uid="{00000000-0005-0000-0000-00007D050000}"/>
    <cellStyle name="Normal 4 2 2 3 4 2 2" xfId="6350" xr:uid="{903EC303-10FC-411F-B382-8CA196B0FA9E}"/>
    <cellStyle name="Normal 4 2 2 3 4 2 2 2" xfId="26393" xr:uid="{2E55253E-8D44-49E1-A081-9E916C148A99}"/>
    <cellStyle name="Normal 4 2 2 3 4 2 2 3" xfId="15919" xr:uid="{A099347E-D2C8-429B-9BAA-3E2A90202DBF}"/>
    <cellStyle name="Normal 4 2 2 3 4 2 3" xfId="8372" xr:uid="{5D141035-696A-4E11-878E-EBD242DE40E9}"/>
    <cellStyle name="Normal 4 2 2 3 4 2 3 2" xfId="18752" xr:uid="{E53136B3-33EB-4D74-B5D8-661977FAD2C2}"/>
    <cellStyle name="Normal 4 2 2 3 4 2 4" xfId="11205" xr:uid="{60653EEB-44E4-4338-A45A-F98B38267337}"/>
    <cellStyle name="Normal 4 2 2 3 4 2 4 2" xfId="21585" xr:uid="{6E290F7F-7490-44E8-8D1D-849FA539D956}"/>
    <cellStyle name="Normal 4 2 2 3 4 2 5" xfId="25066" xr:uid="{4B20A928-3BF0-4131-9850-99DBE8EFBC68}"/>
    <cellStyle name="Normal 4 2 2 3 4 2 6" xfId="13843" xr:uid="{95F8A9EF-9FB0-41A9-B6CE-9892A4E3E2E1}"/>
    <cellStyle name="Normal 4 2 2 3 4 3" xfId="4324" xr:uid="{CFA2580C-8217-414C-9859-71B9E67B7CAC}"/>
    <cellStyle name="Normal 4 2 2 3 4 3 2" xfId="9096" xr:uid="{CC5DD4F7-4287-46E7-B743-0798B1E276C8}"/>
    <cellStyle name="Normal 4 2 2 3 4 3 2 2" xfId="29139" xr:uid="{A6F36CBA-F00B-4B19-A6C4-D9E5F3632040}"/>
    <cellStyle name="Normal 4 2 2 3 4 3 2 3" xfId="19476" xr:uid="{DA4AA475-C3E8-4EFE-A1B6-E2E5B8F0A4AD}"/>
    <cellStyle name="Normal 4 2 2 3 4 3 3" xfId="11929" xr:uid="{44D23ACD-5634-446E-BD46-8522CCB2B94C}"/>
    <cellStyle name="Normal 4 2 2 3 4 3 3 2" xfId="22309" xr:uid="{495D3382-AF99-4460-A947-CE81718D8307}"/>
    <cellStyle name="Normal 4 2 2 3 4 3 4" xfId="23363" xr:uid="{D1C35386-1376-4B27-B1B7-1514218E98E7}"/>
    <cellStyle name="Normal 4 2 2 3 4 3 5" xfId="16643" xr:uid="{46F62C47-74B7-4BFF-9FB8-0CA1E0F68596}"/>
    <cellStyle name="Normal 4 2 2 3 4 4" xfId="5227" xr:uid="{B06EC196-D623-41BB-9755-7F3CAFA7877F}"/>
    <cellStyle name="Normal 4 2 2 3 4 4 2" xfId="27060" xr:uid="{D2008287-8AB6-4294-98BF-F42428FDFB1F}"/>
    <cellStyle name="Normal 4 2 2 3 4 4 3" xfId="14525" xr:uid="{ED31B2A9-EB38-4D6F-B778-406C4AA72E44}"/>
    <cellStyle name="Normal 4 2 2 3 4 5" xfId="6978" xr:uid="{BCF7E8DF-2D67-4C25-AD26-C7642BF978DD}"/>
    <cellStyle name="Normal 4 2 2 3 4 5 2" xfId="17358" xr:uid="{23DFBA90-FA5C-47BC-8F39-12985AF4A672}"/>
    <cellStyle name="Normal 4 2 2 3 4 6" xfId="9811" xr:uid="{49073248-F7CD-4E09-AC9C-9F9DD844E98F}"/>
    <cellStyle name="Normal 4 2 2 3 4 6 2" xfId="20191" xr:uid="{7EF81C41-C72F-47F2-8707-1A56334CA33A}"/>
    <cellStyle name="Normal 4 2 2 3 4 7" xfId="24453" xr:uid="{DDEAE3DF-9B4E-4BFF-996F-73C4E7C1C643}"/>
    <cellStyle name="Normal 4 2 2 3 4 8" xfId="13214" xr:uid="{38D7521A-ACA3-4633-9CD1-86380A409521}"/>
    <cellStyle name="Normal 4 2 2 3 5" xfId="3293" xr:uid="{00000000-0005-0000-0000-00007E050000}"/>
    <cellStyle name="Normal 4 2 2 3 5 2" xfId="4509" xr:uid="{EDD4B0BD-21AD-4575-B0BB-6E5584BA8968}"/>
    <cellStyle name="Normal 4 2 2 3 5 2 2" xfId="9281" xr:uid="{0C10E1BC-B471-4F26-B951-4FBEE845F0BF}"/>
    <cellStyle name="Normal 4 2 2 3 5 2 2 2" xfId="29262" xr:uid="{6F325DE0-354A-4F89-BB12-BC82C49ED3C2}"/>
    <cellStyle name="Normal 4 2 2 3 5 2 2 3" xfId="19661" xr:uid="{E4450B45-E98A-494F-B564-0E51C692795D}"/>
    <cellStyle name="Normal 4 2 2 3 5 2 3" xfId="12114" xr:uid="{03F9FCD8-517E-4619-B5ED-92190ADB52B7}"/>
    <cellStyle name="Normal 4 2 2 3 5 2 3 2" xfId="22494" xr:uid="{E8762A68-8649-4416-B5BE-17AD1E4B5093}"/>
    <cellStyle name="Normal 4 2 2 3 5 2 4" xfId="23387" xr:uid="{426B393D-1C8B-46A7-948C-4EBB83DAF223}"/>
    <cellStyle name="Normal 4 2 2 3 5 2 5" xfId="16828" xr:uid="{D154F8CF-A302-4A23-9698-C405646370A4}"/>
    <cellStyle name="Normal 4 2 2 3 5 3" xfId="6351" xr:uid="{CA67D7C3-161B-41BD-8E71-FC9DC48DD57B}"/>
    <cellStyle name="Normal 4 2 2 3 5 3 2" xfId="27005" xr:uid="{AC6B385D-7441-4676-BB30-362DA48ABD73}"/>
    <cellStyle name="Normal 4 2 2 3 5 3 3" xfId="15920" xr:uid="{294CEA23-2C85-4770-89C3-EFD50B0A0C71}"/>
    <cellStyle name="Normal 4 2 2 3 5 4" xfId="8373" xr:uid="{429CF405-1390-403A-B8DD-D74AEEEE382B}"/>
    <cellStyle name="Normal 4 2 2 3 5 4 2" xfId="18753" xr:uid="{F0567FDE-6F5E-4EFC-B339-D3D8F41EAC59}"/>
    <cellStyle name="Normal 4 2 2 3 5 5" xfId="11206" xr:uid="{B4123C7D-1D5B-4683-9284-7DF1184A0883}"/>
    <cellStyle name="Normal 4 2 2 3 5 5 2" xfId="21586" xr:uid="{06EA28BA-E65A-4A86-9AA2-F77EB29C3F6B}"/>
    <cellStyle name="Normal 4 2 2 3 5 6" xfId="25321" xr:uid="{727BCEBE-3334-4D89-8771-987FA425547D}"/>
    <cellStyle name="Normal 4 2 2 3 5 7" xfId="13844" xr:uid="{DEFA00F6-18FB-427B-B130-728411644C83}"/>
    <cellStyle name="Normal 4 2 2 3 6" xfId="2926" xr:uid="{00000000-0005-0000-0000-00007F050000}"/>
    <cellStyle name="Normal 4 2 2 3 6 2" xfId="6106" xr:uid="{9F3C0357-5F61-4F3B-8096-0CF0F6AC8D66}"/>
    <cellStyle name="Normal 4 2 2 3 6 2 2" xfId="27469" xr:uid="{2E14018F-0E47-45B2-97A9-91B205A340B5}"/>
    <cellStyle name="Normal 4 2 2 3 6 2 3" xfId="15584" xr:uid="{64C90382-7B55-45A0-BEEB-8B0C1A2287BB}"/>
    <cellStyle name="Normal 4 2 2 3 6 3" xfId="8037" xr:uid="{723D2E27-132C-4556-87F6-C96E666DA9E2}"/>
    <cellStyle name="Normal 4 2 2 3 6 3 2" xfId="18417" xr:uid="{01B60CE9-C58F-40AD-B2ED-E2917838A755}"/>
    <cellStyle name="Normal 4 2 2 3 6 4" xfId="10870" xr:uid="{331A1D25-1E24-4484-BA91-7328824DCA98}"/>
    <cellStyle name="Normal 4 2 2 3 6 4 2" xfId="21250" xr:uid="{88F54577-95BD-42A6-85D4-E866A4006185}"/>
    <cellStyle name="Normal 4 2 2 3 6 5" xfId="25420" xr:uid="{8FF3C58E-8BD4-46B2-8C6F-993942D0C36F}"/>
    <cellStyle name="Normal 4 2 2 3 6 6" xfId="13440" xr:uid="{82146FBA-DF5A-403F-A8F8-AB19096A80A2}"/>
    <cellStyle name="Normal 4 2 2 3 7" xfId="2474" xr:uid="{00000000-0005-0000-0000-000080050000}"/>
    <cellStyle name="Normal 4 2 2 3 7 2" xfId="5762" xr:uid="{EC9D5935-AF72-4A26-A29D-51DAFC622B55}"/>
    <cellStyle name="Normal 4 2 2 3 7 2 2" xfId="27988" xr:uid="{E237374A-B761-4C1C-982F-F03C3356940D}"/>
    <cellStyle name="Normal 4 2 2 3 7 2 3" xfId="15146" xr:uid="{846F4005-524B-4E01-9B61-46CAB7B98D9C}"/>
    <cellStyle name="Normal 4 2 2 3 7 3" xfId="7599" xr:uid="{2DB1E442-9720-4757-BAC5-E023FA285D05}"/>
    <cellStyle name="Normal 4 2 2 3 7 3 2" xfId="17979" xr:uid="{F54C884B-2F83-4B33-B9F3-5FCE05C53621}"/>
    <cellStyle name="Normal 4 2 2 3 7 4" xfId="10432" xr:uid="{FEFE2369-68AF-434E-BCD2-AD61EC64D19A}"/>
    <cellStyle name="Normal 4 2 2 3 7 4 2" xfId="20812" xr:uid="{9C38CEA3-60C5-4E85-A799-A8CCAF3CBCF0}"/>
    <cellStyle name="Normal 4 2 2 3 7 5" xfId="23478" xr:uid="{667CD572-A39D-4242-BDBE-6BD6CBDADC26}"/>
    <cellStyle name="Normal 4 2 2 3 7 6" xfId="12862" xr:uid="{B3F4EDBB-7567-4018-802F-FF91A3DACCD9}"/>
    <cellStyle name="Normal 4 2 2 3 8" xfId="2228" xr:uid="{00000000-0005-0000-0000-00006F050000}"/>
    <cellStyle name="Normal 4 2 2 3 8 2" xfId="7355" xr:uid="{251AE1BE-6A83-459C-AEFA-B7D341745D18}"/>
    <cellStyle name="Normal 4 2 2 3 8 2 2" xfId="17735" xr:uid="{725D5F2A-A59D-4980-976E-3DAD4C780A9A}"/>
    <cellStyle name="Normal 4 2 2 3 8 3" xfId="10188" xr:uid="{CEA25CFD-DE8E-42A7-A923-AE34B8E6132F}"/>
    <cellStyle name="Normal 4 2 2 3 8 3 2" xfId="20568" xr:uid="{3701C557-99FE-4970-9E68-4ADB8F989C0B}"/>
    <cellStyle name="Normal 4 2 2 3 8 4" xfId="22663" xr:uid="{9BF09DFD-D193-4044-B1FF-E169C922CF43}"/>
    <cellStyle name="Normal 4 2 2 3 8 5" xfId="14902" xr:uid="{6ACCD0C8-4CE4-4F2E-8108-56149E92E85E}"/>
    <cellStyle name="Normal 4 2 2 3 9" xfId="3971" xr:uid="{0782F743-45C0-44C0-AEAC-8FCADDB238D7}"/>
    <cellStyle name="Normal 4 2 2 3 9 2" xfId="8795" xr:uid="{4AA8DE3C-01B3-4E95-9784-D962C9D85806}"/>
    <cellStyle name="Normal 4 2 2 3 9 2 2" xfId="19175" xr:uid="{F6E00A14-FBCC-4F12-9770-F7BEB8332FD4}"/>
    <cellStyle name="Normal 4 2 2 3 9 3" xfId="11628" xr:uid="{39C37010-AD2B-4D73-A546-B0C121666EB7}"/>
    <cellStyle name="Normal 4 2 2 3 9 3 2" xfId="22008" xr:uid="{59BB1F7F-F732-4642-B32D-D5C9FB5DAD06}"/>
    <cellStyle name="Normal 4 2 2 3 9 4" xfId="16342" xr:uid="{4EFDA8A4-00E8-4C1A-9A8D-8A09CE090A7D}"/>
    <cellStyle name="Normal 4 2 2 4" xfId="924" xr:uid="{00000000-0005-0000-0000-00004E050000}"/>
    <cellStyle name="Normal 4 2 2 4 10" xfId="6979" xr:uid="{43E72B32-F5E5-4D7A-8456-82088F87763A}"/>
    <cellStyle name="Normal 4 2 2 4 10 2" xfId="17359" xr:uid="{04BDADEE-CE3C-48F0-9BF5-EEC502683A20}"/>
    <cellStyle name="Normal 4 2 2 4 11" xfId="9812" xr:uid="{096BC897-755D-4269-9E65-AD651079D9D0}"/>
    <cellStyle name="Normal 4 2 2 4 11 2" xfId="20192" xr:uid="{A6A89815-2657-4104-BB75-987E6C39D265}"/>
    <cellStyle name="Normal 4 2 2 4 12" xfId="23877" xr:uid="{DB376193-8776-4576-A119-EDD2E75704CF}"/>
    <cellStyle name="Normal 4 2 2 4 13" xfId="12440" xr:uid="{73433729-7ABE-457A-8D58-3712B623EA70}"/>
    <cellStyle name="Normal 4 2 2 4 2" xfId="925" xr:uid="{00000000-0005-0000-0000-00004F050000}"/>
    <cellStyle name="Normal 4 2 2 4 2 10" xfId="9813" xr:uid="{74B6838E-3A0E-4581-8315-134652AC2605}"/>
    <cellStyle name="Normal 4 2 2 4 2 10 2" xfId="20193" xr:uid="{FA79C592-F3E4-45B7-8425-361543C0209D}"/>
    <cellStyle name="Normal 4 2 2 4 2 11" xfId="25134" xr:uid="{FE895F79-E79E-42EB-9468-F7EA69AAFCBD}"/>
    <cellStyle name="Normal 4 2 2 4 2 12" xfId="12585" xr:uid="{65891DFD-AC75-4EF2-BE1B-E12741DF5688}"/>
    <cellStyle name="Normal 4 2 2 4 2 2" xfId="926" xr:uid="{00000000-0005-0000-0000-000050050000}"/>
    <cellStyle name="Normal 4 2 2 4 2 2 2" xfId="3295" xr:uid="{00000000-0005-0000-0000-000084050000}"/>
    <cellStyle name="Normal 4 2 2 4 2 2 2 2" xfId="6353" xr:uid="{57213AAF-F5C4-44D0-A2B0-97F183471ECE}"/>
    <cellStyle name="Normal 4 2 2 4 2 2 2 2 2" xfId="27079" xr:uid="{FA7FA6CA-809C-434A-98F6-EFA80E8E9178}"/>
    <cellStyle name="Normal 4 2 2 4 2 2 2 2 3" xfId="27739" xr:uid="{F68157DE-0A3F-47CF-9F36-F86C136DC849}"/>
    <cellStyle name="Normal 4 2 2 4 2 2 2 2 4" xfId="15922" xr:uid="{B20FDE2B-52F5-42DE-AA97-018AFF58F137}"/>
    <cellStyle name="Normal 4 2 2 4 2 2 2 3" xfId="8375" xr:uid="{94A78240-CA92-4263-8B92-90DC69479D83}"/>
    <cellStyle name="Normal 4 2 2 4 2 2 2 3 2" xfId="28898" xr:uid="{1E60605B-AFC0-40FC-BDC4-0FBEA0E3394C}"/>
    <cellStyle name="Normal 4 2 2 4 2 2 2 3 3" xfId="18755" xr:uid="{07EB8F78-4D54-41C2-9ADD-00AC7DE8CF58}"/>
    <cellStyle name="Normal 4 2 2 4 2 2 2 4" xfId="11208" xr:uid="{7D57D94D-2B60-458D-BA6C-47C53AE0F291}"/>
    <cellStyle name="Normal 4 2 2 4 2 2 2 4 2" xfId="21588" xr:uid="{7271D98C-9040-49C3-9D7A-7C7D325CC6FB}"/>
    <cellStyle name="Normal 4 2 2 4 2 2 2 5" xfId="23383" xr:uid="{AA79B49B-DA04-48DE-850B-55B9AFF31B3F}"/>
    <cellStyle name="Normal 4 2 2 4 2 2 2 6" xfId="13846" xr:uid="{A33995DC-CE48-435F-9431-9C4EE806C447}"/>
    <cellStyle name="Normal 4 2 2 4 2 2 3" xfId="4327" xr:uid="{88AADD46-078C-4A1A-86CD-8C746649C1D3}"/>
    <cellStyle name="Normal 4 2 2 4 2 2 3 2" xfId="9099" xr:uid="{5AAA42F9-F8DA-4B91-9EB6-E9FE37649223}"/>
    <cellStyle name="Normal 4 2 2 4 2 2 3 2 2" xfId="29142" xr:uid="{B9E1C12C-87CA-4909-B0CC-617106AB27B7}"/>
    <cellStyle name="Normal 4 2 2 4 2 2 3 2 3" xfId="19479" xr:uid="{9F7414B7-8F52-4B89-BCA5-DE0EAD9F4546}"/>
    <cellStyle name="Normal 4 2 2 4 2 2 3 3" xfId="11932" xr:uid="{4502D610-E4EF-4C5E-9328-75FA8F718928}"/>
    <cellStyle name="Normal 4 2 2 4 2 2 3 3 2" xfId="22312" xr:uid="{11411F55-E273-4FE0-A186-04C1753E8C00}"/>
    <cellStyle name="Normal 4 2 2 4 2 2 3 4" xfId="25540" xr:uid="{954FFE69-45B1-4E9A-BDCD-E82D809935BA}"/>
    <cellStyle name="Normal 4 2 2 4 2 2 3 5" xfId="16646" xr:uid="{5B7A3110-2BE7-496F-AC9D-2E711862E030}"/>
    <cellStyle name="Normal 4 2 2 4 2 2 4" xfId="5230" xr:uid="{71A08C51-E181-4520-A87B-EB59AC28F586}"/>
    <cellStyle name="Normal 4 2 2 4 2 2 4 2" xfId="27674" xr:uid="{45FB5C57-856C-454C-9E6A-DB8981F59C9F}"/>
    <cellStyle name="Normal 4 2 2 4 2 2 4 3" xfId="14528" xr:uid="{9693F6C0-C7B6-4EB2-AC80-24099C13C0B3}"/>
    <cellStyle name="Normal 4 2 2 4 2 2 5" xfId="6981" xr:uid="{C34822D5-4980-4FB2-A8AB-9A66281BCD4A}"/>
    <cellStyle name="Normal 4 2 2 4 2 2 5 2" xfId="17361" xr:uid="{5B29B84B-2882-495A-A6A1-674BEE0C4A87}"/>
    <cellStyle name="Normal 4 2 2 4 2 2 6" xfId="9814" xr:uid="{B3D2A0E6-EF4F-442A-A3F6-CF3EBD577BB0}"/>
    <cellStyle name="Normal 4 2 2 4 2 2 6 2" xfId="20194" xr:uid="{8A7864B9-710E-45C3-B548-9810DBD6652D}"/>
    <cellStyle name="Normal 4 2 2 4 2 2 7" xfId="24868" xr:uid="{A3223941-99C9-4708-A4D9-962243FD31A6}"/>
    <cellStyle name="Normal 4 2 2 4 2 2 8" xfId="13218" xr:uid="{C4FAC374-CD0C-427D-9D1F-54A139A334CB}"/>
    <cellStyle name="Normal 4 2 2 4 2 3" xfId="3296" xr:uid="{00000000-0005-0000-0000-000085050000}"/>
    <cellStyle name="Normal 4 2 2 4 2 3 2" xfId="4510" xr:uid="{0818EA2E-927A-481A-859A-BCB273EFD974}"/>
    <cellStyle name="Normal 4 2 2 4 2 3 2 2" xfId="9282" xr:uid="{CCB918E8-A93E-4B16-84D4-AC3489B98F89}"/>
    <cellStyle name="Normal 4 2 2 4 2 3 2 2 2" xfId="29263" xr:uid="{EEDF7A42-8E48-4406-B6EE-1FF2A7C945F6}"/>
    <cellStyle name="Normal 4 2 2 4 2 3 2 2 3" xfId="19662" xr:uid="{AFB95E2C-728A-4693-BDBD-8364CF8A08B1}"/>
    <cellStyle name="Normal 4 2 2 4 2 3 2 3" xfId="12115" xr:uid="{93B9522D-5B6A-40E6-84CC-70C7765501C8}"/>
    <cellStyle name="Normal 4 2 2 4 2 3 2 3 2" xfId="22495" xr:uid="{67AD3FC9-E43D-458A-A5E2-6BC6C9BE5C24}"/>
    <cellStyle name="Normal 4 2 2 4 2 3 2 4" xfId="25271" xr:uid="{2DC845AD-6C37-486A-A7B8-01497128D10F}"/>
    <cellStyle name="Normal 4 2 2 4 2 3 2 5" xfId="16829" xr:uid="{0633965A-7B30-4EC2-8C0E-2C8A62B26074}"/>
    <cellStyle name="Normal 4 2 2 4 2 3 3" xfId="6354" xr:uid="{FDDB43A5-ABEA-49F9-8B54-B851083D45D7}"/>
    <cellStyle name="Normal 4 2 2 4 2 3 3 2" xfId="28218" xr:uid="{86F5E978-9FED-4FBE-BC62-5099C0089DEE}"/>
    <cellStyle name="Normal 4 2 2 4 2 3 3 3" xfId="15923" xr:uid="{55403D2F-1CF3-4059-A788-591AE8339692}"/>
    <cellStyle name="Normal 4 2 2 4 2 3 4" xfId="8376" xr:uid="{543F9E0E-EB2C-4DB4-8FC4-7742DCCA1393}"/>
    <cellStyle name="Normal 4 2 2 4 2 3 4 2" xfId="18756" xr:uid="{083473DA-79F7-4E5D-9210-F776595C2A0E}"/>
    <cellStyle name="Normal 4 2 2 4 2 3 5" xfId="11209" xr:uid="{A96EA365-06FB-400A-A0A0-F3301435CF8D}"/>
    <cellStyle name="Normal 4 2 2 4 2 3 5 2" xfId="21589" xr:uid="{2702454B-AC90-417A-B4E6-1021B0A56BC9}"/>
    <cellStyle name="Normal 4 2 2 4 2 3 6" xfId="23088" xr:uid="{DE759B16-35D1-44DC-BFF4-D8C2C2A31E68}"/>
    <cellStyle name="Normal 4 2 2 4 2 3 7" xfId="13847" xr:uid="{0ADE618F-B6AE-4C45-95BD-9B1583E34E61}"/>
    <cellStyle name="Normal 4 2 2 4 2 4" xfId="3294" xr:uid="{00000000-0005-0000-0000-000086050000}"/>
    <cellStyle name="Normal 4 2 2 4 2 4 2" xfId="6352" xr:uid="{AAF72A24-F1C6-480B-98DC-4A89960A15A5}"/>
    <cellStyle name="Normal 4 2 2 4 2 4 2 2" xfId="26248" xr:uid="{7442A6A0-3EDD-4480-B062-C50A51984114}"/>
    <cellStyle name="Normal 4 2 2 4 2 4 2 3" xfId="15921" xr:uid="{DA566C5C-2C16-4232-AE10-7BEF4D950917}"/>
    <cellStyle name="Normal 4 2 2 4 2 4 3" xfId="8374" xr:uid="{20768569-174D-40A4-9A7F-25676938BB96}"/>
    <cellStyle name="Normal 4 2 2 4 2 4 3 2" xfId="18754" xr:uid="{20CE6C7A-761A-46D0-96C2-AD0FF85A7D94}"/>
    <cellStyle name="Normal 4 2 2 4 2 4 4" xfId="11207" xr:uid="{DA374353-C8F8-4AE2-8C96-8538D52C51F7}"/>
    <cellStyle name="Normal 4 2 2 4 2 4 4 2" xfId="21587" xr:uid="{CFF0B452-282C-4DD8-9127-B61CE55EEAA7}"/>
    <cellStyle name="Normal 4 2 2 4 2 4 5" xfId="25394" xr:uid="{E892D505-0A99-41BD-8E5A-1F3F82763A3C}"/>
    <cellStyle name="Normal 4 2 2 4 2 4 6" xfId="13845" xr:uid="{06B5F8F0-3CB7-4B3F-9C0A-9D8FF13D20B1}"/>
    <cellStyle name="Normal 4 2 2 4 2 5" xfId="2617" xr:uid="{00000000-0005-0000-0000-000087050000}"/>
    <cellStyle name="Normal 4 2 2 4 2 5 2" xfId="5879" xr:uid="{171A5BF7-BC41-4681-85A6-995E693AE31B}"/>
    <cellStyle name="Normal 4 2 2 4 2 5 2 2" xfId="25851" xr:uid="{BE7B5EEC-EA53-42AF-B95F-D971A9CF9890}"/>
    <cellStyle name="Normal 4 2 2 4 2 5 2 3" xfId="15289" xr:uid="{85F14D3C-8ABE-4C7B-8EB9-96863347B539}"/>
    <cellStyle name="Normal 4 2 2 4 2 5 3" xfId="7742" xr:uid="{26A12828-DFE0-4715-9316-629A4B9DBE36}"/>
    <cellStyle name="Normal 4 2 2 4 2 5 3 2" xfId="18122" xr:uid="{AE099D59-17E4-4E4F-AA29-D90E573E0551}"/>
    <cellStyle name="Normal 4 2 2 4 2 5 4" xfId="10575" xr:uid="{3D7714DE-F127-4500-8005-EFFB419DAD0C}"/>
    <cellStyle name="Normal 4 2 2 4 2 5 4 2" xfId="20955" xr:uid="{38B96024-71F1-4D35-B8AD-4060713747C2}"/>
    <cellStyle name="Normal 4 2 2 4 2 5 5" xfId="25467" xr:uid="{39726886-B996-427D-9878-F32605EC1946}"/>
    <cellStyle name="Normal 4 2 2 4 2 5 6" xfId="13005" xr:uid="{F1E4B336-E499-4981-8108-CA3BBF41F09A}"/>
    <cellStyle name="Normal 4 2 2 4 2 6" xfId="2351" xr:uid="{00000000-0005-0000-0000-000082050000}"/>
    <cellStyle name="Normal 4 2 2 4 2 6 2" xfId="7478" xr:uid="{B1557CEC-49F6-4432-A9B6-3FA38E9ECDD5}"/>
    <cellStyle name="Normal 4 2 2 4 2 6 2 2" xfId="17858" xr:uid="{0E89E44A-523E-472B-943B-FA6A00816B8D}"/>
    <cellStyle name="Normal 4 2 2 4 2 6 3" xfId="10311" xr:uid="{8C71FD11-9122-4445-B3C1-70AB7805FDB4}"/>
    <cellStyle name="Normal 4 2 2 4 2 6 3 2" xfId="20691" xr:uid="{80D63F16-10E5-4DA3-A974-0043DAC15398}"/>
    <cellStyle name="Normal 4 2 2 4 2 6 4" xfId="24882" xr:uid="{3D4B304D-F455-457D-A90B-E2E5A08C7EA4}"/>
    <cellStyle name="Normal 4 2 2 4 2 6 5" xfId="15025" xr:uid="{B669BB6C-6997-4AD8-8732-EA1A33D9B286}"/>
    <cellStyle name="Normal 4 2 2 4 2 7" xfId="3892" xr:uid="{B1EFC525-476C-434F-9E37-E08229CCCE26}"/>
    <cellStyle name="Normal 4 2 2 4 2 7 2" xfId="8724" xr:uid="{FCE14AAF-D21D-4506-9395-355BAD6D8146}"/>
    <cellStyle name="Normal 4 2 2 4 2 7 2 2" xfId="19104" xr:uid="{F27D2E40-C611-4140-9B54-38E2E2EE971B}"/>
    <cellStyle name="Normal 4 2 2 4 2 7 3" xfId="11557" xr:uid="{AA35E4C3-6C6B-47D8-B322-4B463ED45D22}"/>
    <cellStyle name="Normal 4 2 2 4 2 7 3 2" xfId="21937" xr:uid="{23C4568E-9550-4B68-846A-7D11E933FE72}"/>
    <cellStyle name="Normal 4 2 2 4 2 7 4" xfId="16271" xr:uid="{6E29289B-C7EC-4ECC-B39D-909A5086C9CB}"/>
    <cellStyle name="Normal 4 2 2 4 2 8" xfId="5229" xr:uid="{50D16BA2-8008-491C-BC3B-413F344C97FB}"/>
    <cellStyle name="Normal 4 2 2 4 2 8 2" xfId="14527" xr:uid="{4C3EE0CF-CA2D-48BF-95C6-4BF5421807AC}"/>
    <cellStyle name="Normal 4 2 2 4 2 9" xfId="6980" xr:uid="{875A6027-B59C-4A05-9E65-B3598367CBD9}"/>
    <cellStyle name="Normal 4 2 2 4 2 9 2" xfId="17360" xr:uid="{31A635BB-04AE-4C97-823E-027693102A10}"/>
    <cellStyle name="Normal 4 2 2 4 3" xfId="927" xr:uid="{00000000-0005-0000-0000-000051050000}"/>
    <cellStyle name="Normal 4 2 2 4 3 2" xfId="3297" xr:uid="{00000000-0005-0000-0000-000089050000}"/>
    <cellStyle name="Normal 4 2 2 4 3 2 2" xfId="6355" xr:uid="{DB7ED969-706E-4EF0-8AEF-B44F27724A10}"/>
    <cellStyle name="Normal 4 2 2 4 3 2 2 2" xfId="23126" xr:uid="{9FE4B55D-C27F-4451-A7C1-C9A4141F9F8A}"/>
    <cellStyle name="Normal 4 2 2 4 3 2 2 3" xfId="27251" xr:uid="{CA430E71-5522-4843-98CF-6155ACFE8AD5}"/>
    <cellStyle name="Normal 4 2 2 4 3 2 2 4" xfId="15924" xr:uid="{C8B4B23E-964D-45F0-BD2E-16FB4962FA6A}"/>
    <cellStyle name="Normal 4 2 2 4 3 2 3" xfId="8377" xr:uid="{E71EE9B8-8A89-4351-94DC-B421A5A739E6}"/>
    <cellStyle name="Normal 4 2 2 4 3 2 3 2" xfId="28899" xr:uid="{8A9BB08A-E1CA-405D-AAF2-CCC73066E3DE}"/>
    <cellStyle name="Normal 4 2 2 4 3 2 3 3" xfId="18757" xr:uid="{39935B28-D386-4C98-8C09-EB303EB0DF92}"/>
    <cellStyle name="Normal 4 2 2 4 3 2 4" xfId="11210" xr:uid="{2C0893F6-16AC-4C83-9939-1FC44AAE1A9C}"/>
    <cellStyle name="Normal 4 2 2 4 3 2 4 2" xfId="21590" xr:uid="{A416532E-34D5-4011-986D-89B29049DD01}"/>
    <cellStyle name="Normal 4 2 2 4 3 2 5" xfId="23638" xr:uid="{ADB69F83-0DC2-4AB2-A25E-152CDECDF452}"/>
    <cellStyle name="Normal 4 2 2 4 3 2 6" xfId="13848" xr:uid="{A4050B32-F993-42F5-8D2A-3EA26B22D6A8}"/>
    <cellStyle name="Normal 4 2 2 4 3 3" xfId="2767" xr:uid="{00000000-0005-0000-0000-00008A050000}"/>
    <cellStyle name="Normal 4 2 2 4 3 3 2" xfId="5985" xr:uid="{D714554F-13C7-4848-82DA-F99578ED663A}"/>
    <cellStyle name="Normal 4 2 2 4 3 3 2 2" xfId="26167" xr:uid="{4A8A2886-3655-4331-8314-C7D89A290E72}"/>
    <cellStyle name="Normal 4 2 2 4 3 3 2 3" xfId="15438" xr:uid="{BC108CB3-8816-4F88-B024-2E3BE8906A44}"/>
    <cellStyle name="Normal 4 2 2 4 3 3 3" xfId="7891" xr:uid="{F9E1BE4C-D1B0-4252-8D15-CA52ECD0B49B}"/>
    <cellStyle name="Normal 4 2 2 4 3 3 3 2" xfId="18271" xr:uid="{9D3BCCF4-1B4A-4E65-BE42-0D0D7784F0B5}"/>
    <cellStyle name="Normal 4 2 2 4 3 3 4" xfId="10724" xr:uid="{F08D7AC6-7D0D-40B5-9DBE-C91C9CF97BB7}"/>
    <cellStyle name="Normal 4 2 2 4 3 3 4 2" xfId="21104" xr:uid="{8FB6AC6A-4B64-430D-A14E-25FF3B69A30F}"/>
    <cellStyle name="Normal 4 2 2 4 3 3 5" xfId="23729" xr:uid="{CF92C751-6CFD-4CA8-A398-128DAAC974AF}"/>
    <cellStyle name="Normal 4 2 2 4 3 3 6" xfId="13217" xr:uid="{E7F360B1-F7E5-46C2-A001-A68EAD7EDD58}"/>
    <cellStyle name="Normal 4 2 2 4 3 4" xfId="4181" xr:uid="{C41374AA-398E-49B6-93FD-E1A9331CDFBC}"/>
    <cellStyle name="Normal 4 2 2 4 3 4 2" xfId="8953" xr:uid="{2AE103A5-42BD-4788-B14D-BCB8209021C1}"/>
    <cellStyle name="Normal 4 2 2 4 3 4 2 2" xfId="29041" xr:uid="{1A00E0E5-F5CE-451B-9F9A-DA9C7B5273AD}"/>
    <cellStyle name="Normal 4 2 2 4 3 4 2 3" xfId="19333" xr:uid="{110560D6-4830-4636-B47C-84D0AA400F01}"/>
    <cellStyle name="Normal 4 2 2 4 3 4 3" xfId="11786" xr:uid="{4AB957CD-0568-492F-99FA-8AA901196C47}"/>
    <cellStyle name="Normal 4 2 2 4 3 4 3 2" xfId="22166" xr:uid="{959B2846-8940-444B-9242-3D2D882B8289}"/>
    <cellStyle name="Normal 4 2 2 4 3 4 4" xfId="23593" xr:uid="{85AB795E-D515-4FF1-B160-6B8D05B87815}"/>
    <cellStyle name="Normal 4 2 2 4 3 4 5" xfId="16500" xr:uid="{041B70B4-5B7D-41AE-8F55-49F80D50D331}"/>
    <cellStyle name="Normal 4 2 2 4 3 5" xfId="5231" xr:uid="{C79EFE5B-41C6-462D-B4AC-220D9794CBC6}"/>
    <cellStyle name="Normal 4 2 2 4 3 5 2" xfId="28284" xr:uid="{A131D15C-124D-4DEB-BDDF-DD0D370252B0}"/>
    <cellStyle name="Normal 4 2 2 4 3 5 3" xfId="14529" xr:uid="{239FF3B8-81F4-4B1E-8621-980706B91857}"/>
    <cellStyle name="Normal 4 2 2 4 3 6" xfId="6982" xr:uid="{13FAE052-AAAF-4089-9B8C-AC0A9A30A793}"/>
    <cellStyle name="Normal 4 2 2 4 3 6 2" xfId="17362" xr:uid="{798452EE-FFD2-46AE-A248-D50DB1B3F953}"/>
    <cellStyle name="Normal 4 2 2 4 3 7" xfId="9815" xr:uid="{F6094285-A40A-4F54-8464-644AB105B121}"/>
    <cellStyle name="Normal 4 2 2 4 3 7 2" xfId="20195" xr:uid="{E0FCD560-82AA-48F0-8626-A9CDB155C7F6}"/>
    <cellStyle name="Normal 4 2 2 4 3 8" xfId="23927" xr:uid="{B8BD615D-BCC6-44CB-97AB-FCFF8CC4069D}"/>
    <cellStyle name="Normal 4 2 2 4 3 9" xfId="12743" xr:uid="{EF6AB516-E6BA-436B-8008-52FF10DC7C72}"/>
    <cellStyle name="Normal 4 2 2 4 4" xfId="928" xr:uid="{00000000-0005-0000-0000-000052050000}"/>
    <cellStyle name="Normal 4 2 2 4 4 2" xfId="4511" xr:uid="{7F0BAE6F-8248-4C02-BF04-CC0E1E710B11}"/>
    <cellStyle name="Normal 4 2 2 4 4 2 2" xfId="9283" xr:uid="{C5A7C9DC-C510-4E40-89A9-1A786C2F8733}"/>
    <cellStyle name="Normal 4 2 2 4 4 2 2 2" xfId="29264" xr:uid="{9B6D7F25-F703-4899-B377-A6929FFA8706}"/>
    <cellStyle name="Normal 4 2 2 4 4 2 2 3" xfId="19663" xr:uid="{75DA1B32-F879-4F31-9D4A-AE0B31D392BA}"/>
    <cellStyle name="Normal 4 2 2 4 4 2 3" xfId="12116" xr:uid="{90B7D2CC-CB4E-4D61-8F2C-37CD29D6B66B}"/>
    <cellStyle name="Normal 4 2 2 4 4 2 3 2" xfId="22496" xr:uid="{12E16E5C-8897-4BE6-B2B0-329C403E707D}"/>
    <cellStyle name="Normal 4 2 2 4 4 2 4" xfId="25604" xr:uid="{95370623-BF1A-416E-987A-4E99F4F097B5}"/>
    <cellStyle name="Normal 4 2 2 4 4 2 5" xfId="16830" xr:uid="{5AF74597-6190-4DBE-B557-1DC9EE8ABB2C}"/>
    <cellStyle name="Normal 4 2 2 4 4 3" xfId="5232" xr:uid="{DC98DC4E-5DC0-4CF2-B1E2-0640CA7891F1}"/>
    <cellStyle name="Normal 4 2 2 4 4 3 2" xfId="25858" xr:uid="{39A713B4-432B-4920-8061-C58CD61DE077}"/>
    <cellStyle name="Normal 4 2 2 4 4 3 3" xfId="14530" xr:uid="{E125828D-806B-441F-8960-87D5B184F968}"/>
    <cellStyle name="Normal 4 2 2 4 4 4" xfId="6983" xr:uid="{B589063A-5A25-4BE9-873F-199C25D2C403}"/>
    <cellStyle name="Normal 4 2 2 4 4 4 2" xfId="17363" xr:uid="{5DA7FAB8-26C6-4D3C-AD00-27D33ACB7DE0}"/>
    <cellStyle name="Normal 4 2 2 4 4 5" xfId="9816" xr:uid="{5FDF8056-D649-42E6-86D3-515DFA2885AE}"/>
    <cellStyle name="Normal 4 2 2 4 4 5 2" xfId="20196" xr:uid="{9694BB31-BBB1-4DE5-AE33-972C3DB25A66}"/>
    <cellStyle name="Normal 4 2 2 4 4 6" xfId="22922" xr:uid="{38504A9F-730E-4AFE-84EC-6873EF8F377A}"/>
    <cellStyle name="Normal 4 2 2 4 4 7" xfId="13849" xr:uid="{48C4D6CF-5E56-4CE8-BED3-BA3B24319385}"/>
    <cellStyle name="Normal 4 2 2 4 5" xfId="2927" xr:uid="{00000000-0005-0000-0000-00008C050000}"/>
    <cellStyle name="Normal 4 2 2 4 5 2" xfId="6107" xr:uid="{94E986A0-9D03-4141-BAA9-6B86CD95BC63}"/>
    <cellStyle name="Normal 4 2 2 4 5 2 2" xfId="25712" xr:uid="{E5329199-FF78-4B4A-8B5D-D953DEA46CC1}"/>
    <cellStyle name="Normal 4 2 2 4 5 2 3" xfId="27965" xr:uid="{2BA4E496-5583-47CD-A334-E7ADA2E23914}"/>
    <cellStyle name="Normal 4 2 2 4 5 2 4" xfId="15585" xr:uid="{C60D9B1A-07BB-4E09-9939-2FD56421173C}"/>
    <cellStyle name="Normal 4 2 2 4 5 3" xfId="8038" xr:uid="{7DA0102F-5996-450F-A2F8-FD7CA9B9A43A}"/>
    <cellStyle name="Normal 4 2 2 4 5 3 2" xfId="28241" xr:uid="{4B0F276F-F12C-461C-96E8-541A24B9A97B}"/>
    <cellStyle name="Normal 4 2 2 4 5 3 3" xfId="18418" xr:uid="{66C3041F-BB06-46A9-8916-6826EF97BC08}"/>
    <cellStyle name="Normal 4 2 2 4 5 4" xfId="10871" xr:uid="{D17C5C4B-F940-4D53-86D1-51EE1CD3A322}"/>
    <cellStyle name="Normal 4 2 2 4 5 4 2" xfId="21251" xr:uid="{529D701B-8938-44F3-9B41-8B7D3475A218}"/>
    <cellStyle name="Normal 4 2 2 4 5 5" xfId="25270" xr:uid="{89D46EA6-8B48-4DE6-96C0-708E1778CD65}"/>
    <cellStyle name="Normal 4 2 2 4 5 6" xfId="13441" xr:uid="{0433115D-CD86-4F97-9A69-0CD7588BD6CA}"/>
    <cellStyle name="Normal 4 2 2 4 6" xfId="2454" xr:uid="{00000000-0005-0000-0000-00008D050000}"/>
    <cellStyle name="Normal 4 2 2 4 6 2" xfId="5746" xr:uid="{6B248BF3-FE3E-4975-ACF5-E79D0C31AE6B}"/>
    <cellStyle name="Normal 4 2 2 4 6 2 2" xfId="27108" xr:uid="{6D5AABAF-7EA6-482E-A3D3-B00D19E543D5}"/>
    <cellStyle name="Normal 4 2 2 4 6 2 3" xfId="15126" xr:uid="{472856FF-6085-4563-98BB-CE62A8294F52}"/>
    <cellStyle name="Normal 4 2 2 4 6 3" xfId="7579" xr:uid="{F76A5DB4-AE73-4355-9086-9B46F7852BB8}"/>
    <cellStyle name="Normal 4 2 2 4 6 3 2" xfId="17959" xr:uid="{735D299E-C6F1-4BB1-8DDD-5D65C0A2C320}"/>
    <cellStyle name="Normal 4 2 2 4 6 4" xfId="10412" xr:uid="{9021F540-409A-4C40-A5B4-87DF8A106FF3}"/>
    <cellStyle name="Normal 4 2 2 4 6 4 2" xfId="20792" xr:uid="{7220C185-106B-4FC8-9093-434972A947E8}"/>
    <cellStyle name="Normal 4 2 2 4 6 5" xfId="22676" xr:uid="{A71608BB-3685-495F-8A97-BC62EF5BA3EA}"/>
    <cellStyle name="Normal 4 2 2 4 6 6" xfId="12842" xr:uid="{0DD415B8-547E-4632-B007-51AFF8BE85A1}"/>
    <cellStyle name="Normal 4 2 2 4 7" xfId="2208" xr:uid="{00000000-0005-0000-0000-000081050000}"/>
    <cellStyle name="Normal 4 2 2 4 7 2" xfId="7335" xr:uid="{3BF7C5D6-6D70-4BAB-9DE4-9D0AB1537E19}"/>
    <cellStyle name="Normal 4 2 2 4 7 2 2" xfId="17715" xr:uid="{A5A87725-B542-456C-8C24-5938A5086B56}"/>
    <cellStyle name="Normal 4 2 2 4 7 3" xfId="10168" xr:uid="{4DC94CEA-72D3-4462-AEBD-33D0D4D37B08}"/>
    <cellStyle name="Normal 4 2 2 4 7 3 2" xfId="20548" xr:uid="{812DAA69-B456-4A1B-A0AE-237CBC55FE00}"/>
    <cellStyle name="Normal 4 2 2 4 7 4" xfId="25096" xr:uid="{59F58065-4199-4106-9A15-BD2C5391B7B0}"/>
    <cellStyle name="Normal 4 2 2 4 7 5" xfId="14882" xr:uid="{0112D7EC-2D98-4DEC-B91B-F1F848280BB9}"/>
    <cellStyle name="Normal 4 2 2 4 8" xfId="3972" xr:uid="{0ED48F26-5E12-4166-A72C-6C4C5EBBF6E1}"/>
    <cellStyle name="Normal 4 2 2 4 8 2" xfId="8796" xr:uid="{B54FB584-BA06-4EA1-8EA4-E90091879801}"/>
    <cellStyle name="Normal 4 2 2 4 8 2 2" xfId="19176" xr:uid="{43D71011-D7FA-43E6-AE67-38BB7485609A}"/>
    <cellStyle name="Normal 4 2 2 4 8 3" xfId="11629" xr:uid="{768F07F0-1087-4E61-808E-A14C0851C388}"/>
    <cellStyle name="Normal 4 2 2 4 8 3 2" xfId="22009" xr:uid="{46234296-031E-4FFD-AB74-AEB0A33D65BC}"/>
    <cellStyle name="Normal 4 2 2 4 8 4" xfId="16343" xr:uid="{EBCA9866-59FB-4AE0-99FD-11E1A4B490BA}"/>
    <cellStyle name="Normal 4 2 2 4 9" xfId="5228" xr:uid="{141EB3B9-3DBB-46EA-A0E2-EEA3709D310A}"/>
    <cellStyle name="Normal 4 2 2 4 9 2" xfId="14526" xr:uid="{5959E2D1-4D58-4EA5-A4A4-9B85D8ADCB59}"/>
    <cellStyle name="Normal 4 2 2 5" xfId="929" xr:uid="{00000000-0005-0000-0000-000053050000}"/>
    <cellStyle name="Normal 4 2 2 5 10" xfId="9817" xr:uid="{58171749-EBE0-41BC-A70E-179CEEF4D561}"/>
    <cellStyle name="Normal 4 2 2 5 10 2" xfId="20197" xr:uid="{F2D3F1B8-6D2E-44D4-A005-7B245604EB93}"/>
    <cellStyle name="Normal 4 2 2 5 11" xfId="23639" xr:uid="{4F6A9DC8-DC4E-49AC-9523-A707C70EEC77}"/>
    <cellStyle name="Normal 4 2 2 5 12" xfId="12586" xr:uid="{4A902344-3DCA-4B79-8C03-DAFE5EFE6440}"/>
    <cellStyle name="Normal 4 2 2 5 2" xfId="930" xr:uid="{00000000-0005-0000-0000-000054050000}"/>
    <cellStyle name="Normal 4 2 2 5 2 2" xfId="931" xr:uid="{00000000-0005-0000-0000-000055050000}"/>
    <cellStyle name="Normal 4 2 2 5 2 2 2" xfId="5235" xr:uid="{BB2A55E1-3D3F-4778-BABA-3D7670BAE9A7}"/>
    <cellStyle name="Normal 4 2 2 5 2 2 2 2" xfId="24780" xr:uid="{74E8F1D5-1987-43CF-86B6-92E1C1DC5CAE}"/>
    <cellStyle name="Normal 4 2 2 5 2 2 2 3" xfId="27415" xr:uid="{91A993C5-8F2D-4A39-B491-DF055DE86D3F}"/>
    <cellStyle name="Normal 4 2 2 5 2 2 2 4" xfId="14533" xr:uid="{A58CF70A-7684-468F-AF9E-72F91CDEE923}"/>
    <cellStyle name="Normal 4 2 2 5 2 2 3" xfId="6986" xr:uid="{B06B3D5D-2FFD-47A5-9374-E7A749D7EB10}"/>
    <cellStyle name="Normal 4 2 2 5 2 2 3 2" xfId="27617" xr:uid="{686F00C0-92AF-48EF-8F7F-341E1897A390}"/>
    <cellStyle name="Normal 4 2 2 5 2 2 3 3" xfId="27354" xr:uid="{702B176F-70B9-4C22-9475-A180B82C544E}"/>
    <cellStyle name="Normal 4 2 2 5 2 2 3 4" xfId="17366" xr:uid="{7DE463CC-A07F-486F-BB45-A1F85BEC3835}"/>
    <cellStyle name="Normal 4 2 2 5 2 2 4" xfId="9819" xr:uid="{D5FE8D46-57A1-4FC6-9783-A476A8A2C32E}"/>
    <cellStyle name="Normal 4 2 2 5 2 2 4 2" xfId="29413" xr:uid="{68BE820C-826A-4F57-ADEA-F7F33A39BF0A}"/>
    <cellStyle name="Normal 4 2 2 5 2 2 4 3" xfId="20199" xr:uid="{F308CD53-9FA7-4232-AE58-24B2EA28331A}"/>
    <cellStyle name="Normal 4 2 2 5 2 2 5" xfId="24679" xr:uid="{1AB2CD9D-E3DE-4EBE-B49B-256598088DFA}"/>
    <cellStyle name="Normal 4 2 2 5 2 2 6" xfId="13850" xr:uid="{D5346BBC-C88F-434A-BAD1-F6962974956D}"/>
    <cellStyle name="Normal 4 2 2 5 2 3" xfId="2768" xr:uid="{00000000-0005-0000-0000-000091050000}"/>
    <cellStyle name="Normal 4 2 2 5 2 3 2" xfId="5986" xr:uid="{4F79CE1D-FD04-4C1D-A924-F43EB3944698}"/>
    <cellStyle name="Normal 4 2 2 5 2 3 2 2" xfId="27660" xr:uid="{78AB8423-D389-4A4C-AA7F-9649141E7E78}"/>
    <cellStyle name="Normal 4 2 2 5 2 3 2 3" xfId="15439" xr:uid="{531E4F4E-25E5-4752-B345-7AB1E9CE93D1}"/>
    <cellStyle name="Normal 4 2 2 5 2 3 3" xfId="7892" xr:uid="{CF0B3C64-E9A4-45CB-A1FE-9AC51949BCF2}"/>
    <cellStyle name="Normal 4 2 2 5 2 3 3 2" xfId="18272" xr:uid="{2B965257-6DF8-4838-AC3B-96710552853B}"/>
    <cellStyle name="Normal 4 2 2 5 2 3 4" xfId="10725" xr:uid="{9D62CC09-3D0C-4422-B8FC-85CA6C106737}"/>
    <cellStyle name="Normal 4 2 2 5 2 3 4 2" xfId="21105" xr:uid="{BFCBB2F2-3BD5-4435-B291-1D9922CF1C77}"/>
    <cellStyle name="Normal 4 2 2 5 2 3 5" xfId="24430" xr:uid="{B81F789B-A9FC-42A8-8330-5722F5ED092D}"/>
    <cellStyle name="Normal 4 2 2 5 2 3 6" xfId="13219" xr:uid="{0AE12896-55C9-400E-B3AD-39B52619F1E1}"/>
    <cellStyle name="Normal 4 2 2 5 2 4" xfId="4182" xr:uid="{C65CDB0D-6C14-4C4C-87D1-96C498932E52}"/>
    <cellStyle name="Normal 4 2 2 5 2 4 2" xfId="8954" xr:uid="{AEBCDB12-132A-452C-88C9-3FC1C24CFE4E}"/>
    <cellStyle name="Normal 4 2 2 5 2 4 2 2" xfId="29042" xr:uid="{26AD6E36-E1A2-433D-A82E-BC36F2F67C15}"/>
    <cellStyle name="Normal 4 2 2 5 2 4 2 3" xfId="19334" xr:uid="{C7C432BD-09CF-4123-8F42-D072425FBBA1}"/>
    <cellStyle name="Normal 4 2 2 5 2 4 3" xfId="11787" xr:uid="{A55D2D27-6739-4D76-82E6-630FED310E41}"/>
    <cellStyle name="Normal 4 2 2 5 2 4 3 2" xfId="22167" xr:uid="{321A2C97-4639-4556-BBDC-487AF3689163}"/>
    <cellStyle name="Normal 4 2 2 5 2 4 4" xfId="25058" xr:uid="{1F29A50C-4EA9-4D04-AC66-CEF83CD20367}"/>
    <cellStyle name="Normal 4 2 2 5 2 4 5" xfId="16501" xr:uid="{440D7215-C38F-4516-A4CE-2A597E91CD6C}"/>
    <cellStyle name="Normal 4 2 2 5 2 5" xfId="5234" xr:uid="{5B25C12D-A192-48CA-AC6B-FE90824957C4}"/>
    <cellStyle name="Normal 4 2 2 5 2 5 2" xfId="26476" xr:uid="{783D4596-487B-4E3C-BB7C-A9BBBD3AC4AA}"/>
    <cellStyle name="Normal 4 2 2 5 2 5 3" xfId="14532" xr:uid="{3D001904-949B-4072-A028-E4CB6746FFCE}"/>
    <cellStyle name="Normal 4 2 2 5 2 6" xfId="6985" xr:uid="{45EC6BC5-5E6F-4537-B521-428A8AFBB9A5}"/>
    <cellStyle name="Normal 4 2 2 5 2 6 2" xfId="17365" xr:uid="{862A1209-6E22-4B39-845A-AFB905B8255E}"/>
    <cellStyle name="Normal 4 2 2 5 2 7" xfId="9818" xr:uid="{AAC5116F-CB34-4B2F-8E39-FFF7ED7A0A97}"/>
    <cellStyle name="Normal 4 2 2 5 2 7 2" xfId="20198" xr:uid="{7412C043-D4CC-480B-86F4-33890837420C}"/>
    <cellStyle name="Normal 4 2 2 5 2 8" xfId="24650" xr:uid="{88F5A006-EB78-4F59-BF5B-E07823D4D7C3}"/>
    <cellStyle name="Normal 4 2 2 5 2 9" xfId="12744" xr:uid="{431D2F21-2C4D-4F5F-BA8F-7DD2E2FAB5CD}"/>
    <cellStyle name="Normal 4 2 2 5 3" xfId="932" xr:uid="{00000000-0005-0000-0000-000056050000}"/>
    <cellStyle name="Normal 4 2 2 5 3 2" xfId="4512" xr:uid="{E049B8BE-D8B3-4C11-B71A-CECFADEA9B46}"/>
    <cellStyle name="Normal 4 2 2 5 3 2 2" xfId="9284" xr:uid="{59266FD9-2CBC-409D-BE2A-DADD88089D21}"/>
    <cellStyle name="Normal 4 2 2 5 3 2 2 2" xfId="29265" xr:uid="{8F65F3E8-198E-4DC9-B2F5-2F429F94C8C2}"/>
    <cellStyle name="Normal 4 2 2 5 3 2 2 3" xfId="19664" xr:uid="{171404A7-91D5-4668-BD99-3D813849E06B}"/>
    <cellStyle name="Normal 4 2 2 5 3 2 3" xfId="12117" xr:uid="{729A547F-B580-400E-A1FF-6F5B18CD426C}"/>
    <cellStyle name="Normal 4 2 2 5 3 2 3 2" xfId="22497" xr:uid="{0D8505EA-1315-4A5E-B875-2CCF2ABF7183}"/>
    <cellStyle name="Normal 4 2 2 5 3 2 4" xfId="23437" xr:uid="{05B6868B-10CB-4611-8174-C49205B1C086}"/>
    <cellStyle name="Normal 4 2 2 5 3 2 5" xfId="16831" xr:uid="{04DF7987-3D04-4196-95B7-14D3FE0348E2}"/>
    <cellStyle name="Normal 4 2 2 5 3 3" xfId="5236" xr:uid="{D0DC0D79-6B0D-42F4-8359-B63BD6B67808}"/>
    <cellStyle name="Normal 4 2 2 5 3 3 2" xfId="23029" xr:uid="{6C72D273-C781-4929-9BDC-EC14BA3726CA}"/>
    <cellStyle name="Normal 4 2 2 5 3 3 3" xfId="27282" xr:uid="{FEC6DF22-1838-4905-B289-846F6F736681}"/>
    <cellStyle name="Normal 4 2 2 5 3 3 4" xfId="14534" xr:uid="{9362DCF5-4498-4EE8-8D1C-A467273DD596}"/>
    <cellStyle name="Normal 4 2 2 5 3 4" xfId="6987" xr:uid="{901345E2-1587-469C-939D-B36370FF6A42}"/>
    <cellStyle name="Normal 4 2 2 5 3 4 2" xfId="25625" xr:uid="{3D7F0D0C-9321-4763-AD34-9EF0AE3FF06C}"/>
    <cellStyle name="Normal 4 2 2 5 3 4 3" xfId="28580" xr:uid="{63F75DC7-B827-4F4B-831E-0EB2CFD23B86}"/>
    <cellStyle name="Normal 4 2 2 5 3 4 4" xfId="17367" xr:uid="{8DCB8E37-B49A-46AC-82EB-538434DD6566}"/>
    <cellStyle name="Normal 4 2 2 5 3 5" xfId="9820" xr:uid="{22B8E61A-940A-44EF-A67B-1FEF8E888503}"/>
    <cellStyle name="Normal 4 2 2 5 3 5 2" xfId="29414" xr:uid="{8E69B30C-E9F1-4BF1-A24F-F3AC703D1500}"/>
    <cellStyle name="Normal 4 2 2 5 3 5 3" xfId="20200" xr:uid="{AC92B244-EF5E-4695-B110-FEA706E96ED0}"/>
    <cellStyle name="Normal 4 2 2 5 3 6" xfId="23036" xr:uid="{B1C54EFA-4EE1-4FC3-8C1B-3F4ED1734102}"/>
    <cellStyle name="Normal 4 2 2 5 3 7" xfId="13851" xr:uid="{BAFA886D-9DEC-4C30-B41C-4298CE465B14}"/>
    <cellStyle name="Normal 4 2 2 5 4" xfId="933" xr:uid="{00000000-0005-0000-0000-000057050000}"/>
    <cellStyle name="Normal 4 2 2 5 4 2" xfId="5237" xr:uid="{FBF7B6F4-DCA5-464C-A60C-8751E1E408E9}"/>
    <cellStyle name="Normal 4 2 2 5 4 2 2" xfId="24703" xr:uid="{C7485AA5-B669-4551-9315-FC080ED8CFEA}"/>
    <cellStyle name="Normal 4 2 2 5 4 2 3" xfId="26233" xr:uid="{6AD5F11A-EA59-4309-8090-DC567E72943C}"/>
    <cellStyle name="Normal 4 2 2 5 4 2 4" xfId="14535" xr:uid="{7ECE356E-313B-42CB-A1D3-FCC2375DFF9A}"/>
    <cellStyle name="Normal 4 2 2 5 4 3" xfId="6988" xr:uid="{E84AAD02-12D7-498D-988A-7DE82B4F9F15}"/>
    <cellStyle name="Normal 4 2 2 5 4 3 2" xfId="27045" xr:uid="{699BE569-BFB6-4A74-9F07-4D458083C0BC}"/>
    <cellStyle name="Normal 4 2 2 5 4 3 3" xfId="17368" xr:uid="{A1361F66-D4AA-4CF8-9DAD-7AD2D9E3D438}"/>
    <cellStyle name="Normal 4 2 2 5 4 4" xfId="9821" xr:uid="{BE39222B-A1CF-424C-B8B8-0E83D50105AB}"/>
    <cellStyle name="Normal 4 2 2 5 4 4 2" xfId="20201" xr:uid="{E020F430-1093-46F8-9E00-662975A4E683}"/>
    <cellStyle name="Normal 4 2 2 5 4 5" xfId="24315" xr:uid="{31FBF425-6E7C-4A0E-B0B8-02059FDD6E19}"/>
    <cellStyle name="Normal 4 2 2 5 4 6" xfId="13442" xr:uid="{1695C9F3-8203-4C46-A191-BA26B2A9EFE9}"/>
    <cellStyle name="Normal 4 2 2 5 5" xfId="2514" xr:uid="{00000000-0005-0000-0000-000094050000}"/>
    <cellStyle name="Normal 4 2 2 5 5 2" xfId="5792" xr:uid="{77BAEC64-5E37-4042-98C2-8298A57D0226}"/>
    <cellStyle name="Normal 4 2 2 5 5 2 2" xfId="27529" xr:uid="{AD85F3C9-B223-4255-90FB-AD6300F365A0}"/>
    <cellStyle name="Normal 4 2 2 5 5 2 3" xfId="15186" xr:uid="{3C121F72-D4F8-4D10-8449-508995BBCF3A}"/>
    <cellStyle name="Normal 4 2 2 5 5 3" xfId="7639" xr:uid="{F8DB22E3-7B6D-4144-802D-7AA035B0A0EE}"/>
    <cellStyle name="Normal 4 2 2 5 5 3 2" xfId="18019" xr:uid="{A4DF8C86-0048-4F64-8F80-FAD5B89C41FF}"/>
    <cellStyle name="Normal 4 2 2 5 5 4" xfId="10472" xr:uid="{8C3DC2F1-19B5-4410-B4B5-C002ABC268E2}"/>
    <cellStyle name="Normal 4 2 2 5 5 4 2" xfId="20852" xr:uid="{CF407E97-4759-4A15-ABD7-8BBA39E492D5}"/>
    <cellStyle name="Normal 4 2 2 5 5 5" xfId="24481" xr:uid="{8D7EE892-8887-495A-A9A0-AD53852F641B}"/>
    <cellStyle name="Normal 4 2 2 5 5 6" xfId="12902" xr:uid="{D6A48E63-4E4B-45EA-A18E-8440363B7741}"/>
    <cellStyle name="Normal 4 2 2 5 6" xfId="2352" xr:uid="{00000000-0005-0000-0000-00008E050000}"/>
    <cellStyle name="Normal 4 2 2 5 6 2" xfId="7479" xr:uid="{DB22DD5E-9B79-40A0-9C8D-3FA9C2E3A5B5}"/>
    <cellStyle name="Normal 4 2 2 5 6 2 2" xfId="28092" xr:uid="{71BE59F2-93C1-40BC-814A-90D10CD9E6F6}"/>
    <cellStyle name="Normal 4 2 2 5 6 2 3" xfId="17859" xr:uid="{F9370712-E4E1-4873-B0F5-71AD2E79E593}"/>
    <cellStyle name="Normal 4 2 2 5 6 3" xfId="10312" xr:uid="{EFD862F5-19BF-4263-BCA2-5A933F86B82B}"/>
    <cellStyle name="Normal 4 2 2 5 6 3 2" xfId="20692" xr:uid="{41724785-511B-42F5-800E-97FAF9D83914}"/>
    <cellStyle name="Normal 4 2 2 5 6 4" xfId="23717" xr:uid="{D1BE1319-0532-4686-98EF-6512B4ADDEDD}"/>
    <cellStyle name="Normal 4 2 2 5 6 5" xfId="15026" xr:uid="{7E22B584-62AC-47F9-A90D-CB5E498CB451}"/>
    <cellStyle name="Normal 4 2 2 5 7" xfId="3973" xr:uid="{C4ACFCEF-14B3-40AE-ABFF-B000279843F1}"/>
    <cellStyle name="Normal 4 2 2 5 7 2" xfId="8797" xr:uid="{C5D84EDB-E9B5-4072-9365-B9F8F88EE448}"/>
    <cellStyle name="Normal 4 2 2 5 7 2 2" xfId="19177" xr:uid="{9E213812-8C20-4C0B-BA78-7AFC9E58DEB3}"/>
    <cellStyle name="Normal 4 2 2 5 7 3" xfId="11630" xr:uid="{C23ADEDA-2837-47F1-9E98-FDE60199FEC2}"/>
    <cellStyle name="Normal 4 2 2 5 7 3 2" xfId="22010" xr:uid="{2254D8D2-FDA5-4C97-B63B-61350D6E97E8}"/>
    <cellStyle name="Normal 4 2 2 5 7 4" xfId="28327" xr:uid="{9E80C560-B7C3-4DF8-8EF7-1A19A15D5A9C}"/>
    <cellStyle name="Normal 4 2 2 5 7 5" xfId="16344" xr:uid="{4A3E1B43-F1F0-4F84-A199-892F3592355D}"/>
    <cellStyle name="Normal 4 2 2 5 8" xfId="5233" xr:uid="{99EDCC47-7759-4792-8EE3-30957819F237}"/>
    <cellStyle name="Normal 4 2 2 5 8 2" xfId="14531" xr:uid="{05C04DB2-3738-498B-8248-64DBEBF26A1B}"/>
    <cellStyle name="Normal 4 2 2 5 9" xfId="6984" xr:uid="{7234C7C5-2619-42B4-9EBE-929194430821}"/>
    <cellStyle name="Normal 4 2 2 5 9 2" xfId="17364" xr:uid="{5C19578B-13BB-4230-930C-8CB16E58F99E}"/>
    <cellStyle name="Normal 4 2 2 6" xfId="934" xr:uid="{00000000-0005-0000-0000-000058050000}"/>
    <cellStyle name="Normal 4 2 2 6 10" xfId="9822" xr:uid="{2561D18D-4E72-4AE6-AA97-22DF5CAF4D20}"/>
    <cellStyle name="Normal 4 2 2 6 10 2" xfId="20202" xr:uid="{DD89E622-D3D6-4B3E-B7AD-5A25DA26FF2A}"/>
    <cellStyle name="Normal 4 2 2 6 11" xfId="23590" xr:uid="{11A9B7DB-80B6-4EA4-A830-7E6CBC498292}"/>
    <cellStyle name="Normal 4 2 2 6 12" xfId="12587" xr:uid="{E2F84217-4F6D-4768-A087-B3CEB335A4E4}"/>
    <cellStyle name="Normal 4 2 2 6 2" xfId="935" xr:uid="{00000000-0005-0000-0000-000059050000}"/>
    <cellStyle name="Normal 4 2 2 6 2 2" xfId="936" xr:uid="{00000000-0005-0000-0000-00005A050000}"/>
    <cellStyle name="Normal 4 2 2 6 2 2 2" xfId="5240" xr:uid="{6F5B2623-C032-414D-8BC1-BDCFC1F6835C}"/>
    <cellStyle name="Normal 4 2 2 6 2 2 2 2" xfId="22743" xr:uid="{09CD513C-488E-4419-97B1-B67AF03D62BA}"/>
    <cellStyle name="Normal 4 2 2 6 2 2 2 3" xfId="27580" xr:uid="{DFB8FFD9-D5C8-4DA4-8614-F96625D45145}"/>
    <cellStyle name="Normal 4 2 2 6 2 2 2 4" xfId="14538" xr:uid="{A5EF2391-BEAF-477E-8940-36D03BE1E800}"/>
    <cellStyle name="Normal 4 2 2 6 2 2 3" xfId="6991" xr:uid="{95F4974A-894F-4860-8699-13AB1BEB70AB}"/>
    <cellStyle name="Normal 4 2 2 6 2 2 3 2" xfId="27618" xr:uid="{ED699511-B2B0-4ECF-BFA3-495CB59F5F4E}"/>
    <cellStyle name="Normal 4 2 2 6 2 2 3 3" xfId="26660" xr:uid="{EF9AA21E-2E22-4858-8F3D-7B1CA787E389}"/>
    <cellStyle name="Normal 4 2 2 6 2 2 3 4" xfId="17371" xr:uid="{5F93B48C-62FE-4CC8-ADE3-9E2B782D49B9}"/>
    <cellStyle name="Normal 4 2 2 6 2 2 4" xfId="9824" xr:uid="{1D8DD49B-3C79-41E4-9C8F-9484788576C5}"/>
    <cellStyle name="Normal 4 2 2 6 2 2 4 2" xfId="29415" xr:uid="{CCD0D234-5A2B-4730-A0F9-0150433F8D5E}"/>
    <cellStyle name="Normal 4 2 2 6 2 2 4 3" xfId="20204" xr:uid="{C31C3F99-CC06-43B0-A424-4AF2C4049761}"/>
    <cellStyle name="Normal 4 2 2 6 2 2 5" xfId="24361" xr:uid="{4C68074B-E687-4033-8FEB-9F77E550AE00}"/>
    <cellStyle name="Normal 4 2 2 6 2 2 6" xfId="13852" xr:uid="{DAA0A645-9EEE-48A8-AF04-A76D1DCAD4DD}"/>
    <cellStyle name="Normal 4 2 2 6 2 3" xfId="2769" xr:uid="{00000000-0005-0000-0000-000098050000}"/>
    <cellStyle name="Normal 4 2 2 6 2 3 2" xfId="5987" xr:uid="{77158A41-DC44-4BAC-82C0-46E3F59185DA}"/>
    <cellStyle name="Normal 4 2 2 6 2 3 2 2" xfId="26907" xr:uid="{B6EF9791-E7B2-44FD-ACE6-D90AB1367990}"/>
    <cellStyle name="Normal 4 2 2 6 2 3 2 3" xfId="15440" xr:uid="{3320EA68-7558-45B0-AFEC-B1ADC52F4049}"/>
    <cellStyle name="Normal 4 2 2 6 2 3 3" xfId="7893" xr:uid="{44AC1D0C-A867-43BA-A801-5D1DFE078152}"/>
    <cellStyle name="Normal 4 2 2 6 2 3 3 2" xfId="18273" xr:uid="{8879CEAB-EFBF-4490-9446-1A37C0675D06}"/>
    <cellStyle name="Normal 4 2 2 6 2 3 4" xfId="10726" xr:uid="{FC74A597-35EC-4AFA-97DC-58E59BEF5AB2}"/>
    <cellStyle name="Normal 4 2 2 6 2 3 4 2" xfId="21106" xr:uid="{6F74B78A-DFE0-4366-8219-445536C6F776}"/>
    <cellStyle name="Normal 4 2 2 6 2 3 5" xfId="25358" xr:uid="{5DD0AF5D-8B3F-444E-AA6A-9DCDDE37FF46}"/>
    <cellStyle name="Normal 4 2 2 6 2 3 6" xfId="13220" xr:uid="{9A48E49D-3543-4A53-84C3-D924CEF31E0D}"/>
    <cellStyle name="Normal 4 2 2 6 2 4" xfId="4183" xr:uid="{4A600C20-B7B2-4CC1-8893-32A614127785}"/>
    <cellStyle name="Normal 4 2 2 6 2 4 2" xfId="8955" xr:uid="{EA0D9F9D-E07C-4CB9-BE3E-87351E77F228}"/>
    <cellStyle name="Normal 4 2 2 6 2 4 2 2" xfId="29043" xr:uid="{2DBA315C-5C30-47D3-A2FB-DEF876A68A13}"/>
    <cellStyle name="Normal 4 2 2 6 2 4 2 3" xfId="19335" xr:uid="{975FDC66-83DC-45C1-BC2E-40F9A9AC5561}"/>
    <cellStyle name="Normal 4 2 2 6 2 4 3" xfId="11788" xr:uid="{CA5CD5B8-C598-4FC7-9B17-45027E2B06BD}"/>
    <cellStyle name="Normal 4 2 2 6 2 4 3 2" xfId="22168" xr:uid="{A0187298-99B6-4651-BD1A-6C1C79138CB1}"/>
    <cellStyle name="Normal 4 2 2 6 2 4 4" xfId="23964" xr:uid="{388895BE-FD39-4AF5-B105-8FDC92A42E0B}"/>
    <cellStyle name="Normal 4 2 2 6 2 4 5" xfId="16502" xr:uid="{C5169F37-8B69-4859-8714-687CB20A635B}"/>
    <cellStyle name="Normal 4 2 2 6 2 5" xfId="5239" xr:uid="{662E116E-9EC3-4A06-979B-4EFE42AE6890}"/>
    <cellStyle name="Normal 4 2 2 6 2 5 2" xfId="28372" xr:uid="{70454BAD-28A9-4101-AE6B-D9ED288DDA2B}"/>
    <cellStyle name="Normal 4 2 2 6 2 5 3" xfId="14537" xr:uid="{5187D604-5B23-4136-BC05-65A19767659B}"/>
    <cellStyle name="Normal 4 2 2 6 2 6" xfId="6990" xr:uid="{FF310834-285A-481B-9925-936D55C32865}"/>
    <cellStyle name="Normal 4 2 2 6 2 6 2" xfId="17370" xr:uid="{3DB2F12C-026A-4A45-B982-D32BF14048DC}"/>
    <cellStyle name="Normal 4 2 2 6 2 7" xfId="9823" xr:uid="{ECA44F94-06E9-4180-9BDD-88E77CCD4115}"/>
    <cellStyle name="Normal 4 2 2 6 2 7 2" xfId="20203" xr:uid="{E0440E39-4A6D-45F4-8B3C-3D4577E20CFE}"/>
    <cellStyle name="Normal 4 2 2 6 2 8" xfId="22932" xr:uid="{1FA73B3E-1D31-499C-8A57-0C8195DC023A}"/>
    <cellStyle name="Normal 4 2 2 6 2 9" xfId="12745" xr:uid="{F073804B-386A-4A13-9194-C1CB16759E4B}"/>
    <cellStyle name="Normal 4 2 2 6 3" xfId="937" xr:uid="{00000000-0005-0000-0000-00005B050000}"/>
    <cellStyle name="Normal 4 2 2 6 3 2" xfId="4513" xr:uid="{3C535D30-4F3D-46CB-AFA7-72D4C11D4890}"/>
    <cellStyle name="Normal 4 2 2 6 3 2 2" xfId="9285" xr:uid="{9A792B1F-E3F2-44F4-BC2C-B5A5BE9CC4A8}"/>
    <cellStyle name="Normal 4 2 2 6 3 2 2 2" xfId="29266" xr:uid="{8CF39A1A-A244-4345-BA53-8293D37B0FDB}"/>
    <cellStyle name="Normal 4 2 2 6 3 2 2 3" xfId="19665" xr:uid="{2A9B5CC3-3017-488E-97D0-098DAD78554D}"/>
    <cellStyle name="Normal 4 2 2 6 3 2 3" xfId="12118" xr:uid="{1A834563-6AB8-48AC-BECC-0CB2AF0093DD}"/>
    <cellStyle name="Normal 4 2 2 6 3 2 3 2" xfId="22498" xr:uid="{7C83541A-4FC0-4BB7-82C5-06FE99E97000}"/>
    <cellStyle name="Normal 4 2 2 6 3 2 4" xfId="24962" xr:uid="{F3290EC6-C128-4396-83B4-C190E6F07075}"/>
    <cellStyle name="Normal 4 2 2 6 3 2 5" xfId="16832" xr:uid="{2607B29E-3790-41F8-B887-50EC8B36D73A}"/>
    <cellStyle name="Normal 4 2 2 6 3 3" xfId="5241" xr:uid="{90D8FC7C-E81B-4DA4-BA7F-0935FFDDE95B}"/>
    <cellStyle name="Normal 4 2 2 6 3 3 2" xfId="26822" xr:uid="{4FF99E2A-6C61-4C03-ACCE-44D4D0A6E67D}"/>
    <cellStyle name="Normal 4 2 2 6 3 3 3" xfId="27486" xr:uid="{2C8E640E-2B5A-4837-A3E7-41231A33D013}"/>
    <cellStyle name="Normal 4 2 2 6 3 3 4" xfId="14539" xr:uid="{AE953FB9-649F-4C31-9347-AD2DA4997FA0}"/>
    <cellStyle name="Normal 4 2 2 6 3 4" xfId="6992" xr:uid="{3C5B5C16-8376-49F8-B0CB-5AB1F34D0DFB}"/>
    <cellStyle name="Normal 4 2 2 6 3 4 2" xfId="27285" xr:uid="{3980CFEC-2FE6-4C5C-BED4-9B7570AFD8E2}"/>
    <cellStyle name="Normal 4 2 2 6 3 4 3" xfId="27272" xr:uid="{862D206E-6C31-4D59-A121-52856B57CFD7}"/>
    <cellStyle name="Normal 4 2 2 6 3 4 4" xfId="17372" xr:uid="{550094BF-19E4-4FD0-8B2B-5979CB7F0FF3}"/>
    <cellStyle name="Normal 4 2 2 6 3 5" xfId="9825" xr:uid="{CEB9C7F4-F0A1-4722-B955-5F2C1D176CBB}"/>
    <cellStyle name="Normal 4 2 2 6 3 5 2" xfId="29416" xr:uid="{26618566-766D-4872-8583-5618A3E842C7}"/>
    <cellStyle name="Normal 4 2 2 6 3 5 3" xfId="20205" xr:uid="{B3B95895-399D-4E1D-BF34-EA2962EEC19E}"/>
    <cellStyle name="Normal 4 2 2 6 3 6" xfId="24230" xr:uid="{514BFD68-60B8-4E2A-BEBA-EB6872B3289A}"/>
    <cellStyle name="Normal 4 2 2 6 3 7" xfId="13853" xr:uid="{5C8A8026-B8CF-48C7-B291-F159243D9733}"/>
    <cellStyle name="Normal 4 2 2 6 4" xfId="938" xr:uid="{00000000-0005-0000-0000-00005C050000}"/>
    <cellStyle name="Normal 4 2 2 6 4 2" xfId="5242" xr:uid="{8B7500D1-1045-40FB-A876-21499B7F35D7}"/>
    <cellStyle name="Normal 4 2 2 6 4 2 2" xfId="23326" xr:uid="{9F3982A5-F9A4-42BF-94FD-1144EC865199}"/>
    <cellStyle name="Normal 4 2 2 6 4 2 3" xfId="26270" xr:uid="{0A351F3D-29E9-459A-BE2F-2BDA2C34C3E0}"/>
    <cellStyle name="Normal 4 2 2 6 4 2 4" xfId="14540" xr:uid="{E29ABD2C-8DF0-401D-B148-402D0B0DBC6B}"/>
    <cellStyle name="Normal 4 2 2 6 4 3" xfId="6993" xr:uid="{4F566D0D-B754-4C10-8F65-41EB9DAD07DA}"/>
    <cellStyle name="Normal 4 2 2 6 4 3 2" xfId="27219" xr:uid="{A972ADBB-CA94-4267-9428-02104DFCED14}"/>
    <cellStyle name="Normal 4 2 2 6 4 3 3" xfId="17373" xr:uid="{F7CBC127-F930-4B83-8A23-AF06F29B60B2}"/>
    <cellStyle name="Normal 4 2 2 6 4 4" xfId="9826" xr:uid="{EA920DFB-FD30-4FB8-BCE4-997A3CE84931}"/>
    <cellStyle name="Normal 4 2 2 6 4 4 2" xfId="20206" xr:uid="{FAE1C70A-5106-450B-8D57-D90B25E4D0FB}"/>
    <cellStyle name="Normal 4 2 2 6 4 5" xfId="23582" xr:uid="{ECD4C5CC-E49D-4568-8896-C362906263EC}"/>
    <cellStyle name="Normal 4 2 2 6 4 6" xfId="13443" xr:uid="{6CB2BAB9-19E6-4059-BDB0-2427D88FA990}"/>
    <cellStyle name="Normal 4 2 2 6 5" xfId="2577" xr:uid="{00000000-0005-0000-0000-00009B050000}"/>
    <cellStyle name="Normal 4 2 2 6 5 2" xfId="5842" xr:uid="{BB13DED3-5EA3-43B9-963D-8ACB59D162CF}"/>
    <cellStyle name="Normal 4 2 2 6 5 2 2" xfId="26839" xr:uid="{437FD476-A855-46B3-934E-248641D8A05B}"/>
    <cellStyle name="Normal 4 2 2 6 5 2 3" xfId="15249" xr:uid="{693E8A13-DBC6-4777-94D9-DF3033BB3255}"/>
    <cellStyle name="Normal 4 2 2 6 5 3" xfId="7702" xr:uid="{D062841D-12D1-4B74-8218-F4536D4677E6}"/>
    <cellStyle name="Normal 4 2 2 6 5 3 2" xfId="18082" xr:uid="{F8220E91-E151-48CE-B448-569CB90D494F}"/>
    <cellStyle name="Normal 4 2 2 6 5 4" xfId="10535" xr:uid="{DD7E7BC7-C813-4AA2-801A-51231DD1A7A6}"/>
    <cellStyle name="Normal 4 2 2 6 5 4 2" xfId="20915" xr:uid="{16A8D1CD-5EC0-4376-BDD5-9CC83AA89412}"/>
    <cellStyle name="Normal 4 2 2 6 5 5" xfId="24970" xr:uid="{6D93BF68-17F3-41CB-9DDA-E8C0E8DEE6BD}"/>
    <cellStyle name="Normal 4 2 2 6 5 6" xfId="12965" xr:uid="{1B54A201-D8DB-4CA1-9906-E4EF9C822C61}"/>
    <cellStyle name="Normal 4 2 2 6 6" xfId="2353" xr:uid="{00000000-0005-0000-0000-000095050000}"/>
    <cellStyle name="Normal 4 2 2 6 6 2" xfId="7480" xr:uid="{FAEF91AF-9211-4435-A837-B87E36160B8C}"/>
    <cellStyle name="Normal 4 2 2 6 6 2 2" xfId="26930" xr:uid="{5B19A4BC-3F78-4EE6-8F92-C8895AE3E6EA}"/>
    <cellStyle name="Normal 4 2 2 6 6 2 3" xfId="17860" xr:uid="{5525B37D-CB38-447D-85B6-6EE5E847F0DC}"/>
    <cellStyle name="Normal 4 2 2 6 6 3" xfId="10313" xr:uid="{DA2AEF52-F208-4F89-A091-302F21486427}"/>
    <cellStyle name="Normal 4 2 2 6 6 3 2" xfId="20693" xr:uid="{B4B6196F-62E2-4FDD-996A-245C9E1D4C98}"/>
    <cellStyle name="Normal 4 2 2 6 6 4" xfId="23031" xr:uid="{09ED6ABB-BDED-4F80-B8BB-8E7246681CA1}"/>
    <cellStyle name="Normal 4 2 2 6 6 5" xfId="15027" xr:uid="{C22F411D-7C67-4A71-B13B-8EE2229526A0}"/>
    <cellStyle name="Normal 4 2 2 6 7" xfId="3974" xr:uid="{3C44D71E-0ED7-4B64-B21F-FB171EDB30F8}"/>
    <cellStyle name="Normal 4 2 2 6 7 2" xfId="8798" xr:uid="{CDB8CAFA-399C-4118-97FE-5516055D49DA}"/>
    <cellStyle name="Normal 4 2 2 6 7 2 2" xfId="19178" xr:uid="{285168F4-5223-4535-A0CE-271C75819637}"/>
    <cellStyle name="Normal 4 2 2 6 7 3" xfId="11631" xr:uid="{A488E30D-91C2-44D5-AB3E-7785E8398C46}"/>
    <cellStyle name="Normal 4 2 2 6 7 3 2" xfId="22011" xr:uid="{F707871D-780D-4C95-B221-B241EF4E1839}"/>
    <cellStyle name="Normal 4 2 2 6 7 4" xfId="27575" xr:uid="{36575FDE-8F80-4BA2-AC5B-6CB7E45CBDEC}"/>
    <cellStyle name="Normal 4 2 2 6 7 5" xfId="16345" xr:uid="{AFC830DC-84AB-4ED2-BEE4-C2ADF3452D36}"/>
    <cellStyle name="Normal 4 2 2 6 8" xfId="5238" xr:uid="{5BDB20EC-E8E3-44DF-84B7-9AFAC17D679F}"/>
    <cellStyle name="Normal 4 2 2 6 8 2" xfId="14536" xr:uid="{7843AA79-BD79-4A07-84FF-0BAB2ADCF180}"/>
    <cellStyle name="Normal 4 2 2 6 9" xfId="6989" xr:uid="{7A743304-F793-4464-8858-A840A2C99EAD}"/>
    <cellStyle name="Normal 4 2 2 6 9 2" xfId="17369" xr:uid="{2C470E94-78DF-49F4-ADD7-DE0028853463}"/>
    <cellStyle name="Normal 4 2 2 7" xfId="939" xr:uid="{00000000-0005-0000-0000-00005D050000}"/>
    <cellStyle name="Normal 4 2 2 7 10" xfId="12588" xr:uid="{F487EBE3-2457-4BE7-A555-B738C8F4B1CC}"/>
    <cellStyle name="Normal 4 2 2 7 2" xfId="940" xr:uid="{00000000-0005-0000-0000-00005E050000}"/>
    <cellStyle name="Normal 4 2 2 7 2 2" xfId="2928" xr:uid="{00000000-0005-0000-0000-00009E050000}"/>
    <cellStyle name="Normal 4 2 2 7 2 2 2" xfId="6108" xr:uid="{57C0A4CB-A731-4894-954B-67C4835C67DD}"/>
    <cellStyle name="Normal 4 2 2 7 2 2 2 2" xfId="28550" xr:uid="{00EB9B60-60AE-47DF-87FC-A929CF3ECBC9}"/>
    <cellStyle name="Normal 4 2 2 7 2 2 2 3" xfId="28559" xr:uid="{0D04EC90-A42A-42BA-BEC8-C572A8A71233}"/>
    <cellStyle name="Normal 4 2 2 7 2 2 2 4" xfId="15586" xr:uid="{989D8687-E2BC-414E-B06B-B1EEA33901DE}"/>
    <cellStyle name="Normal 4 2 2 7 2 2 3" xfId="8039" xr:uid="{E11D03F5-4B64-441A-B3A8-AF846F4FD19D}"/>
    <cellStyle name="Normal 4 2 2 7 2 2 3 2" xfId="28545" xr:uid="{B1383DD4-151F-44B8-845C-866CCE70ABA6}"/>
    <cellStyle name="Normal 4 2 2 7 2 2 3 3" xfId="18419" xr:uid="{0D9E908E-557F-4CB0-8D4D-439C683CD112}"/>
    <cellStyle name="Normal 4 2 2 7 2 2 4" xfId="10872" xr:uid="{CD1F0151-0780-4C32-A907-04B6AC3F91C0}"/>
    <cellStyle name="Normal 4 2 2 7 2 2 4 2" xfId="21252" xr:uid="{E173457F-7059-4390-9D22-FBD5B29E91A9}"/>
    <cellStyle name="Normal 4 2 2 7 2 2 5" xfId="24334" xr:uid="{9B020136-7BA9-4ECA-901B-0B93B9691C85}"/>
    <cellStyle name="Normal 4 2 2 7 2 2 6" xfId="13444" xr:uid="{CB385DE0-E6B5-435B-8AB0-FC43CF144F09}"/>
    <cellStyle name="Normal 4 2 2 7 2 3" xfId="5244" xr:uid="{D04BEBCB-D9B3-46E7-9F67-2B62050C65D8}"/>
    <cellStyle name="Normal 4 2 2 7 2 3 2" xfId="22814" xr:uid="{6EC1EBB6-14EB-46B1-B179-3A987D46FA48}"/>
    <cellStyle name="Normal 4 2 2 7 2 3 3" xfId="27002" xr:uid="{BABBEF22-2173-49D7-B125-D2184A702964}"/>
    <cellStyle name="Normal 4 2 2 7 2 3 4" xfId="14542" xr:uid="{BD1DD18D-ADD1-4FCB-9B93-1322F539C844}"/>
    <cellStyle name="Normal 4 2 2 7 2 4" xfId="6995" xr:uid="{86F6412A-F37C-4495-A69A-3EA4E32F3A34}"/>
    <cellStyle name="Normal 4 2 2 7 2 4 2" xfId="26234" xr:uid="{FEE8BE2B-87B2-4DAA-9A76-C334EC6AE9DB}"/>
    <cellStyle name="Normal 4 2 2 7 2 4 3" xfId="28378" xr:uid="{EA9DC767-E875-4F33-9676-DFF1AE133D23}"/>
    <cellStyle name="Normal 4 2 2 7 2 4 4" xfId="17375" xr:uid="{DFCFE355-5189-466F-8882-4EDE43DCB1DD}"/>
    <cellStyle name="Normal 4 2 2 7 2 5" xfId="9828" xr:uid="{7F2563CD-AD6A-483B-8E73-61E5882B47DA}"/>
    <cellStyle name="Normal 4 2 2 7 2 5 2" xfId="29417" xr:uid="{441BBF49-982E-411F-A346-AEDD884F8C83}"/>
    <cellStyle name="Normal 4 2 2 7 2 5 3" xfId="20208" xr:uid="{7AB1868C-4F40-4E23-939E-075A2BBFBB20}"/>
    <cellStyle name="Normal 4 2 2 7 2 6" xfId="25431" xr:uid="{31D5A380-4290-46FB-957A-611FB36B4545}"/>
    <cellStyle name="Normal 4 2 2 7 2 7" xfId="12746" xr:uid="{22704B4E-8FE0-49EF-A78F-8EA5E20E7E73}"/>
    <cellStyle name="Normal 4 2 2 7 3" xfId="941" xr:uid="{00000000-0005-0000-0000-00005F050000}"/>
    <cellStyle name="Normal 4 2 2 7 3 2" xfId="5245" xr:uid="{B40BB902-CB0E-40C3-A0CD-B7F27874C6B2}"/>
    <cellStyle name="Normal 4 2 2 7 3 2 2" xfId="27668" xr:uid="{17E9F41F-C4CD-4EDE-ABF5-8174F052771D}"/>
    <cellStyle name="Normal 4 2 2 7 3 2 3" xfId="27516" xr:uid="{FD804A08-F8CC-4A4A-A913-C66336A6B8B3}"/>
    <cellStyle name="Normal 4 2 2 7 3 2 4" xfId="14543" xr:uid="{DBF67581-FF04-4376-8D32-9033CD4C85DC}"/>
    <cellStyle name="Normal 4 2 2 7 3 3" xfId="6996" xr:uid="{43D0183A-0402-46DC-A9A6-746377F5DC85}"/>
    <cellStyle name="Normal 4 2 2 7 3 3 2" xfId="27612" xr:uid="{877A84E7-BEAE-42D5-98EC-569717F4AA35}"/>
    <cellStyle name="Normal 4 2 2 7 3 3 3" xfId="27754" xr:uid="{1AA65364-8454-410A-83E3-AA9DDBDD96C7}"/>
    <cellStyle name="Normal 4 2 2 7 3 3 4" xfId="17376" xr:uid="{BBDB9507-B01F-4BEC-AB97-141A5F057185}"/>
    <cellStyle name="Normal 4 2 2 7 3 4" xfId="9829" xr:uid="{CB5FE095-E508-4487-95A1-4C0A4FB94C21}"/>
    <cellStyle name="Normal 4 2 2 7 3 4 2" xfId="29418" xr:uid="{F8ED6E61-114B-4280-81CA-949C17B9017D}"/>
    <cellStyle name="Normal 4 2 2 7 3 4 3" xfId="20209" xr:uid="{F73018EA-2BD9-4911-861A-F3E27C3C8E03}"/>
    <cellStyle name="Normal 4 2 2 7 3 5" xfId="22780" xr:uid="{3C1090F0-CECB-4396-8D62-6EE60CEF2CBA}"/>
    <cellStyle name="Normal 4 2 2 7 3 6" xfId="13221" xr:uid="{F238A0EC-F728-491D-AB52-3CBDDEEC0F2B}"/>
    <cellStyle name="Normal 4 2 2 7 4" xfId="2354" xr:uid="{00000000-0005-0000-0000-00009C050000}"/>
    <cellStyle name="Normal 4 2 2 7 4 2" xfId="7481" xr:uid="{AF381B43-6F28-42FB-ADF6-39881F3664B6}"/>
    <cellStyle name="Normal 4 2 2 7 4 2 2" xfId="27340" xr:uid="{4C124964-6D75-43BD-87A3-DB5968AB63FC}"/>
    <cellStyle name="Normal 4 2 2 7 4 2 3" xfId="17861" xr:uid="{1AA920BF-D970-4DB5-96D4-82BE17E020E1}"/>
    <cellStyle name="Normal 4 2 2 7 4 3" xfId="10314" xr:uid="{17223411-B143-474A-9153-83094A1A8D56}"/>
    <cellStyle name="Normal 4 2 2 7 4 3 2" xfId="20694" xr:uid="{578AB773-C1CD-4F3D-AAA2-422DB0737571}"/>
    <cellStyle name="Normal 4 2 2 7 4 4" xfId="24350" xr:uid="{3E4651B1-E0F7-4322-977E-C1E96A9EB270}"/>
    <cellStyle name="Normal 4 2 2 7 4 5" xfId="15028" xr:uid="{C73873C5-A60C-4636-A163-84B1757B618D}"/>
    <cellStyle name="Normal 4 2 2 7 5" xfId="3975" xr:uid="{934EA604-89F8-4E07-B3A6-51317F9C39B3}"/>
    <cellStyle name="Normal 4 2 2 7 5 2" xfId="8799" xr:uid="{E97C1750-D686-46D2-90C1-4907475BF21F}"/>
    <cellStyle name="Normal 4 2 2 7 5 2 2" xfId="28985" xr:uid="{16F49C96-6BD1-419D-918F-631C11AFE1DC}"/>
    <cellStyle name="Normal 4 2 2 7 5 2 3" xfId="19179" xr:uid="{911759E1-9787-40A1-8AE4-7B1622E8E587}"/>
    <cellStyle name="Normal 4 2 2 7 5 3" xfId="11632" xr:uid="{3CEC2403-4157-40CA-9E59-0F5F1916D13A}"/>
    <cellStyle name="Normal 4 2 2 7 5 3 2" xfId="22012" xr:uid="{A5C5B410-8379-4663-B995-C71596118E97}"/>
    <cellStyle name="Normal 4 2 2 7 5 4" xfId="22971" xr:uid="{4BDC54B1-DED7-41CA-BED8-E15591FD4457}"/>
    <cellStyle name="Normal 4 2 2 7 5 5" xfId="16346" xr:uid="{2A1BC78A-509C-4FA4-9AE8-1B2CDACF40D9}"/>
    <cellStyle name="Normal 4 2 2 7 6" xfId="5243" xr:uid="{258B6F67-E5EF-4F01-8939-97492B16C45F}"/>
    <cellStyle name="Normal 4 2 2 7 6 2" xfId="27171" xr:uid="{4124BC3B-E978-4BFE-B8F2-6D9FFD167813}"/>
    <cellStyle name="Normal 4 2 2 7 6 3" xfId="28733" xr:uid="{58230EF1-BA5D-4231-AA59-4E83E22C59CC}"/>
    <cellStyle name="Normal 4 2 2 7 6 4" xfId="14541" xr:uid="{F4F19B9C-E86A-4A6A-B6B4-A7727EA94E00}"/>
    <cellStyle name="Normal 4 2 2 7 7" xfId="6994" xr:uid="{AA130C79-5346-4DC8-A7EA-6C1A6065897D}"/>
    <cellStyle name="Normal 4 2 2 7 7 2" xfId="26939" xr:uid="{612954AE-D8B5-49B2-89B9-2B002DFA3236}"/>
    <cellStyle name="Normal 4 2 2 7 7 3" xfId="17374" xr:uid="{A97E16E6-D345-4653-842F-738BB3BAE9E2}"/>
    <cellStyle name="Normal 4 2 2 7 8" xfId="9827" xr:uid="{184DB9DC-A051-4499-9310-FBC8AE4FAFAB}"/>
    <cellStyle name="Normal 4 2 2 7 8 2" xfId="20207" xr:uid="{0D6BC51B-4DDB-4E0B-AD2F-F96D6CB6D943}"/>
    <cellStyle name="Normal 4 2 2 7 9" xfId="23191" xr:uid="{188E0066-9312-4677-B353-400A1C65B06B}"/>
    <cellStyle name="Normal 4 2 2 8" xfId="942" xr:uid="{00000000-0005-0000-0000-000060050000}"/>
    <cellStyle name="Normal 4 2 2 8 10" xfId="12589" xr:uid="{B079923D-5E20-4831-A1EE-294B4200D102}"/>
    <cellStyle name="Normal 4 2 2 8 2" xfId="943" xr:uid="{00000000-0005-0000-0000-000061050000}"/>
    <cellStyle name="Normal 4 2 2 8 2 2" xfId="2929" xr:uid="{00000000-0005-0000-0000-0000A2050000}"/>
    <cellStyle name="Normal 4 2 2 8 2 2 2" xfId="6109" xr:uid="{09581792-6878-4251-A402-1BF73B90A971}"/>
    <cellStyle name="Normal 4 2 2 8 2 2 2 2" xfId="27834" xr:uid="{FE74F500-C292-4503-BFFC-57F6AAF580A9}"/>
    <cellStyle name="Normal 4 2 2 8 2 2 2 3" xfId="25969" xr:uid="{1EC5700D-4A61-4448-AD6F-E00583B5722B}"/>
    <cellStyle name="Normal 4 2 2 8 2 2 2 4" xfId="15587" xr:uid="{69769A35-F4BD-42E6-B479-E5B6925471AA}"/>
    <cellStyle name="Normal 4 2 2 8 2 2 3" xfId="8040" xr:uid="{64C8C9E2-9C80-4C86-96BF-735E47896E8C}"/>
    <cellStyle name="Normal 4 2 2 8 2 2 3 2" xfId="26181" xr:uid="{C1C144FB-D2B9-41FE-823D-8E407FAFD562}"/>
    <cellStyle name="Normal 4 2 2 8 2 2 3 3" xfId="18420" xr:uid="{AB733DD3-59EB-44FD-88FE-C553D0930AAA}"/>
    <cellStyle name="Normal 4 2 2 8 2 2 4" xfId="10873" xr:uid="{2EAAE8FA-6A0E-43DF-9D0F-6BE18F13AB63}"/>
    <cellStyle name="Normal 4 2 2 8 2 2 4 2" xfId="21253" xr:uid="{18E1EACE-9DC3-4EB3-AFCB-C3BB85F96F7E}"/>
    <cellStyle name="Normal 4 2 2 8 2 2 5" xfId="22784" xr:uid="{B6D41360-5303-4439-9539-3A457D6A800A}"/>
    <cellStyle name="Normal 4 2 2 8 2 2 6" xfId="13445" xr:uid="{D0DBE192-C6E1-426F-AF69-9E13AE9C728B}"/>
    <cellStyle name="Normal 4 2 2 8 2 3" xfId="5247" xr:uid="{289C0D3D-8600-4311-B6E6-04C89FA3FACF}"/>
    <cellStyle name="Normal 4 2 2 8 2 3 2" xfId="24677" xr:uid="{30638458-4653-4069-B1A0-FAB5B964E877}"/>
    <cellStyle name="Normal 4 2 2 8 2 3 3" xfId="28553" xr:uid="{52728E3E-1CE5-4205-BB37-C736E33D8CFB}"/>
    <cellStyle name="Normal 4 2 2 8 2 3 4" xfId="14545" xr:uid="{5F5559E7-9E8E-4F3C-921F-83265B2F862F}"/>
    <cellStyle name="Normal 4 2 2 8 2 4" xfId="6998" xr:uid="{98938B21-9FC9-4129-B01A-6E0E21BDE738}"/>
    <cellStyle name="Normal 4 2 2 8 2 4 2" xfId="26484" xr:uid="{DC37F2DE-BCCF-4A97-9840-6F251271A387}"/>
    <cellStyle name="Normal 4 2 2 8 2 4 3" xfId="25853" xr:uid="{77C348A3-9279-4F9E-979F-2E574ED2C001}"/>
    <cellStyle name="Normal 4 2 2 8 2 4 4" xfId="17378" xr:uid="{E33761A8-9F00-4268-951C-63294C6FA910}"/>
    <cellStyle name="Normal 4 2 2 8 2 5" xfId="9831" xr:uid="{A5738BC8-A75D-4FBB-887B-14D7995DCF5F}"/>
    <cellStyle name="Normal 4 2 2 8 2 5 2" xfId="29419" xr:uid="{F5410C9A-1AA5-45A9-AF2D-08D2E333369C}"/>
    <cellStyle name="Normal 4 2 2 8 2 5 3" xfId="20211" xr:uid="{E4AA0D4E-B5A6-4F5A-8840-62CE0C869968}"/>
    <cellStyle name="Normal 4 2 2 8 2 6" xfId="23797" xr:uid="{00FC52DA-01F4-4867-AD5C-93D2839C800E}"/>
    <cellStyle name="Normal 4 2 2 8 2 7" xfId="12747" xr:uid="{94FB40D9-BF27-4CB1-A214-31A4E496E876}"/>
    <cellStyle name="Normal 4 2 2 8 3" xfId="944" xr:uid="{00000000-0005-0000-0000-000062050000}"/>
    <cellStyle name="Normal 4 2 2 8 3 2" xfId="5248" xr:uid="{4D9BC826-49DF-4AF2-88B9-97A48C6BF2E8}"/>
    <cellStyle name="Normal 4 2 2 8 3 2 2" xfId="28391" xr:uid="{3AC4B514-BA35-4187-9298-F5195983ED60}"/>
    <cellStyle name="Normal 4 2 2 8 3 2 3" xfId="27146" xr:uid="{DADAAF39-1753-4664-BB00-A256FBA3CE3B}"/>
    <cellStyle name="Normal 4 2 2 8 3 2 4" xfId="14546" xr:uid="{BFEDBC4C-51DC-489D-AFEF-2749A13AABAB}"/>
    <cellStyle name="Normal 4 2 2 8 3 3" xfId="6999" xr:uid="{7F52BAFA-DE2F-4D6A-BEE8-CD7532851F97}"/>
    <cellStyle name="Normal 4 2 2 8 3 3 2" xfId="26437" xr:uid="{0FDE18EF-223E-4F9E-BB32-181FFF94D91A}"/>
    <cellStyle name="Normal 4 2 2 8 3 3 3" xfId="26748" xr:uid="{B6B9B256-7109-4468-8C1C-C130722DBA2B}"/>
    <cellStyle name="Normal 4 2 2 8 3 3 4" xfId="17379" xr:uid="{2B25E608-5F2C-423F-8C80-1375E2FAA2E4}"/>
    <cellStyle name="Normal 4 2 2 8 3 4" xfId="9832" xr:uid="{08A94F09-7809-4B28-882D-1B0F769EEEBD}"/>
    <cellStyle name="Normal 4 2 2 8 3 4 2" xfId="29420" xr:uid="{F109C8A4-44EC-41D2-92AB-8AC5B9E76DF1}"/>
    <cellStyle name="Normal 4 2 2 8 3 4 3" xfId="20212" xr:uid="{C5866C1F-E534-4979-B683-7A6B8D29D865}"/>
    <cellStyle name="Normal 4 2 2 8 3 5" xfId="22904" xr:uid="{A1855F6E-7621-41E9-B405-D45D8B422CE2}"/>
    <cellStyle name="Normal 4 2 2 8 3 6" xfId="13222" xr:uid="{261B8577-FDAC-4371-A1E3-01F7881F1F22}"/>
    <cellStyle name="Normal 4 2 2 8 4" xfId="2355" xr:uid="{00000000-0005-0000-0000-0000A0050000}"/>
    <cellStyle name="Normal 4 2 2 8 4 2" xfId="7482" xr:uid="{78E28C14-4BF2-45E6-90B6-51A0B78E35A8}"/>
    <cellStyle name="Normal 4 2 2 8 4 2 2" xfId="27647" xr:uid="{5D9CE891-17CD-4AA8-87DC-A95426A137B3}"/>
    <cellStyle name="Normal 4 2 2 8 4 2 3" xfId="17862" xr:uid="{5EA0968A-AC38-4283-8C58-897FF3CD151A}"/>
    <cellStyle name="Normal 4 2 2 8 4 3" xfId="10315" xr:uid="{B156299D-1585-4445-91F5-30774E13C2E2}"/>
    <cellStyle name="Normal 4 2 2 8 4 3 2" xfId="20695" xr:uid="{F3E85103-AE30-4527-A3BE-52C908370154}"/>
    <cellStyle name="Normal 4 2 2 8 4 4" xfId="25493" xr:uid="{1CC4CB99-89F5-432B-B534-392FA34B5B4B}"/>
    <cellStyle name="Normal 4 2 2 8 4 5" xfId="15029" xr:uid="{8CB859D4-7AE7-42E7-8605-196CC4590EC4}"/>
    <cellStyle name="Normal 4 2 2 8 5" xfId="3976" xr:uid="{1CC1E78C-F7DE-4130-A584-0982B132CF8E}"/>
    <cellStyle name="Normal 4 2 2 8 5 2" xfId="8800" xr:uid="{BA955A1A-5670-4FC0-99AD-5A2856B5D440}"/>
    <cellStyle name="Normal 4 2 2 8 5 2 2" xfId="28986" xr:uid="{34079C3E-CB67-4FC5-806A-7653903E694E}"/>
    <cellStyle name="Normal 4 2 2 8 5 2 3" xfId="19180" xr:uid="{44DB25A4-5BF0-40DB-8D02-41DD4CB5D720}"/>
    <cellStyle name="Normal 4 2 2 8 5 3" xfId="11633" xr:uid="{7E0DE244-4DBA-4549-ACCF-6E1DACEE34DD}"/>
    <cellStyle name="Normal 4 2 2 8 5 3 2" xfId="22013" xr:uid="{FF8FDA02-F622-47D5-89FC-F44A0ED0CF69}"/>
    <cellStyle name="Normal 4 2 2 8 5 4" xfId="23982" xr:uid="{37E8991E-E7DC-475D-A227-1F381F3327D3}"/>
    <cellStyle name="Normal 4 2 2 8 5 5" xfId="16347" xr:uid="{2226C1CB-C3F7-4DA7-A464-EC9956605E01}"/>
    <cellStyle name="Normal 4 2 2 8 6" xfId="5246" xr:uid="{872CE609-91EB-4200-84DC-9E4CAEF16719}"/>
    <cellStyle name="Normal 4 2 2 8 6 2" xfId="26520" xr:uid="{E356F0AA-9DB5-42C0-A8A8-D027EA83DE7F}"/>
    <cellStyle name="Normal 4 2 2 8 6 3" xfId="27055" xr:uid="{A4791983-7DC8-4FC4-9115-A49572A6DAB9}"/>
    <cellStyle name="Normal 4 2 2 8 6 4" xfId="14544" xr:uid="{660A899C-A2B3-44D5-A0AE-70E3028FA2FC}"/>
    <cellStyle name="Normal 4 2 2 8 7" xfId="6997" xr:uid="{F5CE00E5-403B-4776-BAF1-667226287A9D}"/>
    <cellStyle name="Normal 4 2 2 8 7 2" xfId="28723" xr:uid="{75DAF2BA-C780-463B-B47B-59D04D56A534}"/>
    <cellStyle name="Normal 4 2 2 8 7 3" xfId="17377" xr:uid="{7BBB0A78-A78B-4E47-A061-57FD249F2CAB}"/>
    <cellStyle name="Normal 4 2 2 8 8" xfId="9830" xr:uid="{3FCAB39E-5391-4F05-990F-45A67FFFFF88}"/>
    <cellStyle name="Normal 4 2 2 8 8 2" xfId="20210" xr:uid="{605D1BF4-2DAB-48AE-AA26-C94C99E2D0C0}"/>
    <cellStyle name="Normal 4 2 2 8 9" xfId="23104" xr:uid="{FA722071-1ED3-40CD-A15E-0F1B6755E765}"/>
    <cellStyle name="Normal 4 2 2 9" xfId="945" xr:uid="{00000000-0005-0000-0000-000063050000}"/>
    <cellStyle name="Normal 4 2 2 9 10" xfId="12582" xr:uid="{DE514E55-F128-4711-B21D-61AFB7B8B980}"/>
    <cellStyle name="Normal 4 2 2 9 2" xfId="3298" xr:uid="{00000000-0005-0000-0000-0000A5050000}"/>
    <cellStyle name="Normal 4 2 2 9 2 2" xfId="6356" xr:uid="{6E4E1E2D-8A1F-4B24-9424-9540C19E367E}"/>
    <cellStyle name="Normal 4 2 2 9 2 2 2" xfId="24062" xr:uid="{45CEF859-7BCD-43A7-9DF0-135D1D6D9722}"/>
    <cellStyle name="Normal 4 2 2 9 2 2 3" xfId="26597" xr:uid="{9106F3BF-F128-4A95-B1CD-60CF1E93C852}"/>
    <cellStyle name="Normal 4 2 2 9 2 2 4" xfId="15925" xr:uid="{594B141C-1131-44FA-9644-D29B5916A6AA}"/>
    <cellStyle name="Normal 4 2 2 9 2 3" xfId="8378" xr:uid="{680DAFC1-10CF-4115-A50B-E062B27340DB}"/>
    <cellStyle name="Normal 4 2 2 9 2 3 2" xfId="27081" xr:uid="{F65F60EC-4525-406B-B346-1CC28797EB54}"/>
    <cellStyle name="Normal 4 2 2 9 2 3 3" xfId="28900" xr:uid="{A099C605-7E55-41EE-943A-37B7A9E230B0}"/>
    <cellStyle name="Normal 4 2 2 9 2 3 4" xfId="18758" xr:uid="{BE8CF6AF-34B7-4897-A3C5-ABCA19E9F174}"/>
    <cellStyle name="Normal 4 2 2 9 2 4" xfId="11211" xr:uid="{4A039120-EAC4-4732-B509-DF19BC2B8961}"/>
    <cellStyle name="Normal 4 2 2 9 2 4 2" xfId="29480" xr:uid="{3EECB917-46C5-426D-B71C-9CAD5E36E357}"/>
    <cellStyle name="Normal 4 2 2 9 2 4 3" xfId="21591" xr:uid="{043FC9C7-426D-49F9-9931-347D933E02D0}"/>
    <cellStyle name="Normal 4 2 2 9 2 5" xfId="23211" xr:uid="{935A0560-C5B2-4465-8504-275C632C1F9F}"/>
    <cellStyle name="Normal 4 2 2 9 2 6" xfId="13854" xr:uid="{F186F80C-532F-4235-A090-3A81DB8588C4}"/>
    <cellStyle name="Normal 4 2 2 9 3" xfId="2761" xr:uid="{00000000-0005-0000-0000-0000A6050000}"/>
    <cellStyle name="Normal 4 2 2 9 3 2" xfId="5979" xr:uid="{2AF29E17-0413-428C-BBF0-234F517D09CF}"/>
    <cellStyle name="Normal 4 2 2 9 3 2 2" xfId="26728" xr:uid="{CBD8DB94-08B9-4486-9B8A-70ABEDF9C196}"/>
    <cellStyle name="Normal 4 2 2 9 3 2 3" xfId="15432" xr:uid="{58F35442-55F3-4803-AFFB-C5B9DA17A21B}"/>
    <cellStyle name="Normal 4 2 2 9 3 3" xfId="7885" xr:uid="{AD2FD54C-B7B0-483B-84C4-9315D79E4958}"/>
    <cellStyle name="Normal 4 2 2 9 3 3 2" xfId="18265" xr:uid="{8E6CD3BB-045E-4361-A340-E92C1684F0E3}"/>
    <cellStyle name="Normal 4 2 2 9 3 4" xfId="10718" xr:uid="{22042846-8DA7-4EFF-AF99-F515EC8385E3}"/>
    <cellStyle name="Normal 4 2 2 9 3 4 2" xfId="21098" xr:uid="{B4348F17-6C32-4A25-BAB2-9572A3923888}"/>
    <cellStyle name="Normal 4 2 2 9 3 5" xfId="24451" xr:uid="{5593175C-5566-4DF7-A66F-443ED8A91F7A}"/>
    <cellStyle name="Normal 4 2 2 9 3 6" xfId="13209" xr:uid="{D542F37B-7C2B-405F-B27E-0A0D239496E8}"/>
    <cellStyle name="Normal 4 2 2 9 4" xfId="2348" xr:uid="{00000000-0005-0000-0000-0000A4050000}"/>
    <cellStyle name="Normal 4 2 2 9 4 2" xfId="7475" xr:uid="{8319465A-71C1-44B2-86C2-66BC9E2147B4}"/>
    <cellStyle name="Normal 4 2 2 9 4 2 2" xfId="28678" xr:uid="{FC39BD23-F123-4A99-81DC-DB5D583C8804}"/>
    <cellStyle name="Normal 4 2 2 9 4 2 3" xfId="17855" xr:uid="{DD2E3797-C5E2-486C-9C3E-C72BADED4EAE}"/>
    <cellStyle name="Normal 4 2 2 9 4 3" xfId="10308" xr:uid="{2202193C-5B0D-41BD-BF6A-D20065EA68DF}"/>
    <cellStyle name="Normal 4 2 2 9 4 3 2" xfId="20688" xr:uid="{E46D9796-DE38-44E1-B95E-34EA2AC7FE65}"/>
    <cellStyle name="Normal 4 2 2 9 4 4" xfId="23961" xr:uid="{E211FAC1-22F6-4376-BF8E-9B6235C4893B}"/>
    <cellStyle name="Normal 4 2 2 9 4 5" xfId="15022" xr:uid="{84A360AA-ACC9-47BE-A916-17EADE44D08D}"/>
    <cellStyle name="Normal 4 2 2 9 5" xfId="3857" xr:uid="{0DFD9279-66F4-49BF-8ABE-BC45BE9D3279}"/>
    <cellStyle name="Normal 4 2 2 9 5 2" xfId="8689" xr:uid="{22B78481-BFA1-4D5C-BE0A-88DA74F04189}"/>
    <cellStyle name="Normal 4 2 2 9 5 2 2" xfId="19069" xr:uid="{D855CF00-E479-4DC7-A6F1-A54F0034438A}"/>
    <cellStyle name="Normal 4 2 2 9 5 3" xfId="11522" xr:uid="{84137D52-6A9A-45E9-822B-5688EA979476}"/>
    <cellStyle name="Normal 4 2 2 9 5 3 2" xfId="21902" xr:uid="{57BCF616-2B4E-42BA-BADD-ED4A680DF9F5}"/>
    <cellStyle name="Normal 4 2 2 9 5 4" xfId="26842" xr:uid="{3833537E-321F-4F08-8CD8-D4323549DA52}"/>
    <cellStyle name="Normal 4 2 2 9 5 5" xfId="16236" xr:uid="{7AD6093B-7B22-41CD-B28E-14C576F4FB21}"/>
    <cellStyle name="Normal 4 2 2 9 6" xfId="5249" xr:uid="{5F5B01DA-BF19-4D3F-9F37-461CE1DBE838}"/>
    <cellStyle name="Normal 4 2 2 9 6 2" xfId="14547" xr:uid="{CD01CB4D-BD54-4DA9-A0D7-6B36D8D57A7B}"/>
    <cellStyle name="Normal 4 2 2 9 7" xfId="7000" xr:uid="{0CE4F7C6-4118-43BE-A668-888ED1884BDB}"/>
    <cellStyle name="Normal 4 2 2 9 7 2" xfId="17380" xr:uid="{75471894-3CE6-4529-BE28-CAA3D6503453}"/>
    <cellStyle name="Normal 4 2 2 9 8" xfId="9833" xr:uid="{E0C65649-4008-44CA-BB86-D5E7ACF05731}"/>
    <cellStyle name="Normal 4 2 2 9 8 2" xfId="20213" xr:uid="{C03B357F-14E5-4DE0-BF16-B52EACF1B891}"/>
    <cellStyle name="Normal 4 2 2 9 9" xfId="24587" xr:uid="{B8116788-610A-4EF1-98E6-02B0A43EF3E3}"/>
    <cellStyle name="Normal 4 2 20" xfId="24904" xr:uid="{7CC5CC8E-A63E-44A8-9265-588E7557C3B6}"/>
    <cellStyle name="Normal 4 2 21" xfId="12389" xr:uid="{DF718B35-7351-4E69-B0D4-B23D8E6301EC}"/>
    <cellStyle name="Normal 4 2 3" xfId="946" xr:uid="{00000000-0005-0000-0000-000064050000}"/>
    <cellStyle name="Normal 4 2 3 10" xfId="5250" xr:uid="{2BD7E16D-467E-4203-BADC-0CC44CE1E35D}"/>
    <cellStyle name="Normal 4 2 3 10 2" xfId="14548" xr:uid="{7E3E2729-B3B9-497B-9C2D-2A6EA9BCF7EF}"/>
    <cellStyle name="Normal 4 2 3 11" xfId="7001" xr:uid="{0F8E82CF-DA38-44A7-9BAB-8EAF0FCC0A4D}"/>
    <cellStyle name="Normal 4 2 3 11 2" xfId="17381" xr:uid="{DE1D59A2-929D-42C0-BC66-443196226E3C}"/>
    <cellStyle name="Normal 4 2 3 12" xfId="9834" xr:uid="{9EED1AAC-1B2A-4562-ACE5-EE2F4E445031}"/>
    <cellStyle name="Normal 4 2 3 12 2" xfId="20214" xr:uid="{5B5515BB-C269-49F4-B6E4-B5A0733E303D}"/>
    <cellStyle name="Normal 4 2 3 13" xfId="24782" xr:uid="{A50685D2-0C11-46DF-A4A3-25F902E1626C}"/>
    <cellStyle name="Normal 4 2 3 14" xfId="12409" xr:uid="{B9A8D04E-3872-4C08-963B-4B8410F1CD3C}"/>
    <cellStyle name="Normal 4 2 3 2" xfId="947" xr:uid="{00000000-0005-0000-0000-000065050000}"/>
    <cellStyle name="Normal 4 2 3 2 10" xfId="7002" xr:uid="{F478E16C-4463-449F-9221-67C12BABAE90}"/>
    <cellStyle name="Normal 4 2 3 2 10 2" xfId="17382" xr:uid="{C78D9F6F-5C52-48CF-B7AA-8014ADBBEB0A}"/>
    <cellStyle name="Normal 4 2 3 2 11" xfId="9835" xr:uid="{E70F5F20-0996-46D8-B0A2-42AC2D61A96F}"/>
    <cellStyle name="Normal 4 2 3 2 11 2" xfId="20215" xr:uid="{2C568235-566C-418C-BCE9-C55DC896AC01}"/>
    <cellStyle name="Normal 4 2 3 2 12" xfId="25209" xr:uid="{50186835-642E-4C8F-BE3D-DA803AC18C20}"/>
    <cellStyle name="Normal 4 2 3 2 13" xfId="12469" xr:uid="{2BC600A7-7EE7-4979-8C49-A434A72939B8}"/>
    <cellStyle name="Normal 4 2 3 2 2" xfId="948" xr:uid="{00000000-0005-0000-0000-000066050000}"/>
    <cellStyle name="Normal 4 2 3 2 2 10" xfId="9836" xr:uid="{01B031BC-6941-4B26-920C-332DEB14A125}"/>
    <cellStyle name="Normal 4 2 3 2 2 10 2" xfId="20216" xr:uid="{2C21B5A5-C225-4DEB-AA3B-DADBCFFE6C9F}"/>
    <cellStyle name="Normal 4 2 3 2 2 11" xfId="23489" xr:uid="{29759637-3DD4-4B69-9EB4-0B6F77170251}"/>
    <cellStyle name="Normal 4 2 3 2 2 12" xfId="12591" xr:uid="{882EF21D-6320-4356-B7D3-F83F9DD7C4F1}"/>
    <cellStyle name="Normal 4 2 3 2 2 2" xfId="2772" xr:uid="{00000000-0005-0000-0000-0000AA050000}"/>
    <cellStyle name="Normal 4 2 3 2 2 2 2" xfId="3300" xr:uid="{00000000-0005-0000-0000-0000AB050000}"/>
    <cellStyle name="Normal 4 2 3 2 2 2 2 2" xfId="6358" xr:uid="{89C8923C-17D9-4D31-A862-C14CE5CDE0D1}"/>
    <cellStyle name="Normal 4 2 3 2 2 2 2 2 2" xfId="27086" xr:uid="{9413C2A7-B792-46C6-B470-36EAB6526A64}"/>
    <cellStyle name="Normal 4 2 3 2 2 2 2 2 3" xfId="27367" xr:uid="{8D83968A-3E50-434B-8AD6-D9FDCBC984C3}"/>
    <cellStyle name="Normal 4 2 3 2 2 2 2 2 4" xfId="15927" xr:uid="{C58D3C4E-58B5-4615-BF7F-AB772A204B50}"/>
    <cellStyle name="Normal 4 2 3 2 2 2 2 3" xfId="8380" xr:uid="{E7C5AB54-797F-4A79-9674-94828B119DB3}"/>
    <cellStyle name="Normal 4 2 3 2 2 2 2 3 2" xfId="28901" xr:uid="{6831838B-07E0-47FC-8E04-3542DE05B01C}"/>
    <cellStyle name="Normal 4 2 3 2 2 2 2 3 3" xfId="18760" xr:uid="{CF0DDA58-F101-49AE-B8A9-46CB315448F3}"/>
    <cellStyle name="Normal 4 2 3 2 2 2 2 4" xfId="11213" xr:uid="{68A94025-047D-46F7-A5BA-D75DB98B96E7}"/>
    <cellStyle name="Normal 4 2 3 2 2 2 2 4 2" xfId="21593" xr:uid="{2C15B6F5-4265-4456-9222-C45B17C039E0}"/>
    <cellStyle name="Normal 4 2 3 2 2 2 2 5" xfId="24683" xr:uid="{C5E5FD7D-6ABB-4102-91D2-EC65BB6FFFD7}"/>
    <cellStyle name="Normal 4 2 3 2 2 2 2 6" xfId="13856" xr:uid="{5C226E65-CF46-4114-8E35-A29BF53894EB}"/>
    <cellStyle name="Normal 4 2 3 2 2 2 3" xfId="4328" xr:uid="{27964B00-F2D5-4596-8451-9BDBD56C8BA5}"/>
    <cellStyle name="Normal 4 2 3 2 2 2 3 2" xfId="9100" xr:uid="{331C5B4E-823D-40A5-9607-5D646183B846}"/>
    <cellStyle name="Normal 4 2 3 2 2 2 3 2 2" xfId="29143" xr:uid="{8B4C61EA-15E4-415C-B554-8D03E2FA2398}"/>
    <cellStyle name="Normal 4 2 3 2 2 2 3 2 3" xfId="19480" xr:uid="{A90DAA79-9986-42C1-AF04-803FAF98A659}"/>
    <cellStyle name="Normal 4 2 3 2 2 2 3 3" xfId="11933" xr:uid="{6AB7CE6B-BE9F-4E5F-9313-B4981AD8D99C}"/>
    <cellStyle name="Normal 4 2 3 2 2 2 3 3 2" xfId="22313" xr:uid="{2D89B00A-FC2B-4D78-9F4A-7403D079C90C}"/>
    <cellStyle name="Normal 4 2 3 2 2 2 3 4" xfId="24017" xr:uid="{0E925F37-F8D0-4034-9A48-975C7D9B5AC4}"/>
    <cellStyle name="Normal 4 2 3 2 2 2 3 5" xfId="16647" xr:uid="{6741DDB6-C341-459C-97DE-702DF4E29657}"/>
    <cellStyle name="Normal 4 2 3 2 2 2 4" xfId="5990" xr:uid="{2C18F543-E27B-44AB-AA06-5A23FBB080E9}"/>
    <cellStyle name="Normal 4 2 3 2 2 2 4 2" xfId="26944" xr:uid="{C72013DD-CCEE-42D1-B77D-D0BB95452F1E}"/>
    <cellStyle name="Normal 4 2 3 2 2 2 4 3" xfId="15443" xr:uid="{0172374D-8479-418D-A352-D52BDF8306D6}"/>
    <cellStyle name="Normal 4 2 3 2 2 2 5" xfId="7896" xr:uid="{BD4BBE6C-17C2-4BAD-9B37-8819241E2577}"/>
    <cellStyle name="Normal 4 2 3 2 2 2 5 2" xfId="18276" xr:uid="{C8293643-2729-45A0-BD7A-83B397918AA0}"/>
    <cellStyle name="Normal 4 2 3 2 2 2 6" xfId="10729" xr:uid="{D6A86BD5-84AE-4B43-BFB3-076C681E8B27}"/>
    <cellStyle name="Normal 4 2 3 2 2 2 6 2" xfId="21109" xr:uid="{75728E5D-5DA3-4043-B9D4-F03ABC5DC432}"/>
    <cellStyle name="Normal 4 2 3 2 2 2 7" xfId="25031" xr:uid="{4321F765-EAF6-481E-A724-328A23CA2969}"/>
    <cellStyle name="Normal 4 2 3 2 2 2 8" xfId="13225" xr:uid="{7904ED2D-EE61-4575-9F4B-C331B77A69FA}"/>
    <cellStyle name="Normal 4 2 3 2 2 3" xfId="3301" xr:uid="{00000000-0005-0000-0000-0000AC050000}"/>
    <cellStyle name="Normal 4 2 3 2 2 3 2" xfId="4514" xr:uid="{6D50011B-C532-44D6-B43D-E87F903FA790}"/>
    <cellStyle name="Normal 4 2 3 2 2 3 2 2" xfId="9286" xr:uid="{8D03004E-54FE-42EA-BBF9-DAC429B21F80}"/>
    <cellStyle name="Normal 4 2 3 2 2 3 2 2 2" xfId="29267" xr:uid="{C3570ED0-8F16-4676-A172-7EB71B59F115}"/>
    <cellStyle name="Normal 4 2 3 2 2 3 2 2 3" xfId="19666" xr:uid="{C83973C4-CA0B-4189-BF9C-4B2DF2D97896}"/>
    <cellStyle name="Normal 4 2 3 2 2 3 2 3" xfId="12119" xr:uid="{B45241BD-47E5-41DD-8F19-D2A2C33AA965}"/>
    <cellStyle name="Normal 4 2 3 2 2 3 2 3 2" xfId="22499" xr:uid="{00B22D51-F239-41D7-93A6-EDFBDBCA48CE}"/>
    <cellStyle name="Normal 4 2 3 2 2 3 2 4" xfId="27015" xr:uid="{ACAC9304-7BC3-4B7A-B5D3-8DDDC874B00D}"/>
    <cellStyle name="Normal 4 2 3 2 2 3 2 5" xfId="16833" xr:uid="{0A25D8D4-2ACB-40B7-9679-7ADBBFEE6610}"/>
    <cellStyle name="Normal 4 2 3 2 2 3 3" xfId="6359" xr:uid="{31E8356A-95F4-4A6F-8EA7-687AD58AFD19}"/>
    <cellStyle name="Normal 4 2 3 2 2 3 3 2" xfId="28320" xr:uid="{636BBC61-C6A5-426B-9BD5-D5F6145FE51D}"/>
    <cellStyle name="Normal 4 2 3 2 2 3 3 3" xfId="15928" xr:uid="{C1A5858E-96D1-4ADF-AFED-1104CA10BD0D}"/>
    <cellStyle name="Normal 4 2 3 2 2 3 4" xfId="8381" xr:uid="{F588F986-11CF-4770-8E5C-3AAFFD6146FC}"/>
    <cellStyle name="Normal 4 2 3 2 2 3 4 2" xfId="18761" xr:uid="{877D9809-B8DD-4D96-BDBB-73B4F76E6343}"/>
    <cellStyle name="Normal 4 2 3 2 2 3 5" xfId="11214" xr:uid="{6C284A0A-0DC0-41B9-AFD7-BB3873B1608C}"/>
    <cellStyle name="Normal 4 2 3 2 2 3 5 2" xfId="21594" xr:uid="{1EB8083D-F766-404A-9589-599184D0F8A6}"/>
    <cellStyle name="Normal 4 2 3 2 2 3 6" xfId="22988" xr:uid="{ABF29836-2AA1-48B7-A366-FE398257733C}"/>
    <cellStyle name="Normal 4 2 3 2 2 3 7" xfId="13857" xr:uid="{37BD2BD6-6E1C-4EA9-821F-99B055D3BA2A}"/>
    <cellStyle name="Normal 4 2 3 2 2 4" xfId="3299" xr:uid="{00000000-0005-0000-0000-0000AD050000}"/>
    <cellStyle name="Normal 4 2 3 2 2 4 2" xfId="6357" xr:uid="{C1E464F8-AD39-4D30-9CFC-7E54408ACAD2}"/>
    <cellStyle name="Normal 4 2 3 2 2 4 2 2" xfId="28147" xr:uid="{895B60BC-4B23-490E-8F89-B62CD9351C4B}"/>
    <cellStyle name="Normal 4 2 3 2 2 4 2 3" xfId="15926" xr:uid="{C3F78B7A-B76F-42F1-A0C8-740D407FEDCB}"/>
    <cellStyle name="Normal 4 2 3 2 2 4 3" xfId="8379" xr:uid="{6FA2E360-57D4-424A-A42E-97DB80382D28}"/>
    <cellStyle name="Normal 4 2 3 2 2 4 3 2" xfId="18759" xr:uid="{8E534455-B4D4-4109-80B2-D739C51C212E}"/>
    <cellStyle name="Normal 4 2 3 2 2 4 4" xfId="11212" xr:uid="{30F27D84-F851-40B0-9D8D-BA613509A3E2}"/>
    <cellStyle name="Normal 4 2 3 2 2 4 4 2" xfId="21592" xr:uid="{6FD68503-E85E-4487-AB1B-B7DF3D8B2CA8}"/>
    <cellStyle name="Normal 4 2 3 2 2 4 5" xfId="24493" xr:uid="{9398B8F6-1C04-4B30-BFD4-86091FC23EB6}"/>
    <cellStyle name="Normal 4 2 3 2 2 4 6" xfId="13855" xr:uid="{AFA105AB-BB52-4C3D-BD2F-99B293002E2D}"/>
    <cellStyle name="Normal 4 2 3 2 2 5" xfId="2645" xr:uid="{00000000-0005-0000-0000-0000AE050000}"/>
    <cellStyle name="Normal 4 2 3 2 2 5 2" xfId="5907" xr:uid="{A3FC01D2-D45A-456E-9AC5-41FF7184AB71}"/>
    <cellStyle name="Normal 4 2 3 2 2 5 2 2" xfId="28290" xr:uid="{168AFBF8-E05A-463D-9143-C9F6C7EEC90D}"/>
    <cellStyle name="Normal 4 2 3 2 2 5 2 3" xfId="15317" xr:uid="{7017F6D0-2B0F-410C-AF05-2E7D82D05083}"/>
    <cellStyle name="Normal 4 2 3 2 2 5 3" xfId="7770" xr:uid="{EC396275-686B-4429-B869-F947FD668551}"/>
    <cellStyle name="Normal 4 2 3 2 2 5 3 2" xfId="18150" xr:uid="{5805ACAA-2B3B-4747-8109-FA18F1B78B4F}"/>
    <cellStyle name="Normal 4 2 3 2 2 5 4" xfId="10603" xr:uid="{5520C602-4FB1-4F6C-980B-28E47F4C9F0D}"/>
    <cellStyle name="Normal 4 2 3 2 2 5 4 2" xfId="20983" xr:uid="{64D02580-9128-44F4-8D2A-A1D7F5788E88}"/>
    <cellStyle name="Normal 4 2 3 2 2 5 5" xfId="24693" xr:uid="{E8B465D9-82D9-4919-811F-327B99579B46}"/>
    <cellStyle name="Normal 4 2 3 2 2 5 6" xfId="13034" xr:uid="{AA6CA743-EE39-466F-B850-6BC8A8B217C6}"/>
    <cellStyle name="Normal 4 2 3 2 2 6" xfId="2357" xr:uid="{00000000-0005-0000-0000-0000A9050000}"/>
    <cellStyle name="Normal 4 2 3 2 2 6 2" xfId="7484" xr:uid="{140F805A-541E-43C4-951D-18A360B72EC2}"/>
    <cellStyle name="Normal 4 2 3 2 2 6 2 2" xfId="17864" xr:uid="{6B0A4DE7-4013-4690-A577-A913A2F03A51}"/>
    <cellStyle name="Normal 4 2 3 2 2 6 3" xfId="10317" xr:uid="{1A9B45D9-F693-4EDD-A7FC-60EABD2FDB3F}"/>
    <cellStyle name="Normal 4 2 3 2 2 6 3 2" xfId="20697" xr:uid="{B208B857-17A3-4C04-A607-D312BE9DF30A}"/>
    <cellStyle name="Normal 4 2 3 2 2 6 4" xfId="24043" xr:uid="{24AB5370-DA9D-4625-959B-D5A0319939BC}"/>
    <cellStyle name="Normal 4 2 3 2 2 6 5" xfId="15031" xr:uid="{E66AFB57-8F73-4358-A693-4779C3AE1A89}"/>
    <cellStyle name="Normal 4 2 3 2 2 7" xfId="3894" xr:uid="{201BE687-BFB5-471C-A6BF-20D48642CE65}"/>
    <cellStyle name="Normal 4 2 3 2 2 7 2" xfId="8726" xr:uid="{6B7A5A98-A6EE-4599-91CD-E248789F73D3}"/>
    <cellStyle name="Normal 4 2 3 2 2 7 2 2" xfId="19106" xr:uid="{28446D4C-D83B-4EF5-99AE-7D201A018481}"/>
    <cellStyle name="Normal 4 2 3 2 2 7 3" xfId="11559" xr:uid="{5E360618-2024-470E-8639-5E6E01524EF8}"/>
    <cellStyle name="Normal 4 2 3 2 2 7 3 2" xfId="21939" xr:uid="{38436333-B084-437E-89B5-61DA0343ED2B}"/>
    <cellStyle name="Normal 4 2 3 2 2 7 4" xfId="16273" xr:uid="{E4A4DB8E-6B8E-494C-B7EE-57E61DD45AFC}"/>
    <cellStyle name="Normal 4 2 3 2 2 8" xfId="5252" xr:uid="{A0D37A58-A5CE-4436-A5BA-AA581978EEF0}"/>
    <cellStyle name="Normal 4 2 3 2 2 8 2" xfId="14550" xr:uid="{E92DD833-C60D-4522-B768-1B23C313C5C1}"/>
    <cellStyle name="Normal 4 2 3 2 2 9" xfId="7003" xr:uid="{A1A12B1C-79E2-4292-A8DF-9E447994414D}"/>
    <cellStyle name="Normal 4 2 3 2 2 9 2" xfId="17383" xr:uid="{08055018-930A-4323-A1B6-7CA228461C3D}"/>
    <cellStyle name="Normal 4 2 3 2 3" xfId="949" xr:uid="{00000000-0005-0000-0000-000067050000}"/>
    <cellStyle name="Normal 4 2 3 2 3 2" xfId="3302" xr:uid="{00000000-0005-0000-0000-0000B0050000}"/>
    <cellStyle name="Normal 4 2 3 2 3 2 2" xfId="6360" xr:uid="{1DC87285-0E28-413E-8C88-23F2F54535AE}"/>
    <cellStyle name="Normal 4 2 3 2 3 2 2 2" xfId="28333" xr:uid="{F131C03A-78F1-4AA3-803E-095AC8C2BCE5}"/>
    <cellStyle name="Normal 4 2 3 2 3 2 2 3" xfId="28339" xr:uid="{F15967C9-914A-40B1-AE8D-3A04A5D89435}"/>
    <cellStyle name="Normal 4 2 3 2 3 2 2 4" xfId="15929" xr:uid="{A0E735FF-EF44-431E-8F4A-5BEA4BBE314F}"/>
    <cellStyle name="Normal 4 2 3 2 3 2 3" xfId="8382" xr:uid="{0D16436B-43B1-4701-AE20-562C8D2723FA}"/>
    <cellStyle name="Normal 4 2 3 2 3 2 3 2" xfId="28902" xr:uid="{DC4F5CF2-0BCB-475F-8754-C18E7002E24E}"/>
    <cellStyle name="Normal 4 2 3 2 3 2 3 3" xfId="18762" xr:uid="{EB8A1894-2ECB-4438-B172-0D5CC3623BCE}"/>
    <cellStyle name="Normal 4 2 3 2 3 2 4" xfId="11215" xr:uid="{8AA50733-FEA7-44DA-A0D2-249F1802EE85}"/>
    <cellStyle name="Normal 4 2 3 2 3 2 4 2" xfId="21595" xr:uid="{AD49165A-94CF-4684-A9E8-62561DFC9419}"/>
    <cellStyle name="Normal 4 2 3 2 3 2 5" xfId="22869" xr:uid="{002A3DE3-8149-4791-9736-8E2B5599730A}"/>
    <cellStyle name="Normal 4 2 3 2 3 2 6" xfId="13858" xr:uid="{58D514D3-D6F4-41FF-B495-C30AA68E8D35}"/>
    <cellStyle name="Normal 4 2 3 2 3 3" xfId="2771" xr:uid="{00000000-0005-0000-0000-0000B1050000}"/>
    <cellStyle name="Normal 4 2 3 2 3 3 2" xfId="5989" xr:uid="{8EDC80F3-BB18-4116-839C-24DC107942DB}"/>
    <cellStyle name="Normal 4 2 3 2 3 3 2 2" xfId="26260" xr:uid="{867E8E3F-0666-4250-8DB7-7B567C4BCF8A}"/>
    <cellStyle name="Normal 4 2 3 2 3 3 2 3" xfId="15442" xr:uid="{51B34A18-73E8-4CC0-8B49-CCB35097E2D7}"/>
    <cellStyle name="Normal 4 2 3 2 3 3 3" xfId="7895" xr:uid="{56C41649-7049-4178-8B09-EA4F8628B3FF}"/>
    <cellStyle name="Normal 4 2 3 2 3 3 3 2" xfId="18275" xr:uid="{73B3F451-57B1-4100-BC37-6E7BF8770B14}"/>
    <cellStyle name="Normal 4 2 3 2 3 3 4" xfId="10728" xr:uid="{9E0578E9-AC8C-442E-8BBD-318D8230F97F}"/>
    <cellStyle name="Normal 4 2 3 2 3 3 4 2" xfId="21108" xr:uid="{A455727F-EC3B-477D-AA65-D9F9B6D3A6D7}"/>
    <cellStyle name="Normal 4 2 3 2 3 3 5" xfId="23975" xr:uid="{71D7DFB1-FD17-45FC-9DAF-7EEBC8A1FDF0}"/>
    <cellStyle name="Normal 4 2 3 2 3 3 6" xfId="13224" xr:uid="{0125291F-2C52-47D9-B6FF-93F5D4843EBA}"/>
    <cellStyle name="Normal 4 2 3 2 3 4" xfId="4185" xr:uid="{1DEFBAE0-A0A3-432C-A9F0-42580848E4E3}"/>
    <cellStyle name="Normal 4 2 3 2 3 4 2" xfId="8957" xr:uid="{2CE25E94-B24F-47E3-B36F-915FC78AF815}"/>
    <cellStyle name="Normal 4 2 3 2 3 4 2 2" xfId="29045" xr:uid="{56B3A386-38B6-4496-A9F5-076351356B47}"/>
    <cellStyle name="Normal 4 2 3 2 3 4 2 3" xfId="19337" xr:uid="{52C3D09E-D789-46D0-AF42-8DADEA265E27}"/>
    <cellStyle name="Normal 4 2 3 2 3 4 3" xfId="11790" xr:uid="{E4AA35A6-6AA7-4362-9E90-6C2936F3F133}"/>
    <cellStyle name="Normal 4 2 3 2 3 4 3 2" xfId="22170" xr:uid="{EF60385F-7448-4608-871D-B3FFAF694B51}"/>
    <cellStyle name="Normal 4 2 3 2 3 4 4" xfId="24948" xr:uid="{A4C522DF-B142-4EDE-8BF4-D44C81DAD4B8}"/>
    <cellStyle name="Normal 4 2 3 2 3 4 5" xfId="16504" xr:uid="{66085C31-CC84-4EB7-AB8A-120650E692A0}"/>
    <cellStyle name="Normal 4 2 3 2 3 5" xfId="5253" xr:uid="{9CEF59E5-F63B-43F6-8764-B25EF6C72324}"/>
    <cellStyle name="Normal 4 2 3 2 3 5 2" xfId="26861" xr:uid="{D0D7369A-B1F8-49C2-BF13-4CE12D00315A}"/>
    <cellStyle name="Normal 4 2 3 2 3 5 3" xfId="14551" xr:uid="{407CB54E-EC64-446F-8A2E-79F52CB746A4}"/>
    <cellStyle name="Normal 4 2 3 2 3 6" xfId="7004" xr:uid="{D036AE8A-60CC-4471-B10D-D2D5F097C2E2}"/>
    <cellStyle name="Normal 4 2 3 2 3 6 2" xfId="17384" xr:uid="{312546B7-C2EE-4F4D-9E26-9827A40EDFC1}"/>
    <cellStyle name="Normal 4 2 3 2 3 7" xfId="9837" xr:uid="{9E5AA68B-6EF3-4A19-B637-4A7F39B6DD8A}"/>
    <cellStyle name="Normal 4 2 3 2 3 7 2" xfId="20217" xr:uid="{BF15622C-D1C2-4A1D-913D-74CA0331F1F5}"/>
    <cellStyle name="Normal 4 2 3 2 3 8" xfId="25280" xr:uid="{D1F3FED7-DA20-4543-9147-972C7FD1A832}"/>
    <cellStyle name="Normal 4 2 3 2 3 9" xfId="12749" xr:uid="{A7A86424-DB42-45CE-9B3C-4830D0D72C9E}"/>
    <cellStyle name="Normal 4 2 3 2 4" xfId="3303" xr:uid="{00000000-0005-0000-0000-0000B2050000}"/>
    <cellStyle name="Normal 4 2 3 2 4 2" xfId="4515" xr:uid="{CC245521-A2AC-4403-9DBB-2B958F5DD097}"/>
    <cellStyle name="Normal 4 2 3 2 4 2 2" xfId="9287" xr:uid="{08FDC34A-6A5C-4A47-8F82-5B4324C8952A}"/>
    <cellStyle name="Normal 4 2 3 2 4 2 2 2" xfId="29268" xr:uid="{F55B0AE7-0F44-4986-B904-EB5A6313EDFA}"/>
    <cellStyle name="Normal 4 2 3 2 4 2 2 3" xfId="19667" xr:uid="{D7C76DF2-C637-432C-A52F-A79C20205DCE}"/>
    <cellStyle name="Normal 4 2 3 2 4 2 3" xfId="12120" xr:uid="{C904939E-AA7A-4366-B7AE-0EC5A39F67DE}"/>
    <cellStyle name="Normal 4 2 3 2 4 2 3 2" xfId="22500" xr:uid="{E01C7A6A-D51A-41E0-9D6A-16388F585402}"/>
    <cellStyle name="Normal 4 2 3 2 4 2 4" xfId="23345" xr:uid="{8BD4559B-4551-4936-92B9-C1B49A254CE3}"/>
    <cellStyle name="Normal 4 2 3 2 4 2 5" xfId="16834" xr:uid="{A66A5541-0154-492A-A1DF-3DEB613431E2}"/>
    <cellStyle name="Normal 4 2 3 2 4 3" xfId="6361" xr:uid="{EFA12493-F5FD-40B4-922B-403F198A4304}"/>
    <cellStyle name="Normal 4 2 3 2 4 3 2" xfId="26370" xr:uid="{6821BBD7-193D-49E1-A55A-C90B2C39E0B1}"/>
    <cellStyle name="Normal 4 2 3 2 4 3 3" xfId="15930" xr:uid="{1225C357-DC62-4259-90D6-E17258668A84}"/>
    <cellStyle name="Normal 4 2 3 2 4 4" xfId="8383" xr:uid="{C8CC2FE3-0278-4EBA-A280-6ECBA6B8B0A2}"/>
    <cellStyle name="Normal 4 2 3 2 4 4 2" xfId="18763" xr:uid="{B3567CBE-B310-4F26-A778-B9771B386D27}"/>
    <cellStyle name="Normal 4 2 3 2 4 5" xfId="11216" xr:uid="{1BB41705-20E0-409C-BD64-ABB46268D385}"/>
    <cellStyle name="Normal 4 2 3 2 4 5 2" xfId="21596" xr:uid="{BDFBD6A6-3646-4816-935F-631C49FCFD95}"/>
    <cellStyle name="Normal 4 2 3 2 4 6" xfId="24825" xr:uid="{AE3AA3E4-9541-4B09-9F86-C5D934D3E664}"/>
    <cellStyle name="Normal 4 2 3 2 4 7" xfId="13859" xr:uid="{72206FC7-0B96-4509-889B-0E5EF82238B5}"/>
    <cellStyle name="Normal 4 2 3 2 5" xfId="2931" xr:uid="{00000000-0005-0000-0000-0000B3050000}"/>
    <cellStyle name="Normal 4 2 3 2 5 2" xfId="6111" xr:uid="{EF13CB29-EC77-4A1D-88AE-CAE52F2FC3B3}"/>
    <cellStyle name="Normal 4 2 3 2 5 2 2" xfId="28660" xr:uid="{7FDDA227-0F7C-4717-8083-31E3C4B59D6B}"/>
    <cellStyle name="Normal 4 2 3 2 5 2 3" xfId="27365" xr:uid="{F83B9E79-4EF2-4F17-8A88-6CB3A0D6F5C5}"/>
    <cellStyle name="Normal 4 2 3 2 5 2 4" xfId="15589" xr:uid="{53CFB214-7340-4827-9A6F-BDE0BF13CBB9}"/>
    <cellStyle name="Normal 4 2 3 2 5 3" xfId="8042" xr:uid="{347405AE-F7E2-4DD0-BA1B-F9A73032B4C7}"/>
    <cellStyle name="Normal 4 2 3 2 5 3 2" xfId="28305" xr:uid="{75F39DE5-DF17-4FE6-AF6E-915A60CB5CC9}"/>
    <cellStyle name="Normal 4 2 3 2 5 3 3" xfId="18422" xr:uid="{1FFD5126-76AE-472E-A6C8-2CD846D10A2E}"/>
    <cellStyle name="Normal 4 2 3 2 5 4" xfId="10875" xr:uid="{A21240A8-3425-459D-AF7A-C9D596F96081}"/>
    <cellStyle name="Normal 4 2 3 2 5 4 2" xfId="21255" xr:uid="{0B0B6316-5ECB-4927-A0F0-F4C72259B9D7}"/>
    <cellStyle name="Normal 4 2 3 2 5 5" xfId="24257" xr:uid="{B62637BC-DF2E-4927-89BE-19F4E21E80B3}"/>
    <cellStyle name="Normal 4 2 3 2 5 6" xfId="13447" xr:uid="{00C74991-E7D3-4282-85AC-90BD2FEBBDC3}"/>
    <cellStyle name="Normal 4 2 3 2 6" xfId="2543" xr:uid="{00000000-0005-0000-0000-0000B4050000}"/>
    <cellStyle name="Normal 4 2 3 2 6 2" xfId="5815" xr:uid="{293E0C98-CA98-4DC3-95C7-2B18B15748A0}"/>
    <cellStyle name="Normal 4 2 3 2 6 2 2" xfId="26773" xr:uid="{9A034F82-9F94-4ECB-859C-CEA7A0663522}"/>
    <cellStyle name="Normal 4 2 3 2 6 2 3" xfId="15215" xr:uid="{8760C568-CBB1-4F6B-93C2-E327735E125D}"/>
    <cellStyle name="Normal 4 2 3 2 6 3" xfId="7668" xr:uid="{ECD6D6BF-7F36-4DC7-9056-51D43448CFF4}"/>
    <cellStyle name="Normal 4 2 3 2 6 3 2" xfId="18048" xr:uid="{EDC4F534-B97F-4705-BBC8-F6DFD30BAFE9}"/>
    <cellStyle name="Normal 4 2 3 2 6 4" xfId="10501" xr:uid="{B8CB40EC-3BE5-425D-B580-8F666E98AC96}"/>
    <cellStyle name="Normal 4 2 3 2 6 4 2" xfId="20881" xr:uid="{FE33DD13-8CD9-453C-9183-1343E8CB61AB}"/>
    <cellStyle name="Normal 4 2 3 2 6 5" xfId="22677" xr:uid="{EB2771FF-83DB-4BE8-A70D-8195FE8EBA09}"/>
    <cellStyle name="Normal 4 2 3 2 6 6" xfId="12931" xr:uid="{D8998256-A5DA-4B45-ADDC-1254E901F31A}"/>
    <cellStyle name="Normal 4 2 3 2 7" xfId="2237" xr:uid="{00000000-0005-0000-0000-0000A8050000}"/>
    <cellStyle name="Normal 4 2 3 2 7 2" xfId="7364" xr:uid="{8972484A-F219-462A-B65C-E92E4BCE5B24}"/>
    <cellStyle name="Normal 4 2 3 2 7 2 2" xfId="17744" xr:uid="{5400C91C-C59A-4A59-BFAE-AD35B9953A4B}"/>
    <cellStyle name="Normal 4 2 3 2 7 3" xfId="10197" xr:uid="{1834C5A4-DF54-4ACD-B293-AA63E8F7B8A8}"/>
    <cellStyle name="Normal 4 2 3 2 7 3 2" xfId="20577" xr:uid="{4EFD0C23-D13F-4498-9E25-5DFA90E608A0}"/>
    <cellStyle name="Normal 4 2 3 2 7 4" xfId="25078" xr:uid="{2AC24674-5A1C-4C89-9E80-72D1B23C7B66}"/>
    <cellStyle name="Normal 4 2 3 2 7 5" xfId="14911" xr:uid="{D54D9855-96DB-4DFE-9369-CBFBE4A30470}"/>
    <cellStyle name="Normal 4 2 3 2 8" xfId="3978" xr:uid="{46C4FFC8-6B57-4E1D-9AB5-47E04C856F6C}"/>
    <cellStyle name="Normal 4 2 3 2 8 2" xfId="8802" xr:uid="{4249F5BD-5F3F-4FD7-9E7A-C74EFE76F35D}"/>
    <cellStyle name="Normal 4 2 3 2 8 2 2" xfId="19182" xr:uid="{BAF09C08-6348-4832-B716-BB9E0DEEF79D}"/>
    <cellStyle name="Normal 4 2 3 2 8 3" xfId="11635" xr:uid="{CF34461F-5565-4C10-9587-05B8EA19FE1E}"/>
    <cellStyle name="Normal 4 2 3 2 8 3 2" xfId="22015" xr:uid="{20FCD6BC-C0B5-4954-B835-407699632997}"/>
    <cellStyle name="Normal 4 2 3 2 8 4" xfId="16349" xr:uid="{16C5E8BC-4143-47D9-9547-8053EA412692}"/>
    <cellStyle name="Normal 4 2 3 2 9" xfId="5251" xr:uid="{C4DC83C7-5871-4468-8486-F18B902F0D8C}"/>
    <cellStyle name="Normal 4 2 3 2 9 2" xfId="14549" xr:uid="{06E05F03-E05C-4EE0-B763-08078DB2805A}"/>
    <cellStyle name="Normal 4 2 3 3" xfId="950" xr:uid="{00000000-0005-0000-0000-000068050000}"/>
    <cellStyle name="Normal 4 2 3 3 10" xfId="9838" xr:uid="{25EC58C3-493E-406E-9427-BDB78C0B423E}"/>
    <cellStyle name="Normal 4 2 3 3 10 2" xfId="20218" xr:uid="{58AA0474-729E-4792-A811-73D61CB923D0}"/>
    <cellStyle name="Normal 4 2 3 3 11" xfId="24419" xr:uid="{E5DA6052-0696-452F-B06B-5C15C8DF8469}"/>
    <cellStyle name="Normal 4 2 3 3 12" xfId="12590" xr:uid="{3473E772-2AF7-46BA-A18B-3FBEDCDF24EE}"/>
    <cellStyle name="Normal 4 2 3 3 2" xfId="2773" xr:uid="{00000000-0005-0000-0000-0000B6050000}"/>
    <cellStyle name="Normal 4 2 3 3 2 2" xfId="3305" xr:uid="{00000000-0005-0000-0000-0000B7050000}"/>
    <cellStyle name="Normal 4 2 3 3 2 2 2" xfId="6363" xr:uid="{1CD81F59-7311-4C80-8F59-FA3959D45C6D}"/>
    <cellStyle name="Normal 4 2 3 3 2 2 2 2" xfId="26837" xr:uid="{729D81C3-FBFE-4689-A24D-F8590F273366}"/>
    <cellStyle name="Normal 4 2 3 3 2 2 2 3" xfId="26511" xr:uid="{A3A5386B-1A73-44F3-83F4-93626DC275F4}"/>
    <cellStyle name="Normal 4 2 3 3 2 2 2 4" xfId="15932" xr:uid="{00B7F0D6-92A1-4ED3-92F7-88BA358D614F}"/>
    <cellStyle name="Normal 4 2 3 3 2 2 3" xfId="8385" xr:uid="{748B9053-2A21-47A1-984C-38961D1872F4}"/>
    <cellStyle name="Normal 4 2 3 3 2 2 3 2" xfId="28903" xr:uid="{5852EDAE-9229-44E9-9A01-E6402EBC8D99}"/>
    <cellStyle name="Normal 4 2 3 3 2 2 3 3" xfId="18765" xr:uid="{27E3F9E4-1B75-4C4B-AA8D-3A9730581E47}"/>
    <cellStyle name="Normal 4 2 3 3 2 2 4" xfId="11218" xr:uid="{EA7DAFF5-A74A-426B-8108-9FB71F75132A}"/>
    <cellStyle name="Normal 4 2 3 3 2 2 4 2" xfId="21598" xr:uid="{7EDEEF2A-3542-4197-8FD6-9FA4B3BC94A7}"/>
    <cellStyle name="Normal 4 2 3 3 2 2 5" xfId="24425" xr:uid="{621059D3-C646-4807-9D3C-53A7E5B31D1B}"/>
    <cellStyle name="Normal 4 2 3 3 2 2 6" xfId="13861" xr:uid="{CEAF4B72-FBA7-454E-8D40-FD66885426E4}"/>
    <cellStyle name="Normal 4 2 3 3 2 3" xfId="4329" xr:uid="{05CAFDE6-C50A-4589-AD93-6071FC671BE7}"/>
    <cellStyle name="Normal 4 2 3 3 2 3 2" xfId="9101" xr:uid="{53504C1E-5403-49B7-885A-7F774A86E723}"/>
    <cellStyle name="Normal 4 2 3 3 2 3 2 2" xfId="29144" xr:uid="{221F318D-85CC-436E-B3FC-9C23CB56A426}"/>
    <cellStyle name="Normal 4 2 3 3 2 3 2 3" xfId="19481" xr:uid="{7AA7ABA4-CF2E-4DC2-9BFB-C7D2BBBE2E34}"/>
    <cellStyle name="Normal 4 2 3 3 2 3 3" xfId="11934" xr:uid="{855938AF-DA06-4CBF-8344-B869F971499C}"/>
    <cellStyle name="Normal 4 2 3 3 2 3 3 2" xfId="22314" xr:uid="{DCE2DCA2-3880-4FDD-A21B-992878DB8C8C}"/>
    <cellStyle name="Normal 4 2 3 3 2 3 4" xfId="24630" xr:uid="{31BFE68F-5225-47AC-B413-6F9B1FA70CB6}"/>
    <cellStyle name="Normal 4 2 3 3 2 3 5" xfId="16648" xr:uid="{C8E3014B-3479-4810-A4B6-11EFC4FC6373}"/>
    <cellStyle name="Normal 4 2 3 3 2 4" xfId="5991" xr:uid="{4A083A20-F2B9-4B42-9C6C-2B5F9C35C786}"/>
    <cellStyle name="Normal 4 2 3 3 2 4 2" xfId="28529" xr:uid="{6509E96D-230F-4003-8AFF-B9FDDB608DA4}"/>
    <cellStyle name="Normal 4 2 3 3 2 4 3" xfId="15444" xr:uid="{6C00E0FF-7983-403D-ADDB-8492E9A85854}"/>
    <cellStyle name="Normal 4 2 3 3 2 5" xfId="7897" xr:uid="{FA3EA1E6-DF14-446C-8C6A-7F6484382840}"/>
    <cellStyle name="Normal 4 2 3 3 2 5 2" xfId="18277" xr:uid="{C88802F8-DB09-441A-8344-7FFE42018A16}"/>
    <cellStyle name="Normal 4 2 3 3 2 6" xfId="10730" xr:uid="{D226724E-27D9-46CA-8390-7EF0A1056DF1}"/>
    <cellStyle name="Normal 4 2 3 3 2 6 2" xfId="21110" xr:uid="{D4B45722-41BB-4EB2-87B5-9BF3F3D98ADA}"/>
    <cellStyle name="Normal 4 2 3 3 2 7" xfId="23777" xr:uid="{72E4F31F-6C76-4827-B67C-DE9FFF561400}"/>
    <cellStyle name="Normal 4 2 3 3 2 8" xfId="13226" xr:uid="{10621F8B-1202-4589-B35D-FC72626CA259}"/>
    <cellStyle name="Normal 4 2 3 3 3" xfId="3306" xr:uid="{00000000-0005-0000-0000-0000B8050000}"/>
    <cellStyle name="Normal 4 2 3 3 3 2" xfId="4516" xr:uid="{6A4DCA90-A371-4656-9F2C-A2BDC2A6E07E}"/>
    <cellStyle name="Normal 4 2 3 3 3 2 2" xfId="9288" xr:uid="{6696BC9B-BBBD-4529-A2F4-FA8F579DD210}"/>
    <cellStyle name="Normal 4 2 3 3 3 2 2 2" xfId="29269" xr:uid="{E1FBAC63-15C8-410D-A466-36AF06B1ABAB}"/>
    <cellStyle name="Normal 4 2 3 3 3 2 2 3" xfId="19668" xr:uid="{5ED27F23-74DC-4247-875C-17F5FF39ACD8}"/>
    <cellStyle name="Normal 4 2 3 3 3 2 3" xfId="12121" xr:uid="{70A5F0E8-F95E-43FC-A12A-136F0DCD80A2}"/>
    <cellStyle name="Normal 4 2 3 3 3 2 3 2" xfId="22501" xr:uid="{5C352434-C6EA-430B-BB36-DE50FA1E7877}"/>
    <cellStyle name="Normal 4 2 3 3 3 2 4" xfId="25765" xr:uid="{5D5807B8-C6E2-4DDA-8FB4-D0E1EAD322A2}"/>
    <cellStyle name="Normal 4 2 3 3 3 2 5" xfId="16835" xr:uid="{E457555B-79B1-4831-A149-E9AD6EBAD87E}"/>
    <cellStyle name="Normal 4 2 3 3 3 3" xfId="6364" xr:uid="{D742FCCB-FC4F-41F2-BB18-70C256890AC6}"/>
    <cellStyle name="Normal 4 2 3 3 3 3 2" xfId="28738" xr:uid="{FB0F97AE-4E29-46C0-9017-9E207224AAF9}"/>
    <cellStyle name="Normal 4 2 3 3 3 3 3" xfId="15933" xr:uid="{B8B4A67E-5B91-47B3-8FEB-6941B5C87163}"/>
    <cellStyle name="Normal 4 2 3 3 3 4" xfId="8386" xr:uid="{6160E50C-8FB4-4FCC-BCCC-76AAA6C492E0}"/>
    <cellStyle name="Normal 4 2 3 3 3 4 2" xfId="18766" xr:uid="{13F72318-6A94-4295-83EA-AD682ED409AB}"/>
    <cellStyle name="Normal 4 2 3 3 3 5" xfId="11219" xr:uid="{A367C1C9-3790-43E4-8419-1CC1DE1B226C}"/>
    <cellStyle name="Normal 4 2 3 3 3 5 2" xfId="21599" xr:uid="{EAA6C400-7A9E-40E3-A705-620CD434DCBF}"/>
    <cellStyle name="Normal 4 2 3 3 3 6" xfId="22745" xr:uid="{E1F60546-EC14-433B-9FDD-85E285577137}"/>
    <cellStyle name="Normal 4 2 3 3 3 7" xfId="13862" xr:uid="{D936FFB1-B32F-4448-955D-C731B03C3AE5}"/>
    <cellStyle name="Normal 4 2 3 3 4" xfId="3304" xr:uid="{00000000-0005-0000-0000-0000B9050000}"/>
    <cellStyle name="Normal 4 2 3 3 4 2" xfId="6362" xr:uid="{30C827C5-2CB7-4BC0-BFD5-76805C33FFE3}"/>
    <cellStyle name="Normal 4 2 3 3 4 2 2" xfId="26648" xr:uid="{02E9A7EC-19AB-41B7-81E7-5CC820E9A12C}"/>
    <cellStyle name="Normal 4 2 3 3 4 2 3" xfId="15931" xr:uid="{3F283C22-AD3C-4861-B3F9-958A11C50E18}"/>
    <cellStyle name="Normal 4 2 3 3 4 3" xfId="8384" xr:uid="{BA647B05-0B4A-478B-A3C2-83934F5B1711}"/>
    <cellStyle name="Normal 4 2 3 3 4 3 2" xfId="18764" xr:uid="{2DA0F929-F647-4B86-BDA4-3941F920FF48}"/>
    <cellStyle name="Normal 4 2 3 3 4 4" xfId="11217" xr:uid="{314E0CC9-533F-4CE4-90BB-D31C8E9329D9}"/>
    <cellStyle name="Normal 4 2 3 3 4 4 2" xfId="21597" xr:uid="{1EA1C35A-8471-4577-B748-62F55A1B3D00}"/>
    <cellStyle name="Normal 4 2 3 3 4 5" xfId="25457" xr:uid="{73B82462-F451-4208-880C-A1F4B204F064}"/>
    <cellStyle name="Normal 4 2 3 3 4 6" xfId="13860" xr:uid="{E7BD0201-9B39-48E2-9735-4501A70B220C}"/>
    <cellStyle name="Normal 4 2 3 3 5" xfId="2586" xr:uid="{00000000-0005-0000-0000-0000BA050000}"/>
    <cellStyle name="Normal 4 2 3 3 5 2" xfId="5851" xr:uid="{8600F437-F318-40A9-853F-30090BC6E1B0}"/>
    <cellStyle name="Normal 4 2 3 3 5 2 2" xfId="28344" xr:uid="{02921BA6-4E50-482B-9BD4-81F5B53598B8}"/>
    <cellStyle name="Normal 4 2 3 3 5 2 3" xfId="15258" xr:uid="{18221306-AFAC-4DA7-B87A-9C58515CB900}"/>
    <cellStyle name="Normal 4 2 3 3 5 3" xfId="7711" xr:uid="{5F2B10FC-B0EA-42A9-9A6A-313FFA47B160}"/>
    <cellStyle name="Normal 4 2 3 3 5 3 2" xfId="18091" xr:uid="{88A28A0F-5B43-43B2-8BDD-3EE9879C34E4}"/>
    <cellStyle name="Normal 4 2 3 3 5 4" xfId="10544" xr:uid="{A1424A49-014E-4746-A827-C11BAA5DE421}"/>
    <cellStyle name="Normal 4 2 3 3 5 4 2" xfId="20924" xr:uid="{C4B02CBA-BBA7-446F-9367-3CABF4C2E6A1}"/>
    <cellStyle name="Normal 4 2 3 3 5 5" xfId="25527" xr:uid="{283AA715-620D-45CA-8179-4D82E62BE102}"/>
    <cellStyle name="Normal 4 2 3 3 5 6" xfId="12974" xr:uid="{BA51BFBE-5042-4DFB-8D87-728311F73588}"/>
    <cellStyle name="Normal 4 2 3 3 6" xfId="2356" xr:uid="{00000000-0005-0000-0000-0000B5050000}"/>
    <cellStyle name="Normal 4 2 3 3 6 2" xfId="7483" xr:uid="{CFCE80E9-BE88-44D5-94F3-67D08275F55A}"/>
    <cellStyle name="Normal 4 2 3 3 6 2 2" xfId="17863" xr:uid="{8B93EE89-852A-4CEA-A44F-44CE7F43AFFC}"/>
    <cellStyle name="Normal 4 2 3 3 6 3" xfId="10316" xr:uid="{42D561D3-C464-42ED-B3E6-9BD5E46FBCE1}"/>
    <cellStyle name="Normal 4 2 3 3 6 3 2" xfId="20696" xr:uid="{2F9CC1EE-1342-43F7-A6F0-B696DB089CA9}"/>
    <cellStyle name="Normal 4 2 3 3 6 4" xfId="23178" xr:uid="{CF85037C-BA88-49FF-94D5-224F9ACE17E7}"/>
    <cellStyle name="Normal 4 2 3 3 6 5" xfId="15030" xr:uid="{524619C0-8F27-4B96-ADCA-377414F4603C}"/>
    <cellStyle name="Normal 4 2 3 3 7" xfId="3893" xr:uid="{9FA658B2-0CD2-44BB-93CB-908D10C28D28}"/>
    <cellStyle name="Normal 4 2 3 3 7 2" xfId="8725" xr:uid="{0027EAC9-44D8-40A9-B4C2-10D13AE413C5}"/>
    <cellStyle name="Normal 4 2 3 3 7 2 2" xfId="19105" xr:uid="{B2C7124D-EEFF-4D90-9921-5B7E5FF6CB40}"/>
    <cellStyle name="Normal 4 2 3 3 7 3" xfId="11558" xr:uid="{85C81E62-23DD-4DBB-90AF-911629682FB0}"/>
    <cellStyle name="Normal 4 2 3 3 7 3 2" xfId="21938" xr:uid="{747F3EE8-D18B-4691-AF48-12BF0211BB3A}"/>
    <cellStyle name="Normal 4 2 3 3 7 4" xfId="16272" xr:uid="{B4975713-7DDF-4D95-A163-79EEBF40DD73}"/>
    <cellStyle name="Normal 4 2 3 3 8" xfId="5254" xr:uid="{C825A153-7A6F-448C-BD12-5CD9A2172765}"/>
    <cellStyle name="Normal 4 2 3 3 8 2" xfId="14552" xr:uid="{6FF81324-D179-4090-971F-FA778C240155}"/>
    <cellStyle name="Normal 4 2 3 3 9" xfId="7005" xr:uid="{0F80BCE5-D41C-4C50-9E02-DC90E42D3A42}"/>
    <cellStyle name="Normal 4 2 3 3 9 2" xfId="17385" xr:uid="{9DB66723-671B-4FA2-82E4-F01D3F77FABC}"/>
    <cellStyle name="Normal 4 2 3 4" xfId="951" xr:uid="{00000000-0005-0000-0000-000069050000}"/>
    <cellStyle name="Normal 4 2 3 4 2" xfId="3307" xr:uid="{00000000-0005-0000-0000-0000BC050000}"/>
    <cellStyle name="Normal 4 2 3 4 2 2" xfId="6365" xr:uid="{15885116-FA71-4A90-A75B-3F076EA644CD}"/>
    <cellStyle name="Normal 4 2 3 4 2 2 2" xfId="23392" xr:uid="{66009578-905B-4570-A71A-3FD44C5C0E5C}"/>
    <cellStyle name="Normal 4 2 3 4 2 2 3" xfId="26050" xr:uid="{F3B831F5-176A-4CB0-B3CF-DF8EA10CC7D8}"/>
    <cellStyle name="Normal 4 2 3 4 2 2 4" xfId="15934" xr:uid="{2F9AD8D0-D03E-4CD9-9C68-0AC8D31E95B6}"/>
    <cellStyle name="Normal 4 2 3 4 2 3" xfId="8387" xr:uid="{7764CF8C-0268-4BB4-972C-E444BCA261A8}"/>
    <cellStyle name="Normal 4 2 3 4 2 3 2" xfId="28904" xr:uid="{D36AFA7C-32FB-4232-A06E-892CD04B86A6}"/>
    <cellStyle name="Normal 4 2 3 4 2 3 3" xfId="18767" xr:uid="{8D9D8AA9-35A1-4D8D-88E4-9F8EEDB17C57}"/>
    <cellStyle name="Normal 4 2 3 4 2 4" xfId="11220" xr:uid="{9EFA8B02-449A-49EC-A945-AD1EE6AB5C80}"/>
    <cellStyle name="Normal 4 2 3 4 2 4 2" xfId="21600" xr:uid="{EB21F535-F292-4B26-A798-028930C99D81}"/>
    <cellStyle name="Normal 4 2 3 4 2 5" xfId="23071" xr:uid="{F8FFBBA4-8152-47B0-9D71-FEA29ABDAEAE}"/>
    <cellStyle name="Normal 4 2 3 4 2 6" xfId="13863" xr:uid="{21A75129-1CE7-427E-8DF6-1A9767C2842D}"/>
    <cellStyle name="Normal 4 2 3 4 3" xfId="2770" xr:uid="{00000000-0005-0000-0000-0000BD050000}"/>
    <cellStyle name="Normal 4 2 3 4 3 2" xfId="5988" xr:uid="{E2680F38-B585-4DC0-B2C6-9A27103D3997}"/>
    <cellStyle name="Normal 4 2 3 4 3 2 2" xfId="26823" xr:uid="{18882200-BFC7-42E2-88CF-85BD31EEE036}"/>
    <cellStyle name="Normal 4 2 3 4 3 2 3" xfId="15441" xr:uid="{38C3E382-4FB3-4F4C-B2DB-ED232731AE46}"/>
    <cellStyle name="Normal 4 2 3 4 3 3" xfId="7894" xr:uid="{41E82A28-46F4-449C-BD43-86E81CD4F6E1}"/>
    <cellStyle name="Normal 4 2 3 4 3 3 2" xfId="18274" xr:uid="{781466C1-8E2B-4D70-A405-474B6799E0AE}"/>
    <cellStyle name="Normal 4 2 3 4 3 4" xfId="10727" xr:uid="{FF171E7E-21DD-4186-BFA0-C0FDC4F1D159}"/>
    <cellStyle name="Normal 4 2 3 4 3 4 2" xfId="21107" xr:uid="{A88CFF59-1E1E-4C8D-9D05-B6D999DB226E}"/>
    <cellStyle name="Normal 4 2 3 4 3 5" xfId="22891" xr:uid="{74F1C319-2A39-4A13-BD63-641BD69B3F50}"/>
    <cellStyle name="Normal 4 2 3 4 3 6" xfId="13223" xr:uid="{35154037-21B1-4EFD-9FE0-89D44781CB67}"/>
    <cellStyle name="Normal 4 2 3 4 4" xfId="4184" xr:uid="{677A8D55-C78B-4372-9CCE-17A940B9914E}"/>
    <cellStyle name="Normal 4 2 3 4 4 2" xfId="8956" xr:uid="{7E885884-59BB-4B78-B243-9D257FF8CC04}"/>
    <cellStyle name="Normal 4 2 3 4 4 2 2" xfId="29044" xr:uid="{61A6C1D5-8F16-4CC6-9D49-5014EC7A95B3}"/>
    <cellStyle name="Normal 4 2 3 4 4 2 3" xfId="19336" xr:uid="{406E4F20-38A8-478E-82AB-991C1FDD3868}"/>
    <cellStyle name="Normal 4 2 3 4 4 3" xfId="11789" xr:uid="{DA45C73A-14CB-473A-9D6C-EBAFC3F9EDD8}"/>
    <cellStyle name="Normal 4 2 3 4 4 3 2" xfId="22169" xr:uid="{0D04C51E-441E-4B20-B961-65F8017070B8}"/>
    <cellStyle name="Normal 4 2 3 4 4 4" xfId="24707" xr:uid="{2261FEC8-4A5A-4445-9FE4-C5A480F122B5}"/>
    <cellStyle name="Normal 4 2 3 4 4 5" xfId="16503" xr:uid="{214CB978-CEDA-4045-A914-8AAF6B152B01}"/>
    <cellStyle name="Normal 4 2 3 4 5" xfId="5255" xr:uid="{6B7659AE-173E-427E-80E3-F83930005EB9}"/>
    <cellStyle name="Normal 4 2 3 4 5 2" xfId="26196" xr:uid="{C4CD90A9-9AC9-4AAA-9DD5-66469D0F5C02}"/>
    <cellStyle name="Normal 4 2 3 4 5 3" xfId="14553" xr:uid="{CA229418-26F0-4924-99F4-B7745655967E}"/>
    <cellStyle name="Normal 4 2 3 4 6" xfId="7006" xr:uid="{4A190C7E-CA6F-4FDD-9C9D-9E6AF75E39F4}"/>
    <cellStyle name="Normal 4 2 3 4 6 2" xfId="17386" xr:uid="{8BCECC1B-C486-4F49-AAEA-FE27C8A84A4A}"/>
    <cellStyle name="Normal 4 2 3 4 7" xfId="9839" xr:uid="{6B4666AB-6BD3-45FE-988D-A4432552852B}"/>
    <cellStyle name="Normal 4 2 3 4 7 2" xfId="20219" xr:uid="{2AB87C0F-0D72-46BE-B503-049391DECB0B}"/>
    <cellStyle name="Normal 4 2 3 4 8" xfId="24044" xr:uid="{8496056C-5F7A-4783-BE4F-4D1CDE1E88A8}"/>
    <cellStyle name="Normal 4 2 3 4 9" xfId="12748" xr:uid="{D879B53D-03A7-421F-926A-7C7F27CFB1EB}"/>
    <cellStyle name="Normal 4 2 3 5" xfId="952" xr:uid="{00000000-0005-0000-0000-00006A050000}"/>
    <cellStyle name="Normal 4 2 3 5 2" xfId="4517" xr:uid="{4656EF47-2BD5-4483-8BFA-04B1850E55AE}"/>
    <cellStyle name="Normal 4 2 3 5 2 2" xfId="9289" xr:uid="{2B386E9D-B1B9-4E1D-BA7C-01B1EDFB051A}"/>
    <cellStyle name="Normal 4 2 3 5 2 2 2" xfId="29270" xr:uid="{A7637314-6F51-4FED-819F-042454F4C41F}"/>
    <cellStyle name="Normal 4 2 3 5 2 2 3" xfId="19669" xr:uid="{51701C86-A7D7-4F9C-9536-1B7BA0A22FD5}"/>
    <cellStyle name="Normal 4 2 3 5 2 3" xfId="12122" xr:uid="{573B4A00-59BC-47E7-B6BB-4C2F67C2A1F4}"/>
    <cellStyle name="Normal 4 2 3 5 2 3 2" xfId="22502" xr:uid="{30C8EF28-C1F2-4282-981B-CD5A597746E1}"/>
    <cellStyle name="Normal 4 2 3 5 2 4" xfId="24714" xr:uid="{2A754CB1-007A-4F5B-91B5-EED4802A381E}"/>
    <cellStyle name="Normal 4 2 3 5 2 5" xfId="16836" xr:uid="{4FF1ABBF-2E9E-42E5-8193-FC78B514B1B4}"/>
    <cellStyle name="Normal 4 2 3 5 3" xfId="5256" xr:uid="{0F54D9FF-DC19-49A4-8495-82236AB0606A}"/>
    <cellStyle name="Normal 4 2 3 5 3 2" xfId="27584" xr:uid="{525EDE61-2BC9-4F10-B427-4CE0CD04B50F}"/>
    <cellStyle name="Normal 4 2 3 5 3 3" xfId="14554" xr:uid="{35796630-1041-4014-9D5A-87EB276C3477}"/>
    <cellStyle name="Normal 4 2 3 5 4" xfId="7007" xr:uid="{8CF81234-63BF-40BF-9EA6-1CDFD899DB31}"/>
    <cellStyle name="Normal 4 2 3 5 4 2" xfId="17387" xr:uid="{BA189343-9CA4-4276-9188-1B3B861D1F3B}"/>
    <cellStyle name="Normal 4 2 3 5 5" xfId="9840" xr:uid="{1D591E55-031E-4F44-B24C-F11C9D68E9B2}"/>
    <cellStyle name="Normal 4 2 3 5 5 2" xfId="20220" xr:uid="{8E5CDEBF-5808-4D1C-90FB-14AA86F96FA6}"/>
    <cellStyle name="Normal 4 2 3 5 6" xfId="23039" xr:uid="{E2B3C8B6-91D6-4008-8B66-921D62637234}"/>
    <cellStyle name="Normal 4 2 3 5 7" xfId="13864" xr:uid="{14965001-C387-42B6-836B-8AFE06586FE5}"/>
    <cellStyle name="Normal 4 2 3 6" xfId="2930" xr:uid="{00000000-0005-0000-0000-0000BF050000}"/>
    <cellStyle name="Normal 4 2 3 6 2" xfId="6110" xr:uid="{446165BE-328B-44C8-BC15-FB79F76ED3D9}"/>
    <cellStyle name="Normal 4 2 3 6 2 2" xfId="25664" xr:uid="{83A359C9-2336-419C-AED0-B1E6C7ADE2E8}"/>
    <cellStyle name="Normal 4 2 3 6 2 3" xfId="28260" xr:uid="{B0AD0ECD-F641-4279-B08F-41B1D1038CE9}"/>
    <cellStyle name="Normal 4 2 3 6 2 4" xfId="15588" xr:uid="{0E0ED630-CABF-4DD8-ABA9-CEF30DFEA6BF}"/>
    <cellStyle name="Normal 4 2 3 6 3" xfId="8041" xr:uid="{FDEF862E-B81A-41E9-8BE9-99343B878974}"/>
    <cellStyle name="Normal 4 2 3 6 3 2" xfId="26106" xr:uid="{C978C064-4C7E-4CED-9004-622384883182}"/>
    <cellStyle name="Normal 4 2 3 6 3 3" xfId="18421" xr:uid="{D90FBCF7-0408-4492-8E8B-05AC1B94A270}"/>
    <cellStyle name="Normal 4 2 3 6 4" xfId="10874" xr:uid="{6BC091B2-B780-4BC4-A5AF-BA3A2D12F4F8}"/>
    <cellStyle name="Normal 4 2 3 6 4 2" xfId="21254" xr:uid="{05D21080-D7B8-4B54-9613-D0E1C1F22DD4}"/>
    <cellStyle name="Normal 4 2 3 6 5" xfId="24676" xr:uid="{38FC6B86-80D9-4670-960F-8730C0CFC4C4}"/>
    <cellStyle name="Normal 4 2 3 6 6" xfId="13446" xr:uid="{16A609A2-FE49-43CB-BB3E-F2262B30A475}"/>
    <cellStyle name="Normal 4 2 3 7" xfId="2483" xr:uid="{00000000-0005-0000-0000-0000C0050000}"/>
    <cellStyle name="Normal 4 2 3 7 2" xfId="5769" xr:uid="{F4A12FC9-BED2-42A5-BCFE-7B22AB063CA7}"/>
    <cellStyle name="Normal 4 2 3 7 2 2" xfId="28122" xr:uid="{2E024300-D0E0-41D1-91A3-3749EA92F464}"/>
    <cellStyle name="Normal 4 2 3 7 2 3" xfId="15155" xr:uid="{5FDF95AF-F9CB-4C85-8ED8-1E7BFACCB765}"/>
    <cellStyle name="Normal 4 2 3 7 3" xfId="7608" xr:uid="{F335C29A-EA68-4417-BE03-E7024A1ADE71}"/>
    <cellStyle name="Normal 4 2 3 7 3 2" xfId="17988" xr:uid="{CDE19C8D-7B38-483D-B4BF-2E34F83D91F9}"/>
    <cellStyle name="Normal 4 2 3 7 4" xfId="10441" xr:uid="{C0DFBBA3-8AC1-44DE-941A-9074A9D381B9}"/>
    <cellStyle name="Normal 4 2 3 7 4 2" xfId="20821" xr:uid="{08D247D1-525B-4DBB-9278-847036D3334D}"/>
    <cellStyle name="Normal 4 2 3 7 5" xfId="22675" xr:uid="{E59BC248-21DD-4CA6-8C42-120C4A42E3D2}"/>
    <cellStyle name="Normal 4 2 3 7 6" xfId="12871" xr:uid="{0914C74F-D3F8-4A3C-8F28-E02E0FA47CA2}"/>
    <cellStyle name="Normal 4 2 3 8" xfId="2177" xr:uid="{00000000-0005-0000-0000-0000A7050000}"/>
    <cellStyle name="Normal 4 2 3 8 2" xfId="7304" xr:uid="{EF585BE3-52CF-4A9C-B6EB-C56CD98A4930}"/>
    <cellStyle name="Normal 4 2 3 8 2 2" xfId="17684" xr:uid="{05F10ABB-C7A8-4DAF-B37D-4495F74C9B2E}"/>
    <cellStyle name="Normal 4 2 3 8 3" xfId="10137" xr:uid="{17119CE7-9826-4EB9-A82D-A92672FF273E}"/>
    <cellStyle name="Normal 4 2 3 8 3 2" xfId="20517" xr:uid="{90BBE726-0B56-42FB-963E-A2DB570C4DAC}"/>
    <cellStyle name="Normal 4 2 3 8 4" xfId="24121" xr:uid="{6A19462F-AFFE-4E51-9668-9EDB2B36017B}"/>
    <cellStyle name="Normal 4 2 3 8 5" xfId="14851" xr:uid="{EED6880F-F7E4-4B99-8530-CBEB91354EB0}"/>
    <cellStyle name="Normal 4 2 3 9" xfId="3977" xr:uid="{7818914E-813A-42B3-A95F-7A98C3EB8C89}"/>
    <cellStyle name="Normal 4 2 3 9 2" xfId="8801" xr:uid="{5B3B7504-11EE-438E-99B2-7CC4C7B6A29C}"/>
    <cellStyle name="Normal 4 2 3 9 2 2" xfId="19181" xr:uid="{EB5EC1D6-71C1-4505-B131-A9764C468763}"/>
    <cellStyle name="Normal 4 2 3 9 3" xfId="11634" xr:uid="{0231D9F0-98E3-48FE-A32C-E5F266DB8F08}"/>
    <cellStyle name="Normal 4 2 3 9 3 2" xfId="22014" xr:uid="{02F3A305-D4E3-402F-A954-D00A09EA835A}"/>
    <cellStyle name="Normal 4 2 3 9 4" xfId="16348" xr:uid="{15FFFFCF-8FC4-4468-AC0B-775E7AB98BF2}"/>
    <cellStyle name="Normal 4 2 4" xfId="953" xr:uid="{00000000-0005-0000-0000-00006B050000}"/>
    <cellStyle name="Normal 4 2 4 10" xfId="5257" xr:uid="{92557A2A-6922-415A-915C-DC7EBA6DC24E}"/>
    <cellStyle name="Normal 4 2 4 10 2" xfId="14555" xr:uid="{4DA1E953-C235-4F77-811B-235A94CD7C1C}"/>
    <cellStyle name="Normal 4 2 4 11" xfId="7008" xr:uid="{E287E4C4-88A8-4146-9B3E-DEAB030FA39B}"/>
    <cellStyle name="Normal 4 2 4 11 2" xfId="17388" xr:uid="{5D3E21C3-6CB3-4E3A-9BDF-15A54915CED8}"/>
    <cellStyle name="Normal 4 2 4 12" xfId="9841" xr:uid="{53F88A13-5143-45C1-8FE3-AA389BB93023}"/>
    <cellStyle name="Normal 4 2 4 12 2" xfId="20221" xr:uid="{DFEBD4B4-3DC5-4B4C-AC56-D72D0D9DC9F6}"/>
    <cellStyle name="Normal 4 2 4 13" xfId="25126" xr:uid="{914E5B49-75AF-4E14-8809-E53FB4E312D0}"/>
    <cellStyle name="Normal 4 2 4 14" xfId="12415" xr:uid="{4EC55601-18DD-4A6B-ABFF-18BC1EB06292}"/>
    <cellStyle name="Normal 4 2 4 2" xfId="954" xr:uid="{00000000-0005-0000-0000-00006C050000}"/>
    <cellStyle name="Normal 4 2 4 2 10" xfId="7009" xr:uid="{1B33CC15-95FC-4B88-B900-A5A070CDF8CE}"/>
    <cellStyle name="Normal 4 2 4 2 10 2" xfId="17389" xr:uid="{D9C72AD7-7534-4359-8C9D-EC3093305EF7}"/>
    <cellStyle name="Normal 4 2 4 2 11" xfId="9842" xr:uid="{327F9A4D-7C9F-4596-A209-3C53C77B10F7}"/>
    <cellStyle name="Normal 4 2 4 2 11 2" xfId="20222" xr:uid="{ED97466E-5897-48B5-A257-A8C01C9B7D3D}"/>
    <cellStyle name="Normal 4 2 4 2 12" xfId="25404" xr:uid="{7BE420BF-B3C3-49CC-8877-309657D14EC0}"/>
    <cellStyle name="Normal 4 2 4 2 13" xfId="12475" xr:uid="{9AAAE6D2-BDFE-4D25-A37D-C614586DC883}"/>
    <cellStyle name="Normal 4 2 4 2 2" xfId="955" xr:uid="{00000000-0005-0000-0000-00006D050000}"/>
    <cellStyle name="Normal 4 2 4 2 2 10" xfId="13040" xr:uid="{0518ADBA-EAE1-44C9-BD9C-5C095DBC040B}"/>
    <cellStyle name="Normal 4 2 4 2 2 2" xfId="2776" xr:uid="{00000000-0005-0000-0000-0000C4050000}"/>
    <cellStyle name="Normal 4 2 4 2 2 2 2" xfId="3310" xr:uid="{00000000-0005-0000-0000-0000C5050000}"/>
    <cellStyle name="Normal 4 2 4 2 2 2 2 2" xfId="6368" xr:uid="{F7F46212-965D-443A-BC2B-8EF3D4E7B6E4}"/>
    <cellStyle name="Normal 4 2 4 2 2 2 2 2 2" xfId="28488" xr:uid="{F27A126C-BAC6-4865-B2A7-C59E5C630FC1}"/>
    <cellStyle name="Normal 4 2 4 2 2 2 2 2 3" xfId="15937" xr:uid="{CF796483-6C59-458A-B0D3-CF3607D2D278}"/>
    <cellStyle name="Normal 4 2 4 2 2 2 2 3" xfId="8390" xr:uid="{02B35389-3627-4F92-8F2E-F4E26D2545B4}"/>
    <cellStyle name="Normal 4 2 4 2 2 2 2 3 2" xfId="18770" xr:uid="{72A46A02-D935-4C9F-A630-70B89D1277EA}"/>
    <cellStyle name="Normal 4 2 4 2 2 2 2 4" xfId="11223" xr:uid="{D6261DBD-B929-4065-B8D2-98236B18BA5D}"/>
    <cellStyle name="Normal 4 2 4 2 2 2 2 4 2" xfId="21603" xr:uid="{E0D20DC9-2DD0-47EB-8B99-FA7962417642}"/>
    <cellStyle name="Normal 4 2 4 2 2 2 2 5" xfId="25286" xr:uid="{79B17386-25AF-4533-BB2D-E27F54B6F6C9}"/>
    <cellStyle name="Normal 4 2 4 2 2 2 2 6" xfId="13867" xr:uid="{F35C7E5F-69FA-446D-9166-6E3F72F158FB}"/>
    <cellStyle name="Normal 4 2 4 2 2 2 3" xfId="4331" xr:uid="{962AEA59-F20B-410D-B9C7-AE0EB4985D35}"/>
    <cellStyle name="Normal 4 2 4 2 2 2 3 2" xfId="9103" xr:uid="{D6825B2B-352F-463F-BF6B-9A946D68C952}"/>
    <cellStyle name="Normal 4 2 4 2 2 2 3 2 2" xfId="29146" xr:uid="{748526D6-91CD-4708-BEEB-DF016A2128D5}"/>
    <cellStyle name="Normal 4 2 4 2 2 2 3 2 3" xfId="19483" xr:uid="{32966831-1FDA-4A3F-A819-3B84E1552744}"/>
    <cellStyle name="Normal 4 2 4 2 2 2 3 3" xfId="11936" xr:uid="{4E76D198-2015-488C-8EDD-AECFC07D6198}"/>
    <cellStyle name="Normal 4 2 4 2 2 2 3 3 2" xfId="22316" xr:uid="{C7D158B7-F744-434B-A515-35CADF5090FC}"/>
    <cellStyle name="Normal 4 2 4 2 2 2 3 4" xfId="23287" xr:uid="{24CDC4A8-6E19-4F8C-B89D-82F45A458965}"/>
    <cellStyle name="Normal 4 2 4 2 2 2 3 5" xfId="16650" xr:uid="{746A0C6C-721F-41CB-B94D-A0F160F2C2B5}"/>
    <cellStyle name="Normal 4 2 4 2 2 2 4" xfId="5994" xr:uid="{0C60D263-E577-4612-B43C-D2384F51FA2A}"/>
    <cellStyle name="Normal 4 2 4 2 2 2 4 2" xfId="27100" xr:uid="{D3ED555A-8C77-4222-A8A7-6D61AB6ADC8B}"/>
    <cellStyle name="Normal 4 2 4 2 2 2 4 3" xfId="15447" xr:uid="{C1BE2F4E-2212-42A8-BC0B-9788EA180924}"/>
    <cellStyle name="Normal 4 2 4 2 2 2 5" xfId="7900" xr:uid="{BAECB433-03CF-4A94-8327-A5F1E50AC443}"/>
    <cellStyle name="Normal 4 2 4 2 2 2 5 2" xfId="18280" xr:uid="{AF4AACD1-6E5C-4C26-9158-465C893271F8}"/>
    <cellStyle name="Normal 4 2 4 2 2 2 6" xfId="10733" xr:uid="{7579DA1D-51EB-403F-8267-0189AEB5DC1D}"/>
    <cellStyle name="Normal 4 2 4 2 2 2 6 2" xfId="21113" xr:uid="{0E774EBC-C085-4829-821B-A528B72D724D}"/>
    <cellStyle name="Normal 4 2 4 2 2 2 7" xfId="24083" xr:uid="{73281CDE-EC60-44AC-A9D4-25E152DFDF7D}"/>
    <cellStyle name="Normal 4 2 4 2 2 2 8" xfId="13229" xr:uid="{65423134-FD4E-4F49-A63E-35B75C1BC091}"/>
    <cellStyle name="Normal 4 2 4 2 2 3" xfId="3311" xr:uid="{00000000-0005-0000-0000-0000C6050000}"/>
    <cellStyle name="Normal 4 2 4 2 2 3 2" xfId="4518" xr:uid="{8785A69D-3EE6-4D8B-93FB-1937C1B62C27}"/>
    <cellStyle name="Normal 4 2 4 2 2 3 2 2" xfId="9290" xr:uid="{0CE73404-82F4-45BB-A3C1-EE240E66AF64}"/>
    <cellStyle name="Normal 4 2 4 2 2 3 2 2 2" xfId="19670" xr:uid="{2D31876F-5C19-471D-9CB3-84A3016DE877}"/>
    <cellStyle name="Normal 4 2 4 2 2 3 2 3" xfId="12123" xr:uid="{EF807780-426F-4880-BB7D-7F818E4480F2}"/>
    <cellStyle name="Normal 4 2 4 2 2 3 2 3 2" xfId="22503" xr:uid="{64838BF5-17B6-4C61-A36B-832640FF7334}"/>
    <cellStyle name="Normal 4 2 4 2 2 3 2 4" xfId="26545" xr:uid="{2F8CD3E1-4934-4E26-9941-D6217A646EDC}"/>
    <cellStyle name="Normal 4 2 4 2 2 3 2 5" xfId="16837" xr:uid="{4B27BEDA-DFE1-4D06-81F0-214FA72DD545}"/>
    <cellStyle name="Normal 4 2 4 2 2 3 3" xfId="6369" xr:uid="{DE2B9C1A-7D2C-4E97-A9E9-FA07BA1D056A}"/>
    <cellStyle name="Normal 4 2 4 2 2 3 3 2" xfId="15938" xr:uid="{037C1F9C-AFAD-4BFD-8509-067930C5B2E5}"/>
    <cellStyle name="Normal 4 2 4 2 2 3 4" xfId="8391" xr:uid="{93F7310A-E24F-470B-865E-8F0FA2BDF80A}"/>
    <cellStyle name="Normal 4 2 4 2 2 3 4 2" xfId="18771" xr:uid="{0FE431C9-DEA2-4068-B33E-F71B35EA269A}"/>
    <cellStyle name="Normal 4 2 4 2 2 3 5" xfId="11224" xr:uid="{FA16BA0A-8D55-44C9-AD70-122FC48F14CE}"/>
    <cellStyle name="Normal 4 2 4 2 2 3 5 2" xfId="21604" xr:uid="{B37FAB07-9E6E-42DD-B067-BBB4D564F671}"/>
    <cellStyle name="Normal 4 2 4 2 2 3 6" xfId="23423" xr:uid="{D1976568-D927-41C7-9358-2AD2A9196E78}"/>
    <cellStyle name="Normal 4 2 4 2 2 3 7" xfId="13868" xr:uid="{4370A27A-01EB-48DE-B0CC-5E8DBC2BEFDC}"/>
    <cellStyle name="Normal 4 2 4 2 2 4" xfId="3309" xr:uid="{00000000-0005-0000-0000-0000C7050000}"/>
    <cellStyle name="Normal 4 2 4 2 2 4 2" xfId="6367" xr:uid="{7A44404F-AA80-4570-8CDB-9231464368EF}"/>
    <cellStyle name="Normal 4 2 4 2 2 4 2 2" xfId="26931" xr:uid="{B273AB90-00EF-4FBF-BE01-C8EBF67866F2}"/>
    <cellStyle name="Normal 4 2 4 2 2 4 2 3" xfId="15936" xr:uid="{28CB331E-9E5B-4D0F-988F-3C4F109C63F6}"/>
    <cellStyle name="Normal 4 2 4 2 2 4 3" xfId="8389" xr:uid="{0172FC6E-FC4E-4F13-96F8-1607BE35AEEB}"/>
    <cellStyle name="Normal 4 2 4 2 2 4 3 2" xfId="18769" xr:uid="{76737887-7890-46BC-B264-607C3D6E499B}"/>
    <cellStyle name="Normal 4 2 4 2 2 4 4" xfId="11222" xr:uid="{2D578303-F774-4DB9-A7CD-9CDC432616E6}"/>
    <cellStyle name="Normal 4 2 4 2 2 4 4 2" xfId="21602" xr:uid="{47EFD2C0-9AE5-4458-A1E1-8046DAB75A2C}"/>
    <cellStyle name="Normal 4 2 4 2 2 4 5" xfId="24014" xr:uid="{F2A8BBA6-C5D5-49B6-B0DC-99C672104553}"/>
    <cellStyle name="Normal 4 2 4 2 2 4 6" xfId="13866" xr:uid="{F836A739-A2AB-4BB8-AAF8-5D4AF36B6200}"/>
    <cellStyle name="Normal 4 2 4 2 2 5" xfId="4241" xr:uid="{080A2A35-79CB-43D1-BE90-8CDF17E2F6E3}"/>
    <cellStyle name="Normal 4 2 4 2 2 5 2" xfId="9013" xr:uid="{DAAFFD7E-0CCD-49A9-942D-210CFCF066B2}"/>
    <cellStyle name="Normal 4 2 4 2 2 5 2 2" xfId="29084" xr:uid="{042BA6CC-D052-4310-B171-689D1E606A0D}"/>
    <cellStyle name="Normal 4 2 4 2 2 5 2 3" xfId="19393" xr:uid="{4822A939-ABCE-45AB-A315-428FFFB8BB69}"/>
    <cellStyle name="Normal 4 2 4 2 2 5 3" xfId="11846" xr:uid="{683F1369-E79F-46C0-AD14-15C0B0BC8D4C}"/>
    <cellStyle name="Normal 4 2 4 2 2 5 3 2" xfId="22226" xr:uid="{E5817707-8332-443A-9A27-C6DE16A5E818}"/>
    <cellStyle name="Normal 4 2 4 2 2 5 4" xfId="23876" xr:uid="{1E86306A-C4AE-4B58-9D5C-ECBA812BB9EE}"/>
    <cellStyle name="Normal 4 2 4 2 2 5 5" xfId="16560" xr:uid="{6867C43A-9BE3-4D83-AF41-2B08BA695F8D}"/>
    <cellStyle name="Normal 4 2 4 2 2 6" xfId="5259" xr:uid="{926A9510-1618-4DE8-AE32-0C9D5C1DC7BA}"/>
    <cellStyle name="Normal 4 2 4 2 2 6 2" xfId="28022" xr:uid="{C920E4B9-51D9-4B10-BFEB-0E9B2B6DD5B0}"/>
    <cellStyle name="Normal 4 2 4 2 2 6 3" xfId="14557" xr:uid="{E0B42F2F-9A83-450B-BFD0-BE9F73EBE884}"/>
    <cellStyle name="Normal 4 2 4 2 2 7" xfId="7010" xr:uid="{9C06AE77-04AE-4BE3-B528-0CD51FE2D7DA}"/>
    <cellStyle name="Normal 4 2 4 2 2 7 2" xfId="17390" xr:uid="{0D9F1507-2644-4F0F-AF87-7E6471B57AD0}"/>
    <cellStyle name="Normal 4 2 4 2 2 8" xfId="9843" xr:uid="{3BB55576-924D-46BE-B9A0-A56BE8FCAD76}"/>
    <cellStyle name="Normal 4 2 4 2 2 8 2" xfId="20223" xr:uid="{ACE81BFD-BC41-493A-B7C4-C130180CB59F}"/>
    <cellStyle name="Normal 4 2 4 2 2 9" xfId="23718" xr:uid="{D3D4FF7D-323D-45D6-90EF-54DD0DC62D32}"/>
    <cellStyle name="Normal 4 2 4 2 3" xfId="2775" xr:uid="{00000000-0005-0000-0000-0000C8050000}"/>
    <cellStyle name="Normal 4 2 4 2 3 2" xfId="3312" xr:uid="{00000000-0005-0000-0000-0000C9050000}"/>
    <cellStyle name="Normal 4 2 4 2 3 2 2" xfId="6370" xr:uid="{3034CCE6-2921-4E19-B6FD-B1D298CB8E59}"/>
    <cellStyle name="Normal 4 2 4 2 3 2 2 2" xfId="27619" xr:uid="{225BA693-0DA8-4F0B-A53B-B11194CFE94D}"/>
    <cellStyle name="Normal 4 2 4 2 3 2 2 3" xfId="15939" xr:uid="{FF16E160-FC3D-464B-B18D-4D3E46F71D68}"/>
    <cellStyle name="Normal 4 2 4 2 3 2 3" xfId="8392" xr:uid="{8FB1FC54-74E8-4DA3-8655-887DA7849E99}"/>
    <cellStyle name="Normal 4 2 4 2 3 2 3 2" xfId="18772" xr:uid="{550E4618-083D-477F-86F6-4039DA182DE9}"/>
    <cellStyle name="Normal 4 2 4 2 3 2 4" xfId="11225" xr:uid="{2FF5B702-1560-46AD-BB2C-45570E0258DF}"/>
    <cellStyle name="Normal 4 2 4 2 3 2 4 2" xfId="21605" xr:uid="{AC194AAA-EE0A-4439-93ED-269F8CCCABC7}"/>
    <cellStyle name="Normal 4 2 4 2 3 2 5" xfId="22672" xr:uid="{6623DC24-859C-4C35-A09A-414CDFD69DB4}"/>
    <cellStyle name="Normal 4 2 4 2 3 2 6" xfId="13869" xr:uid="{BDE09925-C603-461C-94CB-8A7B94EF6F41}"/>
    <cellStyle name="Normal 4 2 4 2 3 3" xfId="4330" xr:uid="{812642AA-2F67-4D04-9730-19298251B28E}"/>
    <cellStyle name="Normal 4 2 4 2 3 3 2" xfId="9102" xr:uid="{30592C62-F469-4BB5-A47B-645FDFC4B6BF}"/>
    <cellStyle name="Normal 4 2 4 2 3 3 2 2" xfId="29145" xr:uid="{A43D4E21-EA3A-4B0C-8483-C847C1CCF7CF}"/>
    <cellStyle name="Normal 4 2 4 2 3 3 2 3" xfId="19482" xr:uid="{FFE8A291-82FB-4590-9360-9D10B30EBE60}"/>
    <cellStyle name="Normal 4 2 4 2 3 3 3" xfId="11935" xr:uid="{11B5E0CA-C911-41C9-8225-BB28855B304D}"/>
    <cellStyle name="Normal 4 2 4 2 3 3 3 2" xfId="22315" xr:uid="{D0D9BE2E-E845-408F-A1FE-0975102FD49A}"/>
    <cellStyle name="Normal 4 2 4 2 3 3 4" xfId="22890" xr:uid="{92ABD060-088C-4B16-86E2-C32F8F1874F1}"/>
    <cellStyle name="Normal 4 2 4 2 3 3 5" xfId="16649" xr:uid="{32EDD925-5E33-4629-B8F7-906615A7D0D9}"/>
    <cellStyle name="Normal 4 2 4 2 3 4" xfId="5993" xr:uid="{7E0FEAE9-697D-4CAB-8C77-FE5F637AB917}"/>
    <cellStyle name="Normal 4 2 4 2 3 4 2" xfId="26417" xr:uid="{6AF32965-CB40-4E1B-A384-F6859406EF9D}"/>
    <cellStyle name="Normal 4 2 4 2 3 4 3" xfId="15446" xr:uid="{E4AB833E-CC38-4790-9DF9-373431051397}"/>
    <cellStyle name="Normal 4 2 4 2 3 5" xfId="7899" xr:uid="{CEA57206-BF81-4A5C-B62A-E54E6CF77200}"/>
    <cellStyle name="Normal 4 2 4 2 3 5 2" xfId="18279" xr:uid="{2486CE3D-79C5-4516-99C1-FD27BC917075}"/>
    <cellStyle name="Normal 4 2 4 2 3 6" xfId="10732" xr:uid="{50EE12FB-49FF-476E-BE79-8D8770D0E190}"/>
    <cellStyle name="Normal 4 2 4 2 3 6 2" xfId="21112" xr:uid="{AF64C935-7421-4998-8763-FC34486390AD}"/>
    <cellStyle name="Normal 4 2 4 2 3 7" xfId="22648" xr:uid="{ED92971D-D461-49A0-A131-B7FD85763F17}"/>
    <cellStyle name="Normal 4 2 4 2 3 8" xfId="13228" xr:uid="{A611D601-F0E9-425F-AB32-0EA5A12CFE9A}"/>
    <cellStyle name="Normal 4 2 4 2 4" xfId="3313" xr:uid="{00000000-0005-0000-0000-0000CA050000}"/>
    <cellStyle name="Normal 4 2 4 2 4 2" xfId="4519" xr:uid="{EBF02899-363D-4B62-A808-B3044BC09E29}"/>
    <cellStyle name="Normal 4 2 4 2 4 2 2" xfId="9291" xr:uid="{7ACC878A-16A9-4172-977D-81BF61D19206}"/>
    <cellStyle name="Normal 4 2 4 2 4 2 2 2" xfId="19671" xr:uid="{D1872F77-AB94-42A4-84AE-EDBC51F3A6E0}"/>
    <cellStyle name="Normal 4 2 4 2 4 2 3" xfId="12124" xr:uid="{569EAB24-B76E-46E9-B726-5291FDA0C70C}"/>
    <cellStyle name="Normal 4 2 4 2 4 2 3 2" xfId="22504" xr:uid="{061AF932-B759-4066-8606-FAF0806E618A}"/>
    <cellStyle name="Normal 4 2 4 2 4 2 4" xfId="28074" xr:uid="{EA672EFD-D258-430E-937C-4BC693A8DE0C}"/>
    <cellStyle name="Normal 4 2 4 2 4 2 5" xfId="16838" xr:uid="{0631AB2A-381A-4A8C-9275-1424D19CBF58}"/>
    <cellStyle name="Normal 4 2 4 2 4 3" xfId="6371" xr:uid="{2ACB0DEE-7F68-473F-B9E7-87CE39C00104}"/>
    <cellStyle name="Normal 4 2 4 2 4 3 2" xfId="15940" xr:uid="{E99ED3F9-6E3E-4662-B33C-DAA5B06A64E4}"/>
    <cellStyle name="Normal 4 2 4 2 4 4" xfId="8393" xr:uid="{3B6FE961-AF3D-46E2-A45B-901CD3B1A982}"/>
    <cellStyle name="Normal 4 2 4 2 4 4 2" xfId="18773" xr:uid="{C2741261-5B1E-4A3E-9111-6B97C33F7416}"/>
    <cellStyle name="Normal 4 2 4 2 4 5" xfId="11226" xr:uid="{6BC4CB2D-BD78-4E8F-8FDD-8EE21A39A908}"/>
    <cellStyle name="Normal 4 2 4 2 4 5 2" xfId="21606" xr:uid="{0024434E-5028-4B47-ACCB-860E25A35D66}"/>
    <cellStyle name="Normal 4 2 4 2 4 6" xfId="23779" xr:uid="{5546BA34-C2F9-4A3D-911A-801708B8FC18}"/>
    <cellStyle name="Normal 4 2 4 2 4 7" xfId="13870" xr:uid="{9843B0F1-36BB-4B59-AD97-144F1B1C1F0E}"/>
    <cellStyle name="Normal 4 2 4 2 5" xfId="3308" xr:uid="{00000000-0005-0000-0000-0000CB050000}"/>
    <cellStyle name="Normal 4 2 4 2 5 2" xfId="6366" xr:uid="{2902E2AC-1B99-4252-B238-5086F32D4E9D}"/>
    <cellStyle name="Normal 4 2 4 2 5 2 2" xfId="28617" xr:uid="{362A7BD1-C6C4-4B09-9554-DD0D52E657B6}"/>
    <cellStyle name="Normal 4 2 4 2 5 2 3" xfId="15935" xr:uid="{CF7AAE41-0500-49DB-8EF9-B8C509FE47E8}"/>
    <cellStyle name="Normal 4 2 4 2 5 3" xfId="8388" xr:uid="{E296C98D-5351-40B8-834F-F7AE11C3AFCC}"/>
    <cellStyle name="Normal 4 2 4 2 5 3 2" xfId="18768" xr:uid="{BDF2FD51-EECC-41A5-B8D8-A06F223DB737}"/>
    <cellStyle name="Normal 4 2 4 2 5 4" xfId="11221" xr:uid="{32C67B06-4400-4139-937F-33EA1CEA39C1}"/>
    <cellStyle name="Normal 4 2 4 2 5 4 2" xfId="21601" xr:uid="{581DDE93-88FD-41F2-9948-C412E49B9C8A}"/>
    <cellStyle name="Normal 4 2 4 2 5 5" xfId="25566" xr:uid="{FF97EFD9-CC4F-472D-98A1-329FB1323446}"/>
    <cellStyle name="Normal 4 2 4 2 5 6" xfId="13865" xr:uid="{D43EB5C4-067F-45E0-A802-03405DAC100D}"/>
    <cellStyle name="Normal 4 2 4 2 6" xfId="2549" xr:uid="{00000000-0005-0000-0000-0000CC050000}"/>
    <cellStyle name="Normal 4 2 4 2 6 2" xfId="5821" xr:uid="{425935FD-0E62-4907-911C-E41F2F006040}"/>
    <cellStyle name="Normal 4 2 4 2 6 2 2" xfId="28036" xr:uid="{A5513BCD-E24A-4DB2-AE03-44F9719771AE}"/>
    <cellStyle name="Normal 4 2 4 2 6 2 3" xfId="15221" xr:uid="{07F338FD-F839-4E3C-99C4-6AB2B21E5AED}"/>
    <cellStyle name="Normal 4 2 4 2 6 3" xfId="7674" xr:uid="{B06AE91E-263D-4B4E-AF68-43E9E5BF1265}"/>
    <cellStyle name="Normal 4 2 4 2 6 3 2" xfId="18054" xr:uid="{2EE5CE7C-94FE-46D3-A05B-B306C33CF854}"/>
    <cellStyle name="Normal 4 2 4 2 6 4" xfId="10507" xr:uid="{16FC5834-2F35-4B6E-9609-B79E58FA3039}"/>
    <cellStyle name="Normal 4 2 4 2 6 4 2" xfId="20887" xr:uid="{2F41DFA0-7255-4962-9DC0-3E2586712447}"/>
    <cellStyle name="Normal 4 2 4 2 6 5" xfId="22850" xr:uid="{D2F25CE2-2851-4F73-8812-EB629C46D578}"/>
    <cellStyle name="Normal 4 2 4 2 6 6" xfId="12937" xr:uid="{80EFA000-D408-4BDD-83A4-401B63CA3E02}"/>
    <cellStyle name="Normal 4 2 4 2 7" xfId="2243" xr:uid="{00000000-0005-0000-0000-0000C2050000}"/>
    <cellStyle name="Normal 4 2 4 2 7 2" xfId="7370" xr:uid="{F7F1B275-66AB-4022-8265-651F51F5C17B}"/>
    <cellStyle name="Normal 4 2 4 2 7 2 2" xfId="17750" xr:uid="{7074B6A5-E76B-41F1-A4ED-D6E1DA724EE7}"/>
    <cellStyle name="Normal 4 2 4 2 7 3" xfId="10203" xr:uid="{AA56B796-9B68-4D2F-A740-E2B35951BE7A}"/>
    <cellStyle name="Normal 4 2 4 2 7 3 2" xfId="20583" xr:uid="{45CB5D69-4C00-4515-AA34-2C35CD5498F3}"/>
    <cellStyle name="Normal 4 2 4 2 7 4" xfId="25381" xr:uid="{5C36B8E6-AD19-4220-8F11-1089BFCC3729}"/>
    <cellStyle name="Normal 4 2 4 2 7 5" xfId="14917" xr:uid="{89F83DB4-8451-40E4-880F-82AA340D582C}"/>
    <cellStyle name="Normal 4 2 4 2 8" xfId="3796" xr:uid="{92B94B7A-8A75-4181-A5F0-12A617A71729}"/>
    <cellStyle name="Normal 4 2 4 2 8 2" xfId="8632" xr:uid="{3295DEAA-3E4C-40F1-94A6-40A5E974671F}"/>
    <cellStyle name="Normal 4 2 4 2 8 2 2" xfId="19012" xr:uid="{A4A7CBC2-6FB2-4F80-8CCB-A189AA545466}"/>
    <cellStyle name="Normal 4 2 4 2 8 3" xfId="11465" xr:uid="{092FD2DF-FDAA-4AFC-ADD4-54A07F16BDDE}"/>
    <cellStyle name="Normal 4 2 4 2 8 3 2" xfId="21845" xr:uid="{CF964CEC-DF7C-4824-9B75-8E453D2C7A6C}"/>
    <cellStyle name="Normal 4 2 4 2 8 4" xfId="16179" xr:uid="{708598F8-338C-40AB-9EBB-E35B994521DF}"/>
    <cellStyle name="Normal 4 2 4 2 9" xfId="5258" xr:uid="{19C31006-CBFA-424E-879C-38FA46CC37EE}"/>
    <cellStyle name="Normal 4 2 4 2 9 2" xfId="14556" xr:uid="{198AD25B-9C39-4DCE-B323-71648C5F7486}"/>
    <cellStyle name="Normal 4 2 4 3" xfId="956" xr:uid="{00000000-0005-0000-0000-00006E050000}"/>
    <cellStyle name="Normal 4 2 4 3 10" xfId="9844" xr:uid="{7980634C-EEAA-4B39-8FFA-914BAAF0CC29}"/>
    <cellStyle name="Normal 4 2 4 3 10 2" xfId="20224" xr:uid="{6B728514-C6A1-40AB-99FD-B709BFEBC66E}"/>
    <cellStyle name="Normal 4 2 4 3 11" xfId="23246" xr:uid="{2890303F-A444-48F4-997B-2BDA5BBD2609}"/>
    <cellStyle name="Normal 4 2 4 3 12" xfId="12592" xr:uid="{EB4DE55D-FA03-4AD2-9DA8-31FB62808FAF}"/>
    <cellStyle name="Normal 4 2 4 3 2" xfId="2777" xr:uid="{00000000-0005-0000-0000-0000CE050000}"/>
    <cellStyle name="Normal 4 2 4 3 2 2" xfId="3315" xr:uid="{00000000-0005-0000-0000-0000CF050000}"/>
    <cellStyle name="Normal 4 2 4 3 2 2 2" xfId="6373" xr:uid="{E50A07B0-BEE2-489E-9328-83695D23809A}"/>
    <cellStyle name="Normal 4 2 4 3 2 2 2 2" xfId="25841" xr:uid="{472F1B4B-D996-42A5-AE97-D0B5975D1982}"/>
    <cellStyle name="Normal 4 2 4 3 2 2 2 3" xfId="15942" xr:uid="{F4A97B65-CBBB-4D81-840C-1203349D4D8C}"/>
    <cellStyle name="Normal 4 2 4 3 2 2 3" xfId="8395" xr:uid="{61B68C81-9A57-46C7-AC09-69E53D88C48D}"/>
    <cellStyle name="Normal 4 2 4 3 2 2 3 2" xfId="18775" xr:uid="{68B13D81-919E-4D55-800C-81439CD569C6}"/>
    <cellStyle name="Normal 4 2 4 3 2 2 4" xfId="11228" xr:uid="{0BD21476-923E-4824-AE68-1108E11C47D3}"/>
    <cellStyle name="Normal 4 2 4 3 2 2 4 2" xfId="21608" xr:uid="{4BD11946-4B3B-4DC7-9A8B-1A09CDDBFB32}"/>
    <cellStyle name="Normal 4 2 4 3 2 2 5" xfId="22994" xr:uid="{20FBB001-AEB4-4236-8AE0-B9172F175F21}"/>
    <cellStyle name="Normal 4 2 4 3 2 2 6" xfId="13872" xr:uid="{BEA246CD-FA76-4EEA-BA5E-0099DC825D91}"/>
    <cellStyle name="Normal 4 2 4 3 2 3" xfId="4332" xr:uid="{70FD9E69-BE70-4E32-ADCD-F26EF1031737}"/>
    <cellStyle name="Normal 4 2 4 3 2 3 2" xfId="9104" xr:uid="{100E7661-CCFA-499C-BB8E-570D9B3A707D}"/>
    <cellStyle name="Normal 4 2 4 3 2 3 2 2" xfId="29147" xr:uid="{29E033BA-1F02-4D6D-814F-B5190BB6A064}"/>
    <cellStyle name="Normal 4 2 4 3 2 3 2 3" xfId="19484" xr:uid="{A6C3521C-E9B0-4EFC-A02D-68BCB64C3270}"/>
    <cellStyle name="Normal 4 2 4 3 2 3 3" xfId="11937" xr:uid="{7D859E24-DC83-412D-A9F2-3B346F54493F}"/>
    <cellStyle name="Normal 4 2 4 3 2 3 3 2" xfId="22317" xr:uid="{51A16266-628D-4559-8096-4A7C5716C82E}"/>
    <cellStyle name="Normal 4 2 4 3 2 3 4" xfId="25251" xr:uid="{8DA9FE6F-EC62-464D-9C2A-257FAB75C469}"/>
    <cellStyle name="Normal 4 2 4 3 2 3 5" xfId="16651" xr:uid="{3CF6BB31-513A-4429-A908-3D4465B49ACF}"/>
    <cellStyle name="Normal 4 2 4 3 2 4" xfId="5995" xr:uid="{C585EE5C-0C7E-4E8A-9EBC-9D4EF2C48856}"/>
    <cellStyle name="Normal 4 2 4 3 2 4 2" xfId="26669" xr:uid="{47545DB1-A879-44A8-A9D7-C66E01693FF4}"/>
    <cellStyle name="Normal 4 2 4 3 2 4 3" xfId="15448" xr:uid="{8FA7142E-13FD-4095-B363-FEBBA079393F}"/>
    <cellStyle name="Normal 4 2 4 3 2 5" xfId="7901" xr:uid="{E59910C0-C8CE-45D7-8BB1-921365E4C248}"/>
    <cellStyle name="Normal 4 2 4 3 2 5 2" xfId="18281" xr:uid="{61889791-4194-436A-AFA4-EA738B9CB93A}"/>
    <cellStyle name="Normal 4 2 4 3 2 6" xfId="10734" xr:uid="{FFB2F7C2-6EE7-42F3-9FF2-8DC2D385AAA6}"/>
    <cellStyle name="Normal 4 2 4 3 2 6 2" xfId="21114" xr:uid="{8A2E294C-E80C-446E-89C6-617A1C88DD9E}"/>
    <cellStyle name="Normal 4 2 4 3 2 7" xfId="25367" xr:uid="{3C979E4B-0444-4BCB-8C20-F21BF7A98A39}"/>
    <cellStyle name="Normal 4 2 4 3 2 8" xfId="13230" xr:uid="{6955B6A0-96C5-49EC-AECE-9F1DC348D231}"/>
    <cellStyle name="Normal 4 2 4 3 3" xfId="3316" xr:uid="{00000000-0005-0000-0000-0000D0050000}"/>
    <cellStyle name="Normal 4 2 4 3 3 2" xfId="4520" xr:uid="{452F2669-B5DC-43ED-B942-D6EBDB042C62}"/>
    <cellStyle name="Normal 4 2 4 3 3 2 2" xfId="9292" xr:uid="{3FBD5F5F-665F-452F-93EF-157A2DBBF1A6}"/>
    <cellStyle name="Normal 4 2 4 3 3 2 2 2" xfId="29271" xr:uid="{7E93B808-D226-4A8E-B51A-B82780826BD8}"/>
    <cellStyle name="Normal 4 2 4 3 3 2 2 3" xfId="19672" xr:uid="{E694131A-4781-43A4-A698-72ABD9B8FA16}"/>
    <cellStyle name="Normal 4 2 4 3 3 2 3" xfId="12125" xr:uid="{D1BCF4B3-80F5-4106-9F87-F4DC69AC2871}"/>
    <cellStyle name="Normal 4 2 4 3 3 2 3 2" xfId="22505" xr:uid="{E7DB2DAD-96C3-4485-AD62-16D728226575}"/>
    <cellStyle name="Normal 4 2 4 3 3 2 4" xfId="24878" xr:uid="{875B205B-2264-4E6B-8CD0-E13992B167CA}"/>
    <cellStyle name="Normal 4 2 4 3 3 2 5" xfId="16839" xr:uid="{24E0BF4E-6AED-40AF-A46E-61B426B2C917}"/>
    <cellStyle name="Normal 4 2 4 3 3 3" xfId="6374" xr:uid="{ECA3A690-95F0-4B75-B420-41EDABD93669}"/>
    <cellStyle name="Normal 4 2 4 3 3 3 2" xfId="26692" xr:uid="{B3F5872F-FD91-4319-B1D5-D871FE0E9206}"/>
    <cellStyle name="Normal 4 2 4 3 3 3 3" xfId="15943" xr:uid="{47A21E3D-874D-401A-9839-50F84F8E920E}"/>
    <cellStyle name="Normal 4 2 4 3 3 4" xfId="8396" xr:uid="{F19C02D7-8DC5-4E0D-BA09-0471247CCC2C}"/>
    <cellStyle name="Normal 4 2 4 3 3 4 2" xfId="18776" xr:uid="{543CCA03-FCB4-473C-AA4F-B71195258A1A}"/>
    <cellStyle name="Normal 4 2 4 3 3 5" xfId="11229" xr:uid="{48AC09F0-BAB9-4B80-A3CE-E17B4D1C7BA0}"/>
    <cellStyle name="Normal 4 2 4 3 3 5 2" xfId="21609" xr:uid="{8E76B7AC-06C0-4221-981D-E581F58FC62F}"/>
    <cellStyle name="Normal 4 2 4 3 3 6" xfId="23895" xr:uid="{7BF36CE9-B073-43AB-9892-A0943BCB676A}"/>
    <cellStyle name="Normal 4 2 4 3 3 7" xfId="13873" xr:uid="{8029D831-5042-4AD6-A5E1-0CED18B1F5B1}"/>
    <cellStyle name="Normal 4 2 4 3 4" xfId="3314" xr:uid="{00000000-0005-0000-0000-0000D1050000}"/>
    <cellStyle name="Normal 4 2 4 3 4 2" xfId="6372" xr:uid="{9DFC3F29-3736-430A-B542-2324A0EA1F82}"/>
    <cellStyle name="Normal 4 2 4 3 4 2 2" xfId="27825" xr:uid="{0A4B0E17-AEFA-4D43-9BC3-A991821EE378}"/>
    <cellStyle name="Normal 4 2 4 3 4 2 3" xfId="15941" xr:uid="{EAF7A55A-280E-4753-905E-BC552F1928D2}"/>
    <cellStyle name="Normal 4 2 4 3 4 3" xfId="8394" xr:uid="{E86F7CF2-CD6F-4DB7-9ABB-E9E1EEFC979F}"/>
    <cellStyle name="Normal 4 2 4 3 4 3 2" xfId="18774" xr:uid="{7A4A18A8-B832-4AEB-8D35-C27912FCFA5B}"/>
    <cellStyle name="Normal 4 2 4 3 4 4" xfId="11227" xr:uid="{3A26AD30-EC9F-463E-A463-C23AF88236A3}"/>
    <cellStyle name="Normal 4 2 4 3 4 4 2" xfId="21607" xr:uid="{4BEE525C-BAEF-4447-8C43-4AD1DBBC7ABF}"/>
    <cellStyle name="Normal 4 2 4 3 4 5" xfId="23203" xr:uid="{387481E8-0217-4D9E-ACC1-0A0134F28288}"/>
    <cellStyle name="Normal 4 2 4 3 4 6" xfId="13871" xr:uid="{B3D46E0D-F9A7-4D5A-8CE8-D2AAB8E1B247}"/>
    <cellStyle name="Normal 4 2 4 3 5" xfId="2592" xr:uid="{00000000-0005-0000-0000-0000D2050000}"/>
    <cellStyle name="Normal 4 2 4 3 5 2" xfId="5857" xr:uid="{6540DA4C-6EF8-475E-B40F-063D43474F28}"/>
    <cellStyle name="Normal 4 2 4 3 5 2 2" xfId="25908" xr:uid="{BE00B786-DECC-4F16-B902-A37A54F38A67}"/>
    <cellStyle name="Normal 4 2 4 3 5 2 3" xfId="15264" xr:uid="{02D90CFF-227E-4DA4-89FB-D4473886255B}"/>
    <cellStyle name="Normal 4 2 4 3 5 3" xfId="7717" xr:uid="{73D32EFB-44BA-467F-89E4-C29677B39BEE}"/>
    <cellStyle name="Normal 4 2 4 3 5 3 2" xfId="18097" xr:uid="{2D339902-8E18-40CA-AB08-92129A3BFFB9}"/>
    <cellStyle name="Normal 4 2 4 3 5 4" xfId="10550" xr:uid="{69470CF8-E37E-47CF-B505-27957D5B8C8C}"/>
    <cellStyle name="Normal 4 2 4 3 5 4 2" xfId="20930" xr:uid="{4AA63951-640B-4C91-AC44-4D9057252DB3}"/>
    <cellStyle name="Normal 4 2 4 3 5 5" xfId="24571" xr:uid="{5574917E-5A39-4BAB-89DC-E95C233A8071}"/>
    <cellStyle name="Normal 4 2 4 3 5 6" xfId="12980" xr:uid="{A5A747CE-AD30-4B2E-AC5B-55284CF6B1FF}"/>
    <cellStyle name="Normal 4 2 4 3 6" xfId="2358" xr:uid="{00000000-0005-0000-0000-0000CD050000}"/>
    <cellStyle name="Normal 4 2 4 3 6 2" xfId="7485" xr:uid="{258536EB-589C-4882-95FC-7FE7C3FB078A}"/>
    <cellStyle name="Normal 4 2 4 3 6 2 2" xfId="17865" xr:uid="{78D6E1BC-F4AD-471C-869D-9B211C8274AD}"/>
    <cellStyle name="Normal 4 2 4 3 6 3" xfId="10318" xr:uid="{1795E98D-1858-4E51-8516-5CA312E08E91}"/>
    <cellStyle name="Normal 4 2 4 3 6 3 2" xfId="20698" xr:uid="{BFFF2118-A297-4E22-8250-8D3F309BBCDC}"/>
    <cellStyle name="Normal 4 2 4 3 6 4" xfId="24041" xr:uid="{4B2ECA22-7162-4B4E-9675-47FF2997767C}"/>
    <cellStyle name="Normal 4 2 4 3 6 5" xfId="15032" xr:uid="{2E5F23A7-93B1-46BB-B5A6-52CF70AFEEC1}"/>
    <cellStyle name="Normal 4 2 4 3 7" xfId="3895" xr:uid="{407F759E-344C-46F4-B726-31C28228A117}"/>
    <cellStyle name="Normal 4 2 4 3 7 2" xfId="8727" xr:uid="{29F472D2-E110-4D88-9F61-E13E5FA9C81B}"/>
    <cellStyle name="Normal 4 2 4 3 7 2 2" xfId="19107" xr:uid="{2284EC89-07AC-411D-82FE-34F09DF7D6CB}"/>
    <cellStyle name="Normal 4 2 4 3 7 3" xfId="11560" xr:uid="{CD4DEB1D-45A5-48C7-9769-59B46F61D03D}"/>
    <cellStyle name="Normal 4 2 4 3 7 3 2" xfId="21940" xr:uid="{770ADE17-99E5-4AFE-B579-1A98EE501125}"/>
    <cellStyle name="Normal 4 2 4 3 7 4" xfId="16274" xr:uid="{6FB5E671-849F-4DE7-8BF9-30A2B731599F}"/>
    <cellStyle name="Normal 4 2 4 3 8" xfId="5260" xr:uid="{5AB2208D-2ECB-46B1-A1AD-1C10EFA86D2C}"/>
    <cellStyle name="Normal 4 2 4 3 8 2" xfId="14558" xr:uid="{4386F813-09E8-4B41-BDF4-20EFB92A3414}"/>
    <cellStyle name="Normal 4 2 4 3 9" xfId="7011" xr:uid="{789A5CDE-7332-4F6B-BBF3-E319B9A8D71B}"/>
    <cellStyle name="Normal 4 2 4 3 9 2" xfId="17391" xr:uid="{0280FBB0-A649-4BD5-9490-08CDC4E0C773}"/>
    <cellStyle name="Normal 4 2 4 4" xfId="957" xr:uid="{00000000-0005-0000-0000-00006F050000}"/>
    <cellStyle name="Normal 4 2 4 4 2" xfId="3317" xr:uid="{00000000-0005-0000-0000-0000D4050000}"/>
    <cellStyle name="Normal 4 2 4 4 2 2" xfId="6375" xr:uid="{8F0A29D2-D7B3-4E56-8B87-AD49C0CD0FE5}"/>
    <cellStyle name="Normal 4 2 4 4 2 2 2" xfId="28144" xr:uid="{15F7E190-0EFB-4B46-AA08-B9FC031F951D}"/>
    <cellStyle name="Normal 4 2 4 4 2 2 3" xfId="15944" xr:uid="{487857BB-B8D6-44AB-AAD0-1E227A507C31}"/>
    <cellStyle name="Normal 4 2 4 4 2 3" xfId="8397" xr:uid="{3C143CBE-B596-4111-8A73-325C4AE99A01}"/>
    <cellStyle name="Normal 4 2 4 4 2 3 2" xfId="18777" xr:uid="{E3F37898-0DDA-4A76-BB45-32C1418C3704}"/>
    <cellStyle name="Normal 4 2 4 4 2 4" xfId="11230" xr:uid="{E3F73AD3-0682-43FA-B6BE-B1AC0C81098B}"/>
    <cellStyle name="Normal 4 2 4 4 2 4 2" xfId="21610" xr:uid="{A4317B59-8ACE-4D43-99A5-700EF431C073}"/>
    <cellStyle name="Normal 4 2 4 4 2 5" xfId="23510" xr:uid="{5D01FDC3-A29C-4A13-BF5E-B5E597BBEDD5}"/>
    <cellStyle name="Normal 4 2 4 4 2 6" xfId="13874" xr:uid="{EF4703E9-A033-4E67-A333-D632E5176286}"/>
    <cellStyle name="Normal 4 2 4 4 3" xfId="2774" xr:uid="{00000000-0005-0000-0000-0000D5050000}"/>
    <cellStyle name="Normal 4 2 4 4 3 2" xfId="5992" xr:uid="{E39637DE-8B66-4185-BED9-6C2E3B488169}"/>
    <cellStyle name="Normal 4 2 4 4 3 2 2" xfId="26671" xr:uid="{4E299BC9-8DB1-4608-9829-A2D535EA19CC}"/>
    <cellStyle name="Normal 4 2 4 4 3 2 3" xfId="15445" xr:uid="{A86BE9B4-5BF6-4AC2-845B-0F93735DE431}"/>
    <cellStyle name="Normal 4 2 4 4 3 3" xfId="7898" xr:uid="{49FB707D-5367-445B-843A-C1E85E660FEB}"/>
    <cellStyle name="Normal 4 2 4 4 3 3 2" xfId="18278" xr:uid="{CB8FFE37-A4C6-48A6-96A9-2AF7AF0CA451}"/>
    <cellStyle name="Normal 4 2 4 4 3 4" xfId="10731" xr:uid="{3CC66CFE-E550-4D08-A1AB-2B1B4982A0A6}"/>
    <cellStyle name="Normal 4 2 4 4 3 4 2" xfId="21111" xr:uid="{7E5A6ECD-BFCC-41EB-82DF-4C12E332DF0E}"/>
    <cellStyle name="Normal 4 2 4 4 3 5" xfId="23581" xr:uid="{D9A6BF4D-F8C7-42C0-8A5E-D7AA8EA7777E}"/>
    <cellStyle name="Normal 4 2 4 4 3 6" xfId="13227" xr:uid="{A90A061A-B369-4680-847B-0A783306D795}"/>
    <cellStyle name="Normal 4 2 4 4 4" xfId="4186" xr:uid="{37541807-A374-4414-A8FC-CA3014A4BA8C}"/>
    <cellStyle name="Normal 4 2 4 4 4 2" xfId="8958" xr:uid="{E638087D-DBF0-408F-9269-238EAE4FDAD1}"/>
    <cellStyle name="Normal 4 2 4 4 4 2 2" xfId="19338" xr:uid="{82C4527E-C1FD-4226-B7E8-DBAACF9A92D8}"/>
    <cellStyle name="Normal 4 2 4 4 4 3" xfId="11791" xr:uid="{C2E290E2-01AD-4948-8E08-B7B63F83A8DE}"/>
    <cellStyle name="Normal 4 2 4 4 4 3 2" xfId="22171" xr:uid="{C48759BE-054B-4476-9F46-1DE0B3D590AF}"/>
    <cellStyle name="Normal 4 2 4 4 4 4" xfId="23087" xr:uid="{49F7775F-FA77-45F2-A31A-5733512B8D0F}"/>
    <cellStyle name="Normal 4 2 4 4 4 5" xfId="16505" xr:uid="{602C9A63-5940-4C18-8981-5534B09B89AD}"/>
    <cellStyle name="Normal 4 2 4 4 5" xfId="5261" xr:uid="{1319BDE0-2551-4B68-9802-4AF23C378265}"/>
    <cellStyle name="Normal 4 2 4 4 5 2" xfId="14559" xr:uid="{506F6334-74C2-4EB3-B6D2-460CE5A593E1}"/>
    <cellStyle name="Normal 4 2 4 4 6" xfId="7012" xr:uid="{1FD27AA7-1AC6-427C-87A2-0A63C3C06FDA}"/>
    <cellStyle name="Normal 4 2 4 4 6 2" xfId="17392" xr:uid="{B84107C5-AF48-4DF1-B84D-7E20783158E9}"/>
    <cellStyle name="Normal 4 2 4 4 7" xfId="9845" xr:uid="{F632BA21-DE08-4DDC-BDE3-5FFF9D26B162}"/>
    <cellStyle name="Normal 4 2 4 4 7 2" xfId="20225" xr:uid="{BDE3FB14-5D7D-4075-8FDC-057441F77C7D}"/>
    <cellStyle name="Normal 4 2 4 4 8" xfId="23798" xr:uid="{4AD55E4F-86CD-4A1A-86B9-10820CEB76B6}"/>
    <cellStyle name="Normal 4 2 4 4 9" xfId="12750" xr:uid="{DC1691DB-C08E-4886-BA52-B7506B2A424A}"/>
    <cellStyle name="Normal 4 2 4 5" xfId="3318" xr:uid="{00000000-0005-0000-0000-0000D6050000}"/>
    <cellStyle name="Normal 4 2 4 5 2" xfId="4521" xr:uid="{0E8E5B39-AFE5-4CA4-91C7-A3464D3F00BB}"/>
    <cellStyle name="Normal 4 2 4 5 2 2" xfId="9293" xr:uid="{D591BF78-F04D-47D5-928F-52D8E541F8AB}"/>
    <cellStyle name="Normal 4 2 4 5 2 2 2" xfId="29272" xr:uid="{E258C256-3FE8-4006-AD74-D535CAB304C6}"/>
    <cellStyle name="Normal 4 2 4 5 2 2 3" xfId="19673" xr:uid="{F7F64A4D-2122-45F6-82E2-5BE09EFD026C}"/>
    <cellStyle name="Normal 4 2 4 5 2 3" xfId="12126" xr:uid="{5847B0E9-E996-4C29-941D-70FE8A368C53}"/>
    <cellStyle name="Normal 4 2 4 5 2 3 2" xfId="22506" xr:uid="{B14B6018-F271-4684-8764-3ACE4519415E}"/>
    <cellStyle name="Normal 4 2 4 5 2 4" xfId="23306" xr:uid="{CCA219FC-92C2-4C0C-BF3E-6F6BEBE0DE9F}"/>
    <cellStyle name="Normal 4 2 4 5 2 5" xfId="16840" xr:uid="{CF25A3E3-5418-4DC1-9C6E-A406DC03D001}"/>
    <cellStyle name="Normal 4 2 4 5 3" xfId="6376" xr:uid="{256B6FAA-C2C9-4ACE-B9C7-6FC9B51CDB96}"/>
    <cellStyle name="Normal 4 2 4 5 3 2" xfId="27141" xr:uid="{70BFEA5C-4E6C-4F46-95C9-B5C80A30C9F4}"/>
    <cellStyle name="Normal 4 2 4 5 3 3" xfId="15945" xr:uid="{743BA6B8-A56E-4CBB-9753-736E70BD010B}"/>
    <cellStyle name="Normal 4 2 4 5 4" xfId="8398" xr:uid="{3570482D-F52B-470B-89CD-2CD3F4ABBB04}"/>
    <cellStyle name="Normal 4 2 4 5 4 2" xfId="18778" xr:uid="{2BC47C64-585F-462F-AF3E-C7AF3A226651}"/>
    <cellStyle name="Normal 4 2 4 5 5" xfId="11231" xr:uid="{1C6947AC-084A-43D7-9915-2206CA974BD9}"/>
    <cellStyle name="Normal 4 2 4 5 5 2" xfId="21611" xr:uid="{559AE209-05D8-4985-B557-0D438344104A}"/>
    <cellStyle name="Normal 4 2 4 5 6" xfId="23980" xr:uid="{664207EE-4914-4965-9834-53028B4545F1}"/>
    <cellStyle name="Normal 4 2 4 5 7" xfId="13875" xr:uid="{0277DFB1-73A2-4180-A054-EB5BD2A38890}"/>
    <cellStyle name="Normal 4 2 4 6" xfId="2932" xr:uid="{00000000-0005-0000-0000-0000D7050000}"/>
    <cellStyle name="Normal 4 2 4 6 2" xfId="6112" xr:uid="{C3DED480-E875-415D-B2C5-2357CB13D6CB}"/>
    <cellStyle name="Normal 4 2 4 6 2 2" xfId="28596" xr:uid="{E6CCCEB0-5E6C-474F-83E3-B0858B991066}"/>
    <cellStyle name="Normal 4 2 4 6 2 3" xfId="15590" xr:uid="{4E4B3070-74E1-4F0F-AA9D-7F9455C98DCE}"/>
    <cellStyle name="Normal 4 2 4 6 3" xfId="8043" xr:uid="{CF045047-FE2E-438C-A3AF-36CFCCD81394}"/>
    <cellStyle name="Normal 4 2 4 6 3 2" xfId="18423" xr:uid="{6974ED14-239E-4C96-B588-6D4C3D4FAC53}"/>
    <cellStyle name="Normal 4 2 4 6 4" xfId="10876" xr:uid="{271A16A4-2E4D-4EDB-B60B-F37169EF597F}"/>
    <cellStyle name="Normal 4 2 4 6 4 2" xfId="21256" xr:uid="{E48D12CF-779A-4ED9-8B8B-FF952051B37A}"/>
    <cellStyle name="Normal 4 2 4 6 5" xfId="24061" xr:uid="{B8F51B56-D343-4566-AA4C-10BF28E83B0A}"/>
    <cellStyle name="Normal 4 2 4 6 6" xfId="13448" xr:uid="{77F5DE15-377E-43E2-AD6E-5E17F1ADD0A4}"/>
    <cellStyle name="Normal 4 2 4 7" xfId="2489" xr:uid="{00000000-0005-0000-0000-0000D8050000}"/>
    <cellStyle name="Normal 4 2 4 7 2" xfId="5774" xr:uid="{F018ECED-5A6F-4447-9A54-9EE76DDBE63F}"/>
    <cellStyle name="Normal 4 2 4 7 2 2" xfId="26493" xr:uid="{20CD0C60-F007-4614-9B70-9A17FB6DFF1D}"/>
    <cellStyle name="Normal 4 2 4 7 2 3" xfId="15161" xr:uid="{E1E7917D-0F93-4527-AE06-FB2AF4482F01}"/>
    <cellStyle name="Normal 4 2 4 7 3" xfId="7614" xr:uid="{6514BE92-1F04-4928-8709-D85A419C7015}"/>
    <cellStyle name="Normal 4 2 4 7 3 2" xfId="17994" xr:uid="{9CEE5451-D453-4DDB-9594-21DEED4014B7}"/>
    <cellStyle name="Normal 4 2 4 7 4" xfId="10447" xr:uid="{38B26B3D-726D-459F-AF2C-ECD1E29A4E39}"/>
    <cellStyle name="Normal 4 2 4 7 4 2" xfId="20827" xr:uid="{1E7E024D-C69D-493A-99B3-BA694475E263}"/>
    <cellStyle name="Normal 4 2 4 7 5" xfId="23757" xr:uid="{3E8674F5-2E40-4193-BA4B-289E887374FE}"/>
    <cellStyle name="Normal 4 2 4 7 6" xfId="12877" xr:uid="{36D69116-BF77-4B1C-AEC5-5834A30DC7E7}"/>
    <cellStyle name="Normal 4 2 4 8" xfId="2183" xr:uid="{00000000-0005-0000-0000-0000C1050000}"/>
    <cellStyle name="Normal 4 2 4 8 2" xfId="7310" xr:uid="{F12A16AD-7B72-415C-9FDB-084D86B3C010}"/>
    <cellStyle name="Normal 4 2 4 8 2 2" xfId="17690" xr:uid="{5429233F-C9A4-4E27-A5B1-9C96FFE0F1DC}"/>
    <cellStyle name="Normal 4 2 4 8 3" xfId="10143" xr:uid="{81ABF9DE-FCB1-4960-BBE8-9EDEB58738B3}"/>
    <cellStyle name="Normal 4 2 4 8 3 2" xfId="20523" xr:uid="{CEF406A1-D7FF-40FB-86B1-E3777551BBAD}"/>
    <cellStyle name="Normal 4 2 4 8 4" xfId="23695" xr:uid="{991D425F-ED78-4AF1-A784-690BB22855BD}"/>
    <cellStyle name="Normal 4 2 4 8 5" xfId="14857" xr:uid="{F13E48C5-0826-4DBF-9B5F-E3424307332A}"/>
    <cellStyle name="Normal 4 2 4 9" xfId="3979" xr:uid="{45AF6E9E-6287-4168-9448-70EA475F6D56}"/>
    <cellStyle name="Normal 4 2 4 9 2" xfId="8803" xr:uid="{96A98EB3-8991-4181-A17C-6603F625A4A6}"/>
    <cellStyle name="Normal 4 2 4 9 2 2" xfId="19183" xr:uid="{8BBAFF3B-41EF-46F1-A4FD-B9358D20F12A}"/>
    <cellStyle name="Normal 4 2 4 9 3" xfId="11636" xr:uid="{23034033-ACF7-4415-A7E9-1BCB1E9700BD}"/>
    <cellStyle name="Normal 4 2 4 9 3 2" xfId="22016" xr:uid="{B28099F8-D03B-4A07-9886-76653D588664}"/>
    <cellStyle name="Normal 4 2 4 9 4" xfId="16350" xr:uid="{A710A958-0260-4144-B2F9-F9DE1EBA01CF}"/>
    <cellStyle name="Normal 4 2 5" xfId="958" xr:uid="{00000000-0005-0000-0000-000070050000}"/>
    <cellStyle name="Normal 4 2 5 10" xfId="5262" xr:uid="{0CBE73A5-7193-4D2C-A908-00C86B036AD4}"/>
    <cellStyle name="Normal 4 2 5 10 2" xfId="14560" xr:uid="{A731E1B3-3F9F-4889-B99A-0145435E747A}"/>
    <cellStyle name="Normal 4 2 5 11" xfId="7013" xr:uid="{3967B753-E8EF-48AC-83DE-54B8730320A3}"/>
    <cellStyle name="Normal 4 2 5 11 2" xfId="17393" xr:uid="{490C3C79-1905-444B-A011-4DBCF704CF26}"/>
    <cellStyle name="Normal 4 2 5 12" xfId="9846" xr:uid="{33654FB9-4B74-41A2-813A-B8AE1BDE3AB7}"/>
    <cellStyle name="Normal 4 2 5 12 2" xfId="20226" xr:uid="{5AF73625-CF6A-48A5-916A-015C667A23E4}"/>
    <cellStyle name="Normal 4 2 5 13" xfId="25429" xr:uid="{8BAE80AC-F656-4AEE-B7FB-D550FE15D202}"/>
    <cellStyle name="Normal 4 2 5 14" xfId="12449" xr:uid="{146E16A4-1DDA-401D-A374-6B4A02EC93AD}"/>
    <cellStyle name="Normal 4 2 5 2" xfId="959" xr:uid="{00000000-0005-0000-0000-000071050000}"/>
    <cellStyle name="Normal 4 2 5 2 10" xfId="9847" xr:uid="{B26CF3D7-1113-434C-8C60-5E5772F9ADCC}"/>
    <cellStyle name="Normal 4 2 5 2 10 2" xfId="20227" xr:uid="{15613978-8531-43E1-8060-4069E3668F7C}"/>
    <cellStyle name="Normal 4 2 5 2 11" xfId="23550" xr:uid="{E140D3AB-46F1-4E88-94C1-1F97E001E18E}"/>
    <cellStyle name="Normal 4 2 5 2 12" xfId="12593" xr:uid="{3E88260C-B2CB-41BC-91B2-A4DF1C1B4BA0}"/>
    <cellStyle name="Normal 4 2 5 2 2" xfId="960" xr:uid="{00000000-0005-0000-0000-000072050000}"/>
    <cellStyle name="Normal 4 2 5 2 2 2" xfId="3320" xr:uid="{00000000-0005-0000-0000-0000DC050000}"/>
    <cellStyle name="Normal 4 2 5 2 2 2 2" xfId="6378" xr:uid="{B770ADED-9101-408A-83A1-B924951FF274}"/>
    <cellStyle name="Normal 4 2 5 2 2 2 2 2" xfId="28265" xr:uid="{C74EC279-60EC-4E28-A305-0DCD07AF538C}"/>
    <cellStyle name="Normal 4 2 5 2 2 2 2 3" xfId="26683" xr:uid="{C3478ABA-1720-4FAC-8FED-923AEB8466D0}"/>
    <cellStyle name="Normal 4 2 5 2 2 2 2 4" xfId="15947" xr:uid="{7C2475F4-8D89-4CA3-8E9E-C24BB1B3C501}"/>
    <cellStyle name="Normal 4 2 5 2 2 2 3" xfId="8400" xr:uid="{C22CFE14-56FC-4F3C-AF93-DD42ECF197AC}"/>
    <cellStyle name="Normal 4 2 5 2 2 2 3 2" xfId="28905" xr:uid="{57FFE5EE-767B-4502-97BB-CDFC96E7FA7D}"/>
    <cellStyle name="Normal 4 2 5 2 2 2 3 3" xfId="18780" xr:uid="{EC3C5B6E-4CC2-4105-9791-A067BF9E0F15}"/>
    <cellStyle name="Normal 4 2 5 2 2 2 4" xfId="11233" xr:uid="{E2E5DE9D-117A-48A6-81CD-2FA1A7C81124}"/>
    <cellStyle name="Normal 4 2 5 2 2 2 4 2" xfId="21613" xr:uid="{2AA75FDA-06FB-4904-BDD8-843D86CA359A}"/>
    <cellStyle name="Normal 4 2 5 2 2 2 5" xfId="22737" xr:uid="{BE7C205A-0BA3-4733-A7F0-821BF620A085}"/>
    <cellStyle name="Normal 4 2 5 2 2 2 6" xfId="13877" xr:uid="{D2F893E2-3F1E-4A3F-9EB0-404D65F01C6D}"/>
    <cellStyle name="Normal 4 2 5 2 2 3" xfId="4334" xr:uid="{5BE6B68A-7B10-4B7E-854E-6FFB4FFE172B}"/>
    <cellStyle name="Normal 4 2 5 2 2 3 2" xfId="9106" xr:uid="{1302051A-ABE6-4175-AA37-19EB6E160850}"/>
    <cellStyle name="Normal 4 2 5 2 2 3 2 2" xfId="29149" xr:uid="{99041798-5A95-422D-AE30-E4AE237CFDBC}"/>
    <cellStyle name="Normal 4 2 5 2 2 3 2 3" xfId="19486" xr:uid="{3C106315-F70B-4A49-A801-9FBE3D5B27D2}"/>
    <cellStyle name="Normal 4 2 5 2 2 3 3" xfId="11939" xr:uid="{86EFA8A8-BEE4-47A3-AF34-8FFF9C28A589}"/>
    <cellStyle name="Normal 4 2 5 2 2 3 3 2" xfId="22319" xr:uid="{EF63205B-BB47-4CBB-BE9E-5BC10AEF294F}"/>
    <cellStyle name="Normal 4 2 5 2 2 3 4" xfId="25216" xr:uid="{19DF6725-F748-4B6D-90AD-46D9D3FFDDBE}"/>
    <cellStyle name="Normal 4 2 5 2 2 3 5" xfId="16653" xr:uid="{92D965AF-E9A9-4832-A5CA-A4A2669210C2}"/>
    <cellStyle name="Normal 4 2 5 2 2 4" xfId="5264" xr:uid="{2276ACD1-E7D6-4418-A080-980DEAE92B44}"/>
    <cellStyle name="Normal 4 2 5 2 2 4 2" xfId="25996" xr:uid="{CE44DA71-1C40-4684-8046-9C67712C9040}"/>
    <cellStyle name="Normal 4 2 5 2 2 4 3" xfId="14562" xr:uid="{EC1BC237-9119-4647-97ED-878B17EF3299}"/>
    <cellStyle name="Normal 4 2 5 2 2 5" xfId="7015" xr:uid="{19BD68A2-67CA-4449-AA4B-DDBA978C8675}"/>
    <cellStyle name="Normal 4 2 5 2 2 5 2" xfId="17395" xr:uid="{F9B737A5-8B7A-461F-8D10-F24CC8DCE17C}"/>
    <cellStyle name="Normal 4 2 5 2 2 6" xfId="9848" xr:uid="{1CBAEAD7-2B41-4B13-B4C6-ACEE43A54F72}"/>
    <cellStyle name="Normal 4 2 5 2 2 6 2" xfId="20228" xr:uid="{173F5588-FDB3-4B71-B930-4E0584D44597}"/>
    <cellStyle name="Normal 4 2 5 2 2 7" xfId="25502" xr:uid="{D33929E5-E0B8-4C10-91F3-31EBD339EBD4}"/>
    <cellStyle name="Normal 4 2 5 2 2 8" xfId="13232" xr:uid="{4F9CECE8-EB50-49F4-9389-259541B4B9EF}"/>
    <cellStyle name="Normal 4 2 5 2 3" xfId="3321" xr:uid="{00000000-0005-0000-0000-0000DD050000}"/>
    <cellStyle name="Normal 4 2 5 2 3 2" xfId="4522" xr:uid="{347C5674-4DFD-40C4-B12F-56BE80C5BE4E}"/>
    <cellStyle name="Normal 4 2 5 2 3 2 2" xfId="9294" xr:uid="{3F581F5C-90FA-474F-BF10-5137BEAE4725}"/>
    <cellStyle name="Normal 4 2 5 2 3 2 2 2" xfId="29273" xr:uid="{0CBB4331-0319-490B-B15B-9200E81CA6A4}"/>
    <cellStyle name="Normal 4 2 5 2 3 2 2 3" xfId="19674" xr:uid="{838DF7E9-BA6F-4FBF-B781-FB2858570C60}"/>
    <cellStyle name="Normal 4 2 5 2 3 2 3" xfId="12127" xr:uid="{7FABD496-6C93-4FDA-A3DD-F96ABDEEAAC0}"/>
    <cellStyle name="Normal 4 2 5 2 3 2 3 2" xfId="22507" xr:uid="{35BD0BB6-0B4C-4E1B-A833-D8A806597684}"/>
    <cellStyle name="Normal 4 2 5 2 3 2 4" xfId="25654" xr:uid="{F9AED57B-FB20-4B83-AFC5-9B9BF17A3DBE}"/>
    <cellStyle name="Normal 4 2 5 2 3 2 5" xfId="16841" xr:uid="{2D5ADDA7-B3A4-4C7D-939C-F6084C4E276A}"/>
    <cellStyle name="Normal 4 2 5 2 3 3" xfId="6379" xr:uid="{CD6C82C8-A74A-433D-B39F-B9C161BA02EE}"/>
    <cellStyle name="Normal 4 2 5 2 3 3 2" xfId="28289" xr:uid="{B9A18EF6-7C90-4427-ADEF-358CCBDACFD6}"/>
    <cellStyle name="Normal 4 2 5 2 3 3 3" xfId="15948" xr:uid="{BE577C5B-C10E-446F-8688-350CADE73FEF}"/>
    <cellStyle name="Normal 4 2 5 2 3 4" xfId="8401" xr:uid="{9718EDC0-0073-4EC3-B6B9-540CB1B96F41}"/>
    <cellStyle name="Normal 4 2 5 2 3 4 2" xfId="18781" xr:uid="{ACEE0FCB-F137-469D-8B77-9CB741FA1AC7}"/>
    <cellStyle name="Normal 4 2 5 2 3 5" xfId="11234" xr:uid="{5AE48A34-F6DB-4551-BA3E-857436778BD5}"/>
    <cellStyle name="Normal 4 2 5 2 3 5 2" xfId="21614" xr:uid="{A40392E5-DC6A-4C8D-8E01-AF1046A67A4D}"/>
    <cellStyle name="Normal 4 2 5 2 3 6" xfId="22756" xr:uid="{C5EB7D95-B669-4759-BF56-E246B3848CF9}"/>
    <cellStyle name="Normal 4 2 5 2 3 7" xfId="13878" xr:uid="{6DBC202F-6DB1-4F1E-A066-512B436B0C98}"/>
    <cellStyle name="Normal 4 2 5 2 4" xfId="3319" xr:uid="{00000000-0005-0000-0000-0000DE050000}"/>
    <cellStyle name="Normal 4 2 5 2 4 2" xfId="6377" xr:uid="{432CD6A6-AFDF-41D6-BFC3-3790A92C6F84}"/>
    <cellStyle name="Normal 4 2 5 2 4 2 2" xfId="26375" xr:uid="{82ABE11C-256E-4056-918B-A35B699AB672}"/>
    <cellStyle name="Normal 4 2 5 2 4 2 3" xfId="15946" xr:uid="{C37600C8-3ED2-440B-8690-8C3B3063BCDD}"/>
    <cellStyle name="Normal 4 2 5 2 4 3" xfId="8399" xr:uid="{E8E189F8-8F4B-4890-9701-B5D1C06B73F2}"/>
    <cellStyle name="Normal 4 2 5 2 4 3 2" xfId="18779" xr:uid="{5CAD051B-AFF1-400C-8267-4F53AB69DDA2}"/>
    <cellStyle name="Normal 4 2 5 2 4 4" xfId="11232" xr:uid="{FBA4F533-2B3C-4CCD-973C-9CAB932C23CE}"/>
    <cellStyle name="Normal 4 2 5 2 4 4 2" xfId="21612" xr:uid="{D2FC6275-5A85-4ECA-933B-0219857FE0FB}"/>
    <cellStyle name="Normal 4 2 5 2 4 5" xfId="24154" xr:uid="{D8002FA3-967C-4F90-ACC8-5D137DBF6F85}"/>
    <cellStyle name="Normal 4 2 5 2 4 6" xfId="13876" xr:uid="{D694F6F7-2BF7-4D7B-96A4-EED1281B6703}"/>
    <cellStyle name="Normal 4 2 5 2 5" xfId="2523" xr:uid="{00000000-0005-0000-0000-0000DF050000}"/>
    <cellStyle name="Normal 4 2 5 2 5 2" xfId="5800" xr:uid="{11D778BA-8E15-4019-B38A-8E52B38AEBF0}"/>
    <cellStyle name="Normal 4 2 5 2 5 2 2" xfId="25981" xr:uid="{6A9AA136-2BD0-4FBF-9ABB-282C03ECF6E4}"/>
    <cellStyle name="Normal 4 2 5 2 5 2 3" xfId="15195" xr:uid="{16AA72AB-A281-4DDC-AB5D-460210E2E450}"/>
    <cellStyle name="Normal 4 2 5 2 5 3" xfId="7648" xr:uid="{4A162BEF-2978-4CE7-BE45-90F48C2F33A4}"/>
    <cellStyle name="Normal 4 2 5 2 5 3 2" xfId="18028" xr:uid="{A9BED9A7-98A0-45A8-9F06-91AB686E446A}"/>
    <cellStyle name="Normal 4 2 5 2 5 4" xfId="10481" xr:uid="{FAACC862-64F7-4F79-A96E-E160C786ABCD}"/>
    <cellStyle name="Normal 4 2 5 2 5 4 2" xfId="20861" xr:uid="{F9F4DD29-D3C2-476C-AD88-BB91E3826189}"/>
    <cellStyle name="Normal 4 2 5 2 5 5" xfId="23974" xr:uid="{38614436-59D6-4DEC-8B43-2E00B0443410}"/>
    <cellStyle name="Normal 4 2 5 2 5 6" xfId="12911" xr:uid="{65572533-9279-4D9C-B564-FD495FB82F6F}"/>
    <cellStyle name="Normal 4 2 5 2 6" xfId="2359" xr:uid="{00000000-0005-0000-0000-0000DA050000}"/>
    <cellStyle name="Normal 4 2 5 2 6 2" xfId="7486" xr:uid="{6258D792-03F6-4DD9-BEBA-5118EF4C3843}"/>
    <cellStyle name="Normal 4 2 5 2 6 2 2" xfId="17866" xr:uid="{4E480B7B-420E-401D-A276-81C4402CB61A}"/>
    <cellStyle name="Normal 4 2 5 2 6 3" xfId="10319" xr:uid="{166DEC97-5528-433D-9E11-55CBE0AF026F}"/>
    <cellStyle name="Normal 4 2 5 2 6 3 2" xfId="20699" xr:uid="{A2F4F4BD-0514-452A-9200-A93BC546385A}"/>
    <cellStyle name="Normal 4 2 5 2 6 4" xfId="23307" xr:uid="{39990AC5-8C6B-4B0D-8798-96B022C2360D}"/>
    <cellStyle name="Normal 4 2 5 2 6 5" xfId="15033" xr:uid="{B2BFCC8C-E173-4385-9802-1DD47ED3D577}"/>
    <cellStyle name="Normal 4 2 5 2 7" xfId="3896" xr:uid="{CB65113C-B265-478E-9D02-6C0656EEE1BA}"/>
    <cellStyle name="Normal 4 2 5 2 7 2" xfId="8728" xr:uid="{F611B9F0-8701-45BA-A1D0-35AEA580EF9B}"/>
    <cellStyle name="Normal 4 2 5 2 7 2 2" xfId="19108" xr:uid="{8C51E9BE-0237-4151-B049-E10F9C4E50BC}"/>
    <cellStyle name="Normal 4 2 5 2 7 3" xfId="11561" xr:uid="{A087CB4F-BC5D-45D1-9053-01A720DEFB4C}"/>
    <cellStyle name="Normal 4 2 5 2 7 3 2" xfId="21941" xr:uid="{C1497DF3-61B4-49B1-BBCD-BCAC48179AF9}"/>
    <cellStyle name="Normal 4 2 5 2 7 4" xfId="16275" xr:uid="{CEADDF0D-E011-4200-AC7B-8AC418DCC36E}"/>
    <cellStyle name="Normal 4 2 5 2 8" xfId="5263" xr:uid="{20239CCB-D576-44EC-92EA-AE90C1783381}"/>
    <cellStyle name="Normal 4 2 5 2 8 2" xfId="14561" xr:uid="{EB0580DD-36D2-4FF5-95A1-7A591DC27CD8}"/>
    <cellStyle name="Normal 4 2 5 2 9" xfId="7014" xr:uid="{795DA4D6-C3B5-4D29-AFD2-CAB6BA65E474}"/>
    <cellStyle name="Normal 4 2 5 2 9 2" xfId="17394" xr:uid="{BC3F3C25-047F-4FC7-92EC-024B562BEF50}"/>
    <cellStyle name="Normal 4 2 5 3" xfId="961" xr:uid="{00000000-0005-0000-0000-000073050000}"/>
    <cellStyle name="Normal 4 2 5 3 10" xfId="23368" xr:uid="{79750114-A351-4CCB-867C-76DE717FA61F}"/>
    <cellStyle name="Normal 4 2 5 3 11" xfId="12751" xr:uid="{68D682AD-CD8A-4A06-B9ED-79FA4A5D9671}"/>
    <cellStyle name="Normal 4 2 5 3 2" xfId="2778" xr:uid="{00000000-0005-0000-0000-0000E1050000}"/>
    <cellStyle name="Normal 4 2 5 3 2 2" xfId="3323" xr:uid="{00000000-0005-0000-0000-0000E2050000}"/>
    <cellStyle name="Normal 4 2 5 3 2 2 2" xfId="6381" xr:uid="{C605AE42-8AF8-4194-BC12-7E70C5668458}"/>
    <cellStyle name="Normal 4 2 5 3 2 2 2 2" xfId="25934" xr:uid="{881930D7-1D5F-4EE7-99A4-6ED322AE55F4}"/>
    <cellStyle name="Normal 4 2 5 3 2 2 2 3" xfId="15950" xr:uid="{9C3F95C9-7282-4699-ABF6-D9D420A73124}"/>
    <cellStyle name="Normal 4 2 5 3 2 2 3" xfId="8403" xr:uid="{63265D94-9F3F-4751-862E-84A7C7425231}"/>
    <cellStyle name="Normal 4 2 5 3 2 2 3 2" xfId="18783" xr:uid="{87EB6427-0939-4666-98F2-B807DC62D3A7}"/>
    <cellStyle name="Normal 4 2 5 3 2 2 4" xfId="11236" xr:uid="{6D46F3E2-61ED-49DD-A7B0-4D3D5DE01971}"/>
    <cellStyle name="Normal 4 2 5 3 2 2 4 2" xfId="21616" xr:uid="{D9A396D4-C104-4104-8079-35ECEFA27857}"/>
    <cellStyle name="Normal 4 2 5 3 2 2 5" xfId="22732" xr:uid="{79BD1422-BA6E-495E-B773-5F7BDF605971}"/>
    <cellStyle name="Normal 4 2 5 3 2 2 6" xfId="13880" xr:uid="{ED7E36B9-4F50-4BEF-8561-30C24B6E9567}"/>
    <cellStyle name="Normal 4 2 5 3 2 3" xfId="4335" xr:uid="{39B36460-E5E2-499F-B81B-388D9582238E}"/>
    <cellStyle name="Normal 4 2 5 3 2 3 2" xfId="9107" xr:uid="{B92390C0-83F6-4DAD-BC04-EB8BF96EDE31}"/>
    <cellStyle name="Normal 4 2 5 3 2 3 2 2" xfId="29150" xr:uid="{070640E3-9208-4E43-A10C-1694F45BCA18}"/>
    <cellStyle name="Normal 4 2 5 3 2 3 2 3" xfId="19487" xr:uid="{7F818460-2C5F-4647-B0B0-F6EF4BED27A8}"/>
    <cellStyle name="Normal 4 2 5 3 2 3 3" xfId="11940" xr:uid="{945CD2CC-9CFA-4EC6-9F24-795824B1CA01}"/>
    <cellStyle name="Normal 4 2 5 3 2 3 3 2" xfId="22320" xr:uid="{22E56662-CC04-4231-9943-6BCB77BBCA11}"/>
    <cellStyle name="Normal 4 2 5 3 2 3 4" xfId="22642" xr:uid="{A0C14500-DB99-4ED6-9B7F-46A1EE961179}"/>
    <cellStyle name="Normal 4 2 5 3 2 3 5" xfId="16654" xr:uid="{10B3DEC3-B4E7-4C9B-AB4B-DB531B6D72E3}"/>
    <cellStyle name="Normal 4 2 5 3 2 4" xfId="5996" xr:uid="{1A0F0C4D-3DB7-4C15-A38C-F56B40761BAE}"/>
    <cellStyle name="Normal 4 2 5 3 2 4 2" xfId="26488" xr:uid="{29AFC224-D2C8-4CEC-9F58-60B5AC8080FC}"/>
    <cellStyle name="Normal 4 2 5 3 2 4 3" xfId="15449" xr:uid="{2DFD23E7-52D0-45DD-9860-4A74BC84B353}"/>
    <cellStyle name="Normal 4 2 5 3 2 5" xfId="7902" xr:uid="{E883D2D4-FF50-40C7-9722-8245DECE913C}"/>
    <cellStyle name="Normal 4 2 5 3 2 5 2" xfId="18282" xr:uid="{6B2F9257-DA6A-49DC-9D36-382C53D5F344}"/>
    <cellStyle name="Normal 4 2 5 3 2 6" xfId="10735" xr:uid="{A815C69A-3F68-4268-BC28-4657AC26A748}"/>
    <cellStyle name="Normal 4 2 5 3 2 6 2" xfId="21115" xr:uid="{EAC72D7D-689A-4F1C-B1FF-EC52E59BBEC3}"/>
    <cellStyle name="Normal 4 2 5 3 2 7" xfId="23622" xr:uid="{62CEBA34-760D-405C-B215-4548645090E9}"/>
    <cellStyle name="Normal 4 2 5 3 2 8" xfId="13233" xr:uid="{B446E305-1C65-492A-AE55-2E81932ACC2B}"/>
    <cellStyle name="Normal 4 2 5 3 3" xfId="3324" xr:uid="{00000000-0005-0000-0000-0000E3050000}"/>
    <cellStyle name="Normal 4 2 5 3 3 2" xfId="4523" xr:uid="{E5453EDB-7847-48AE-AA88-4DA4D08CB3CA}"/>
    <cellStyle name="Normal 4 2 5 3 3 2 2" xfId="9295" xr:uid="{594792DB-F602-4F9B-9710-0E8420CA1289}"/>
    <cellStyle name="Normal 4 2 5 3 3 2 2 2" xfId="29274" xr:uid="{5FD6E443-B487-4105-A522-1BD6A7BDFD1D}"/>
    <cellStyle name="Normal 4 2 5 3 3 2 2 3" xfId="19675" xr:uid="{00548E8E-C009-4C8F-B5E6-2C47547A9FC3}"/>
    <cellStyle name="Normal 4 2 5 3 3 2 3" xfId="12128" xr:uid="{55C2624A-BC5F-448E-89A1-BB428B91C339}"/>
    <cellStyle name="Normal 4 2 5 3 3 2 3 2" xfId="22508" xr:uid="{EF73F6D8-9102-4476-B85B-C502DAF53583}"/>
    <cellStyle name="Normal 4 2 5 3 3 2 4" xfId="23689" xr:uid="{AFEAA7CE-90A4-465C-836A-F5D5C5D436D2}"/>
    <cellStyle name="Normal 4 2 5 3 3 2 5" xfId="16842" xr:uid="{FA2F7731-E4AF-4871-9E36-71D90F3B9AF3}"/>
    <cellStyle name="Normal 4 2 5 3 3 3" xfId="6382" xr:uid="{B816879C-A5F2-4FEF-81E0-B90C1C1B71B1}"/>
    <cellStyle name="Normal 4 2 5 3 3 3 2" xfId="26303" xr:uid="{FF48CE8C-519D-4A38-88D4-DA1956A00C79}"/>
    <cellStyle name="Normal 4 2 5 3 3 3 3" xfId="15951" xr:uid="{5907614C-2626-4B8F-BDEA-CFD0E8F86ED4}"/>
    <cellStyle name="Normal 4 2 5 3 3 4" xfId="8404" xr:uid="{EA9A7BC6-C0E7-45EB-A8CF-4EBA6BADE169}"/>
    <cellStyle name="Normal 4 2 5 3 3 4 2" xfId="18784" xr:uid="{19191B56-EA36-4B20-AEED-830A10CAAD27}"/>
    <cellStyle name="Normal 4 2 5 3 3 5" xfId="11237" xr:uid="{C636646A-A91B-4460-BE67-329647A062AB}"/>
    <cellStyle name="Normal 4 2 5 3 3 5 2" xfId="21617" xr:uid="{6DA88660-B64C-4244-939E-63DEB00E3242}"/>
    <cellStyle name="Normal 4 2 5 3 3 6" xfId="22696" xr:uid="{AC4C5E30-F5D9-4B86-8D24-26742E4CF504}"/>
    <cellStyle name="Normal 4 2 5 3 3 7" xfId="13881" xr:uid="{C8DF9A62-7C81-4C4A-9EA7-7888785F30B1}"/>
    <cellStyle name="Normal 4 2 5 3 4" xfId="3322" xr:uid="{00000000-0005-0000-0000-0000E4050000}"/>
    <cellStyle name="Normal 4 2 5 3 4 2" xfId="6380" xr:uid="{387E779B-00CE-4EC3-892B-B2B90CA3EFE7}"/>
    <cellStyle name="Normal 4 2 5 3 4 2 2" xfId="26887" xr:uid="{A286A1A6-8CF2-4D80-8B25-D8F8DE6624FF}"/>
    <cellStyle name="Normal 4 2 5 3 4 2 3" xfId="15949" xr:uid="{37752C60-178A-4A20-9C24-8CC6E9C19ACC}"/>
    <cellStyle name="Normal 4 2 5 3 4 3" xfId="8402" xr:uid="{54A2113F-AA51-4487-952D-0029B2365B37}"/>
    <cellStyle name="Normal 4 2 5 3 4 3 2" xfId="18782" xr:uid="{3A1B1FB0-E466-42DE-9132-0C42DBD5D2D6}"/>
    <cellStyle name="Normal 4 2 5 3 4 4" xfId="11235" xr:uid="{0B0ACCC4-DB40-4733-81F6-2F736105CA80}"/>
    <cellStyle name="Normal 4 2 5 3 4 4 2" xfId="21615" xr:uid="{74A7B9B8-7A1A-454F-A977-76690D774C54}"/>
    <cellStyle name="Normal 4 2 5 3 4 5" xfId="24185" xr:uid="{A47BE7BA-D7F5-402A-AC36-51DDB649C961}"/>
    <cellStyle name="Normal 4 2 5 3 4 6" xfId="13879" xr:uid="{48A85F04-0BE0-47B5-B892-DE3379BFCC42}"/>
    <cellStyle name="Normal 4 2 5 3 5" xfId="2626" xr:uid="{00000000-0005-0000-0000-0000E5050000}"/>
    <cellStyle name="Normal 4 2 5 3 5 2" xfId="5888" xr:uid="{F9EB9A5C-A7DA-4DF2-8279-9B34F07990F0}"/>
    <cellStyle name="Normal 4 2 5 3 5 2 2" xfId="26988" xr:uid="{0D84CEF1-9AE5-410B-8E6D-1BA242AC0101}"/>
    <cellStyle name="Normal 4 2 5 3 5 2 3" xfId="15298" xr:uid="{0A4BA692-CC5E-4132-9D94-17C7477AC0CB}"/>
    <cellStyle name="Normal 4 2 5 3 5 3" xfId="7751" xr:uid="{25712DD4-1059-4CA5-9A3C-EFA115EC4468}"/>
    <cellStyle name="Normal 4 2 5 3 5 3 2" xfId="18131" xr:uid="{2E6B801A-C33C-4D75-9C90-F828E5EC0C3B}"/>
    <cellStyle name="Normal 4 2 5 3 5 4" xfId="10584" xr:uid="{B468A150-16E3-4D01-BBAB-E817329AD542}"/>
    <cellStyle name="Normal 4 2 5 3 5 4 2" xfId="20964" xr:uid="{BFCE8A20-96C1-4BCF-A6A5-A248B059E7A5}"/>
    <cellStyle name="Normal 4 2 5 3 5 5" xfId="22842" xr:uid="{ABB10640-FEDD-4C24-868F-7A8EA3B27B59}"/>
    <cellStyle name="Normal 4 2 5 3 5 6" xfId="13014" xr:uid="{220D344D-761E-4309-BD03-807ABD6DDB3A}"/>
    <cellStyle name="Normal 4 2 5 3 6" xfId="4187" xr:uid="{BC304B4B-82E9-4E7C-B296-6D65F062491B}"/>
    <cellStyle name="Normal 4 2 5 3 6 2" xfId="8959" xr:uid="{6903D274-2589-436F-A52D-2707B23AF46A}"/>
    <cellStyle name="Normal 4 2 5 3 6 2 2" xfId="19339" xr:uid="{D9D5D96A-E195-4626-94D0-384CD033A3BF}"/>
    <cellStyle name="Normal 4 2 5 3 6 3" xfId="11792" xr:uid="{C1F6140E-B44B-4175-86C0-F6252E1D6231}"/>
    <cellStyle name="Normal 4 2 5 3 6 3 2" xfId="22172" xr:uid="{34510711-65CB-48FB-8757-F6F2AA6CFE45}"/>
    <cellStyle name="Normal 4 2 5 3 6 4" xfId="24606" xr:uid="{F66BF6C3-8931-40E4-85D4-741BA5B42733}"/>
    <cellStyle name="Normal 4 2 5 3 6 5" xfId="16506" xr:uid="{8C4F2945-644E-48C4-A252-2306264F717A}"/>
    <cellStyle name="Normal 4 2 5 3 7" xfId="5265" xr:uid="{C09DB10E-1F2D-449E-B56E-05130914761F}"/>
    <cellStyle name="Normal 4 2 5 3 7 2" xfId="14563" xr:uid="{F33A083D-51F9-40EF-9E9E-66C1606CF4B3}"/>
    <cellStyle name="Normal 4 2 5 3 8" xfId="7016" xr:uid="{53721B6D-FBE2-43DF-BCCD-E6655CA3DD99}"/>
    <cellStyle name="Normal 4 2 5 3 8 2" xfId="17396" xr:uid="{072A331F-596B-4952-8436-15C6FFD85F80}"/>
    <cellStyle name="Normal 4 2 5 3 9" xfId="9849" xr:uid="{A24F73A7-1478-4E03-B26A-41F723577305}"/>
    <cellStyle name="Normal 4 2 5 3 9 2" xfId="20229" xr:uid="{66E85D27-4E42-4EE3-87C0-78058182270B}"/>
    <cellStyle name="Normal 4 2 5 4" xfId="962" xr:uid="{00000000-0005-0000-0000-000074050000}"/>
    <cellStyle name="Normal 4 2 5 4 2" xfId="3325" xr:uid="{00000000-0005-0000-0000-0000E7050000}"/>
    <cellStyle name="Normal 4 2 5 4 2 2" xfId="6383" xr:uid="{2D8A9C61-8F07-4BE3-B6CB-92BA97D88958}"/>
    <cellStyle name="Normal 4 2 5 4 2 2 2" xfId="26261" xr:uid="{FFE65A06-3AB4-4919-A981-6F99564EA57D}"/>
    <cellStyle name="Normal 4 2 5 4 2 2 3" xfId="15952" xr:uid="{BB3D1C01-5747-4DAE-B9BD-95C9518332E1}"/>
    <cellStyle name="Normal 4 2 5 4 2 3" xfId="8405" xr:uid="{C8EA9E31-80AB-44C4-A0ED-22532E9C6E9A}"/>
    <cellStyle name="Normal 4 2 5 4 2 3 2" xfId="18785" xr:uid="{6C8F56C3-F9D8-4581-A2A6-9B795558E906}"/>
    <cellStyle name="Normal 4 2 5 4 2 4" xfId="11238" xr:uid="{6658D817-0906-49C9-A476-79B6586D018E}"/>
    <cellStyle name="Normal 4 2 5 4 2 4 2" xfId="21618" xr:uid="{40772340-F376-4654-B687-93962604834C}"/>
    <cellStyle name="Normal 4 2 5 4 2 5" xfId="23349" xr:uid="{A7470EB6-7774-4F99-ADA4-26A6B94C1DE6}"/>
    <cellStyle name="Normal 4 2 5 4 2 6" xfId="13882" xr:uid="{2F51F388-9219-431B-84AF-102469B74FD8}"/>
    <cellStyle name="Normal 4 2 5 4 3" xfId="4333" xr:uid="{F79196D7-441F-4273-8A49-2B180DFCA0FD}"/>
    <cellStyle name="Normal 4 2 5 4 3 2" xfId="9105" xr:uid="{CEE77492-61F9-4417-BAFD-C519B7073992}"/>
    <cellStyle name="Normal 4 2 5 4 3 2 2" xfId="29148" xr:uid="{5DF036F2-C522-4BE5-89DB-31C26EA17703}"/>
    <cellStyle name="Normal 4 2 5 4 3 2 3" xfId="19485" xr:uid="{C968488D-217B-48EF-8AB1-EE20461C5AB5}"/>
    <cellStyle name="Normal 4 2 5 4 3 3" xfId="11938" xr:uid="{DC646F8A-CF8E-4E4C-AABB-920E1ABA1CAC}"/>
    <cellStyle name="Normal 4 2 5 4 3 3 2" xfId="22318" xr:uid="{90E7123E-3C95-4430-B5F5-CAEF48BF0651}"/>
    <cellStyle name="Normal 4 2 5 4 3 4" xfId="24548" xr:uid="{B08EFD12-EDA2-48E2-8B12-53A8A0C19493}"/>
    <cellStyle name="Normal 4 2 5 4 3 5" xfId="16652" xr:uid="{FC7ABEB3-79E1-40C6-809F-C09973868853}"/>
    <cellStyle name="Normal 4 2 5 4 4" xfId="5266" xr:uid="{90636868-3CBD-43CF-9E0C-16942A9F471A}"/>
    <cellStyle name="Normal 4 2 5 4 4 2" xfId="27535" xr:uid="{9BB7A04A-111A-48BD-950A-D4021D2D8F4B}"/>
    <cellStyle name="Normal 4 2 5 4 4 3" xfId="14564" xr:uid="{F358DA77-44A8-4EA2-97FD-95B69369D8E1}"/>
    <cellStyle name="Normal 4 2 5 4 5" xfId="7017" xr:uid="{180F0E22-7AF7-42B8-9CAF-B98E3A758FB0}"/>
    <cellStyle name="Normal 4 2 5 4 5 2" xfId="17397" xr:uid="{E5377EE4-82A2-4E2C-B29F-B7FAA78461F2}"/>
    <cellStyle name="Normal 4 2 5 4 6" xfId="9850" xr:uid="{EE520D22-54F9-4A56-882D-EDD964009DA5}"/>
    <cellStyle name="Normal 4 2 5 4 6 2" xfId="20230" xr:uid="{3E91A0AC-E69E-438A-BEC3-6BC5C92BA4B4}"/>
    <cellStyle name="Normal 4 2 5 4 7" xfId="23686" xr:uid="{F8AB6D34-FDEA-4429-8542-10CAF464858D}"/>
    <cellStyle name="Normal 4 2 5 4 8" xfId="13231" xr:uid="{52DFCB45-735F-4B62-8392-014FB9CBE2FC}"/>
    <cellStyle name="Normal 4 2 5 5" xfId="3326" xr:uid="{00000000-0005-0000-0000-0000E8050000}"/>
    <cellStyle name="Normal 4 2 5 5 2" xfId="4524" xr:uid="{6D8784FB-DF71-4A83-8BDB-B3BDE7149BF9}"/>
    <cellStyle name="Normal 4 2 5 5 2 2" xfId="9296" xr:uid="{939521D8-ADC4-43CB-94FA-F0819C3406E9}"/>
    <cellStyle name="Normal 4 2 5 5 2 2 2" xfId="29275" xr:uid="{19DF4257-E43C-469F-9C16-B24162758384}"/>
    <cellStyle name="Normal 4 2 5 5 2 2 3" xfId="19676" xr:uid="{A5E31672-4691-46A0-B679-F339810D17C6}"/>
    <cellStyle name="Normal 4 2 5 5 2 3" xfId="12129" xr:uid="{99A63C92-0408-437E-9FB4-E8FC1C9FCFAA}"/>
    <cellStyle name="Normal 4 2 5 5 2 3 2" xfId="22509" xr:uid="{67C58881-5862-41EE-9DD7-947707FCFD34}"/>
    <cellStyle name="Normal 4 2 5 5 2 4" xfId="22985" xr:uid="{A8AA8306-3676-4E55-A536-A97B78DC1C8C}"/>
    <cellStyle name="Normal 4 2 5 5 2 5" xfId="16843" xr:uid="{F53A3395-D366-43D3-947A-A5C3B26D2711}"/>
    <cellStyle name="Normal 4 2 5 5 3" xfId="6384" xr:uid="{7B8F94D8-8887-4BA3-866C-407C1FBD36D0}"/>
    <cellStyle name="Normal 4 2 5 5 3 2" xfId="27816" xr:uid="{87681F70-42A7-43F7-8321-22E7CEF77D0C}"/>
    <cellStyle name="Normal 4 2 5 5 3 3" xfId="15953" xr:uid="{5AA64C3B-0F1C-42DE-B554-03458BE76FAC}"/>
    <cellStyle name="Normal 4 2 5 5 4" xfId="8406" xr:uid="{D8F9B07C-BF9A-4884-A50C-878839D29542}"/>
    <cellStyle name="Normal 4 2 5 5 4 2" xfId="18786" xr:uid="{7EE55C6F-078D-4EB4-97C4-E0C515C05408}"/>
    <cellStyle name="Normal 4 2 5 5 5" xfId="11239" xr:uid="{BEBAF8B2-74C4-45AF-8296-FB1ACA4054FD}"/>
    <cellStyle name="Normal 4 2 5 5 5 2" xfId="21619" xr:uid="{E8BDEB03-F972-4EEF-AED1-3CE2087889AB}"/>
    <cellStyle name="Normal 4 2 5 5 6" xfId="25325" xr:uid="{CD8F67A7-A3F0-427E-B834-3775BDAD38C0}"/>
    <cellStyle name="Normal 4 2 5 5 7" xfId="13883" xr:uid="{85D00D68-9ECF-44FF-A6D4-9D8CC9870C10}"/>
    <cellStyle name="Normal 4 2 5 6" xfId="2933" xr:uid="{00000000-0005-0000-0000-0000E9050000}"/>
    <cellStyle name="Normal 4 2 5 6 2" xfId="6113" xr:uid="{BE900F96-FEA2-4E30-92A8-CAE0953D3425}"/>
    <cellStyle name="Normal 4 2 5 6 2 2" xfId="27270" xr:uid="{14F8E04A-0425-4615-95E5-8CD6F3472A76}"/>
    <cellStyle name="Normal 4 2 5 6 2 3" xfId="15591" xr:uid="{02E86C8F-E312-4B22-A092-CD1A084F2D56}"/>
    <cellStyle name="Normal 4 2 5 6 3" xfId="8044" xr:uid="{FDB47C98-6356-471F-B78F-D9589B434C33}"/>
    <cellStyle name="Normal 4 2 5 6 3 2" xfId="18424" xr:uid="{ACB89726-CBF0-487C-A098-8B8203A24883}"/>
    <cellStyle name="Normal 4 2 5 6 4" xfId="10877" xr:uid="{D467590A-68A2-4185-81DF-CE6DFE8C83CB}"/>
    <cellStyle name="Normal 4 2 5 6 4 2" xfId="21257" xr:uid="{C6486E78-3A73-4F03-8C3B-96DFCE1ED896}"/>
    <cellStyle name="Normal 4 2 5 6 5" xfId="23648" xr:uid="{8E98ABBA-56EF-4EB2-8C80-C71F3B7F9032}"/>
    <cellStyle name="Normal 4 2 5 6 6" xfId="13449" xr:uid="{A84DE8E5-B24F-4345-923E-B3A2D97ACC76}"/>
    <cellStyle name="Normal 4 2 5 7" xfId="2463" xr:uid="{00000000-0005-0000-0000-0000EA050000}"/>
    <cellStyle name="Normal 4 2 5 7 2" xfId="5754" xr:uid="{B3C0D14B-390F-41E4-BDFD-0922C0DFF1F0}"/>
    <cellStyle name="Normal 4 2 5 7 2 2" xfId="27789" xr:uid="{B73C931D-43BD-471E-82AB-D8E8B2765E0C}"/>
    <cellStyle name="Normal 4 2 5 7 2 3" xfId="15135" xr:uid="{434BEB20-E85A-4B68-8FD8-E53101751DE4}"/>
    <cellStyle name="Normal 4 2 5 7 3" xfId="7588" xr:uid="{98097413-696C-4D6B-B43B-A312583BFC60}"/>
    <cellStyle name="Normal 4 2 5 7 3 2" xfId="17968" xr:uid="{91808D4E-F3DA-4DE1-806C-2787AF64E39E}"/>
    <cellStyle name="Normal 4 2 5 7 4" xfId="10421" xr:uid="{C7695EA6-FCC5-46B3-8581-BABB751203C3}"/>
    <cellStyle name="Normal 4 2 5 7 4 2" xfId="20801" xr:uid="{C91687E2-92DF-49FB-83E1-C765A8EEDC20}"/>
    <cellStyle name="Normal 4 2 5 7 5" xfId="23070" xr:uid="{47CF11B8-F3BB-4AAE-920F-7AD967892354}"/>
    <cellStyle name="Normal 4 2 5 7 6" xfId="12851" xr:uid="{A38FCE37-52D1-467C-BFAB-9EB57318F51A}"/>
    <cellStyle name="Normal 4 2 5 8" xfId="2217" xr:uid="{00000000-0005-0000-0000-0000D9050000}"/>
    <cellStyle name="Normal 4 2 5 8 2" xfId="7344" xr:uid="{4572ABC9-1896-420C-86A5-CA9F76DFAD18}"/>
    <cellStyle name="Normal 4 2 5 8 2 2" xfId="17724" xr:uid="{38E23D4E-CAE6-422B-9F2C-0834EA8B1317}"/>
    <cellStyle name="Normal 4 2 5 8 3" xfId="10177" xr:uid="{3DE857B0-E18A-4932-8D4C-3AFD4D4E0790}"/>
    <cellStyle name="Normal 4 2 5 8 3 2" xfId="20557" xr:uid="{D5152B89-6BA3-4F88-8144-44DA55D45D7C}"/>
    <cellStyle name="Normal 4 2 5 8 4" xfId="22678" xr:uid="{BF7C7BED-1E09-48AF-BDAE-3B31DE56324F}"/>
    <cellStyle name="Normal 4 2 5 8 5" xfId="14891" xr:uid="{D71B3A97-AF0F-4824-915F-65B51B64D8FB}"/>
    <cellStyle name="Normal 4 2 5 9" xfId="3980" xr:uid="{02D1CB85-E6A3-4145-AB9C-27FB597ED793}"/>
    <cellStyle name="Normal 4 2 5 9 2" xfId="8804" xr:uid="{D0323B9F-1984-415E-B9FC-A3EA0A4AA7C1}"/>
    <cellStyle name="Normal 4 2 5 9 2 2" xfId="19184" xr:uid="{7F24D07F-AB6C-4885-B430-C8903F1F7EDB}"/>
    <cellStyle name="Normal 4 2 5 9 3" xfId="11637" xr:uid="{5809E595-3478-4878-8122-F05D934B4A9B}"/>
    <cellStyle name="Normal 4 2 5 9 3 2" xfId="22017" xr:uid="{B97DDBE7-F401-4CF7-89ED-4BA7425BFDC2}"/>
    <cellStyle name="Normal 4 2 5 9 4" xfId="16351" xr:uid="{06C86599-A475-46F6-813F-4124D8A04094}"/>
    <cellStyle name="Normal 4 2 6" xfId="963" xr:uid="{00000000-0005-0000-0000-000075050000}"/>
    <cellStyle name="Normal 4 2 6 10" xfId="7018" xr:uid="{DEFFBE65-696A-4203-9BDA-4690425232DD}"/>
    <cellStyle name="Normal 4 2 6 10 2" xfId="17398" xr:uid="{0291D174-1953-4046-9ED3-0F6455134A09}"/>
    <cellStyle name="Normal 4 2 6 11" xfId="9851" xr:uid="{2DFF8B14-F295-4A73-9C97-CE02457F3E60}"/>
    <cellStyle name="Normal 4 2 6 11 2" xfId="20231" xr:uid="{DF6BB936-6B5B-4984-BAD0-AF167AF2B481}"/>
    <cellStyle name="Normal 4 2 6 12" xfId="23290" xr:uid="{0A0B5212-006E-47FF-824A-9A325E4E6528}"/>
    <cellStyle name="Normal 4 2 6 13" xfId="12432" xr:uid="{DCA0F383-9FD0-412D-95B2-3029A322B4DD}"/>
    <cellStyle name="Normal 4 2 6 2" xfId="964" xr:uid="{00000000-0005-0000-0000-000076050000}"/>
    <cellStyle name="Normal 4 2 6 2 10" xfId="9852" xr:uid="{AAF76A15-98AD-4B4E-B884-BCF135D9E71E}"/>
    <cellStyle name="Normal 4 2 6 2 10 2" xfId="20232" xr:uid="{D322F266-7F4C-4A30-80C0-03EC2326BB7A}"/>
    <cellStyle name="Normal 4 2 6 2 11" xfId="25489" xr:uid="{93B5B837-D4AE-458F-909D-9852DE494C60}"/>
    <cellStyle name="Normal 4 2 6 2 12" xfId="12594" xr:uid="{70D1879F-DFEE-439A-8114-F9F951CC7F53}"/>
    <cellStyle name="Normal 4 2 6 2 2" xfId="965" xr:uid="{00000000-0005-0000-0000-000077050000}"/>
    <cellStyle name="Normal 4 2 6 2 2 2" xfId="3328" xr:uid="{00000000-0005-0000-0000-0000EE050000}"/>
    <cellStyle name="Normal 4 2 6 2 2 2 2" xfId="6386" xr:uid="{BAC233AC-A810-4E84-B638-9230A1EF5733}"/>
    <cellStyle name="Normal 4 2 6 2 2 2 2 2" xfId="27436" xr:uid="{01FEDD6C-50A2-42AD-BAEA-5B3F2BA9B97A}"/>
    <cellStyle name="Normal 4 2 6 2 2 2 2 3" xfId="25891" xr:uid="{D370D220-E45B-4428-804E-88C734B5BA41}"/>
    <cellStyle name="Normal 4 2 6 2 2 2 2 4" xfId="15955" xr:uid="{B86B1128-6148-4733-AA93-440790B6DAC6}"/>
    <cellStyle name="Normal 4 2 6 2 2 2 3" xfId="8408" xr:uid="{13F54889-9A2A-4EAE-9E4D-B98CA4578160}"/>
    <cellStyle name="Normal 4 2 6 2 2 2 3 2" xfId="28906" xr:uid="{23A09F88-3BC4-4005-89B4-928F9EB03608}"/>
    <cellStyle name="Normal 4 2 6 2 2 2 3 3" xfId="18788" xr:uid="{FBBABA64-E424-4A9F-AA21-7B14DA85B7DB}"/>
    <cellStyle name="Normal 4 2 6 2 2 2 4" xfId="11241" xr:uid="{7408C84E-0E61-492E-ACF8-C9C3926B6747}"/>
    <cellStyle name="Normal 4 2 6 2 2 2 4 2" xfId="21621" xr:uid="{E053CD8D-E533-488E-B006-84049A8B0B14}"/>
    <cellStyle name="Normal 4 2 6 2 2 2 5" xfId="23775" xr:uid="{F2768962-D32F-4F2C-B61F-D72571688E4C}"/>
    <cellStyle name="Normal 4 2 6 2 2 2 6" xfId="13885" xr:uid="{0B2A3A0F-5995-44D1-B366-34381A1C7D8E}"/>
    <cellStyle name="Normal 4 2 6 2 2 3" xfId="4336" xr:uid="{857F86B8-95F4-4D78-8DC8-9C82D2E1F62A}"/>
    <cellStyle name="Normal 4 2 6 2 2 3 2" xfId="9108" xr:uid="{1F71B0AA-B07E-4E1B-B426-81E8CE243CCB}"/>
    <cellStyle name="Normal 4 2 6 2 2 3 2 2" xfId="29151" xr:uid="{1E8BF86F-831C-480C-922A-037576019845}"/>
    <cellStyle name="Normal 4 2 6 2 2 3 2 3" xfId="19488" xr:uid="{7D3B6463-E4B3-4766-BC1A-4E297A722C8A}"/>
    <cellStyle name="Normal 4 2 6 2 2 3 3" xfId="11941" xr:uid="{BE966F00-1B64-4BBB-9425-77D4C0A09E5B}"/>
    <cellStyle name="Normal 4 2 6 2 2 3 3 2" xfId="22321" xr:uid="{0FFB036E-9636-4239-8BEA-C670967D3303}"/>
    <cellStyle name="Normal 4 2 6 2 2 3 4" xfId="25208" xr:uid="{E1531264-CDA4-4A91-86DD-32418CD92D27}"/>
    <cellStyle name="Normal 4 2 6 2 2 3 5" xfId="16655" xr:uid="{26BB06FE-C18D-48A2-88D1-79ACDB3FEBE0}"/>
    <cellStyle name="Normal 4 2 6 2 2 4" xfId="5269" xr:uid="{845432CD-F2D3-4D76-907D-D59FA9CD2874}"/>
    <cellStyle name="Normal 4 2 6 2 2 4 2" xfId="27714" xr:uid="{A445EB11-AC63-43BA-9DB2-5C1783F44351}"/>
    <cellStyle name="Normal 4 2 6 2 2 4 3" xfId="14567" xr:uid="{A512F79D-014F-4042-B953-7D07D24825A3}"/>
    <cellStyle name="Normal 4 2 6 2 2 5" xfId="7020" xr:uid="{D760C8EB-0D87-4AC0-8888-2BA1C8E6609F}"/>
    <cellStyle name="Normal 4 2 6 2 2 5 2" xfId="17400" xr:uid="{9F4F324B-1C74-4189-84AD-6C60919BC47C}"/>
    <cellStyle name="Normal 4 2 6 2 2 6" xfId="9853" xr:uid="{1C183A3C-01F1-47A9-99F4-EA098027F5B3}"/>
    <cellStyle name="Normal 4 2 6 2 2 6 2" xfId="20233" xr:uid="{BAF14791-1445-4BFD-BB71-EA245F0BD374}"/>
    <cellStyle name="Normal 4 2 6 2 2 7" xfId="24661" xr:uid="{715982D8-8CCD-4DB3-A321-1023E28E91DD}"/>
    <cellStyle name="Normal 4 2 6 2 2 8" xfId="13235" xr:uid="{AE4511A6-6A37-451D-9339-1781BCD0E6C2}"/>
    <cellStyle name="Normal 4 2 6 2 3" xfId="3329" xr:uid="{00000000-0005-0000-0000-0000EF050000}"/>
    <cellStyle name="Normal 4 2 6 2 3 2" xfId="4525" xr:uid="{3B4A1E04-19F3-4BAC-8FB4-223D8C385833}"/>
    <cellStyle name="Normal 4 2 6 2 3 2 2" xfId="9297" xr:uid="{2643789D-BFF3-4FDE-89AE-576DAE0B7112}"/>
    <cellStyle name="Normal 4 2 6 2 3 2 2 2" xfId="29276" xr:uid="{ADC3726D-943B-4422-AA3B-312D33597F2D}"/>
    <cellStyle name="Normal 4 2 6 2 3 2 2 3" xfId="19677" xr:uid="{7F045121-FE28-46D2-8BD9-F2FD593D591E}"/>
    <cellStyle name="Normal 4 2 6 2 3 2 3" xfId="12130" xr:uid="{0E3A85B9-3D67-49A3-AC4A-3F0B11D3BE28}"/>
    <cellStyle name="Normal 4 2 6 2 3 2 3 2" xfId="22510" xr:uid="{A532BA39-5A27-49FF-B9D0-60AB1D2FC30C}"/>
    <cellStyle name="Normal 4 2 6 2 3 2 4" xfId="25729" xr:uid="{D479B867-F913-46C3-8BC5-AD701191ADBD}"/>
    <cellStyle name="Normal 4 2 6 2 3 2 5" xfId="16844" xr:uid="{5D574386-622A-4518-AF71-2749C6E6758C}"/>
    <cellStyle name="Normal 4 2 6 2 3 3" xfId="6387" xr:uid="{E3EC29E1-6B29-4691-AB1C-9E9E1E6D1FED}"/>
    <cellStyle name="Normal 4 2 6 2 3 3 2" xfId="26451" xr:uid="{EDC3EDAC-2582-499B-83E7-7013BC20D12A}"/>
    <cellStyle name="Normal 4 2 6 2 3 3 3" xfId="15956" xr:uid="{70662303-3DE4-41B2-BA67-8D3E9A6F8572}"/>
    <cellStyle name="Normal 4 2 6 2 3 4" xfId="8409" xr:uid="{BA7460BF-5E29-4C76-B10D-498E7A56FBC8}"/>
    <cellStyle name="Normal 4 2 6 2 3 4 2" xfId="18789" xr:uid="{AA8F3C40-3D91-473A-941F-906738993696}"/>
    <cellStyle name="Normal 4 2 6 2 3 5" xfId="11242" xr:uid="{895AA936-CA0C-4AD0-9B67-A23D4BBA7485}"/>
    <cellStyle name="Normal 4 2 6 2 3 5 2" xfId="21622" xr:uid="{B0D3F07F-5DD6-4BB5-8FA2-B4B5E91E4DE2}"/>
    <cellStyle name="Normal 4 2 6 2 3 6" xfId="23642" xr:uid="{FAEA117C-7D53-4795-9506-15D60D08DB14}"/>
    <cellStyle name="Normal 4 2 6 2 3 7" xfId="13886" xr:uid="{07894BF5-186F-46A5-90C3-C0E35D34DD71}"/>
    <cellStyle name="Normal 4 2 6 2 4" xfId="3327" xr:uid="{00000000-0005-0000-0000-0000F0050000}"/>
    <cellStyle name="Normal 4 2 6 2 4 2" xfId="6385" xr:uid="{1EFB95CC-F524-4CCE-B4C8-B3532779C91A}"/>
    <cellStyle name="Normal 4 2 6 2 4 2 2" xfId="27676" xr:uid="{5221F9D5-5C43-4BD8-A639-B8EAD77C4AA0}"/>
    <cellStyle name="Normal 4 2 6 2 4 2 3" xfId="15954" xr:uid="{4AA7393A-9535-46B1-AE7B-422F403D5E63}"/>
    <cellStyle name="Normal 4 2 6 2 4 3" xfId="8407" xr:uid="{BD057D78-443F-4F6A-BD3C-B805CE90C35E}"/>
    <cellStyle name="Normal 4 2 6 2 4 3 2" xfId="18787" xr:uid="{D7A8E92A-98A9-40BB-94F4-2F8B9EA5559F}"/>
    <cellStyle name="Normal 4 2 6 2 4 4" xfId="11240" xr:uid="{B77882D4-2BB8-4E51-817A-F4DFBF0C2F01}"/>
    <cellStyle name="Normal 4 2 6 2 4 4 2" xfId="21620" xr:uid="{19B015B6-C3D9-4F13-A81C-788AA33944AD}"/>
    <cellStyle name="Normal 4 2 6 2 4 5" xfId="24569" xr:uid="{9069EFC3-BB10-45D2-ACFB-9403E33DCD81}"/>
    <cellStyle name="Normal 4 2 6 2 4 6" xfId="13884" xr:uid="{4372CB72-119F-489D-BBEB-1AD6D0581791}"/>
    <cellStyle name="Normal 4 2 6 2 5" xfId="2609" xr:uid="{00000000-0005-0000-0000-0000F1050000}"/>
    <cellStyle name="Normal 4 2 6 2 5 2" xfId="5873" xr:uid="{07DD4D81-18F0-424D-AB3F-DCC8D97687DA}"/>
    <cellStyle name="Normal 4 2 6 2 5 2 2" xfId="28153" xr:uid="{0A8188F9-9BE0-4643-A3E1-78D3C7C185FA}"/>
    <cellStyle name="Normal 4 2 6 2 5 2 3" xfId="15281" xr:uid="{7DA7F9BC-5C98-4BE4-9B9A-C10CE37169CE}"/>
    <cellStyle name="Normal 4 2 6 2 5 3" xfId="7734" xr:uid="{FED3B4A8-396E-42D7-B50F-9D3B0DBCA14D}"/>
    <cellStyle name="Normal 4 2 6 2 5 3 2" xfId="18114" xr:uid="{3D2EC2C8-79D0-47C5-80A4-2811D2A4C0F5}"/>
    <cellStyle name="Normal 4 2 6 2 5 4" xfId="10567" xr:uid="{B4611E73-2207-41F3-8632-1E9574B02295}"/>
    <cellStyle name="Normal 4 2 6 2 5 4 2" xfId="20947" xr:uid="{C2CB5B8B-BB12-453B-9554-7525A2BD3805}"/>
    <cellStyle name="Normal 4 2 6 2 5 5" xfId="23499" xr:uid="{01E9226A-9A95-4F7B-B42B-1AACED1D9B86}"/>
    <cellStyle name="Normal 4 2 6 2 5 6" xfId="12997" xr:uid="{9A39D173-392B-4426-AD21-69500934C59C}"/>
    <cellStyle name="Normal 4 2 6 2 6" xfId="2360" xr:uid="{00000000-0005-0000-0000-0000EC050000}"/>
    <cellStyle name="Normal 4 2 6 2 6 2" xfId="7487" xr:uid="{36A58D09-B824-4A83-8738-F5426A950A4E}"/>
    <cellStyle name="Normal 4 2 6 2 6 2 2" xfId="17867" xr:uid="{B28F8718-5697-444D-AE82-7AF47CC92C2B}"/>
    <cellStyle name="Normal 4 2 6 2 6 3" xfId="10320" xr:uid="{3ED99E39-33F5-4F31-98CE-B9FEE95B9407}"/>
    <cellStyle name="Normal 4 2 6 2 6 3 2" xfId="20700" xr:uid="{37D94780-3B16-4555-9083-35032C5908D6}"/>
    <cellStyle name="Normal 4 2 6 2 6 4" xfId="23375" xr:uid="{1A3EA359-9DE4-4D7E-8066-FF4884B37497}"/>
    <cellStyle name="Normal 4 2 6 2 6 5" xfId="15034" xr:uid="{7F5C3E7B-8BFC-4881-9F5E-4D195B13A68F}"/>
    <cellStyle name="Normal 4 2 6 2 7" xfId="3897" xr:uid="{AA3D5DF3-B1EE-4297-AA11-BA003746AEB6}"/>
    <cellStyle name="Normal 4 2 6 2 7 2" xfId="8729" xr:uid="{53ADFC7F-9696-475D-9D78-12468888E6C4}"/>
    <cellStyle name="Normal 4 2 6 2 7 2 2" xfId="19109" xr:uid="{54C6A38B-1B82-465D-A279-513907E7CFA6}"/>
    <cellStyle name="Normal 4 2 6 2 7 3" xfId="11562" xr:uid="{6B266857-CB04-46C9-B790-0A3E49B6057C}"/>
    <cellStyle name="Normal 4 2 6 2 7 3 2" xfId="21942" xr:uid="{972EF6E0-3C28-452F-8AE8-878C81AA9467}"/>
    <cellStyle name="Normal 4 2 6 2 7 4" xfId="16276" xr:uid="{0F76F6A9-D3F2-42FB-8BF3-311F1A13DB19}"/>
    <cellStyle name="Normal 4 2 6 2 8" xfId="5268" xr:uid="{319875FB-8008-49E7-9C02-EED376AEFF7C}"/>
    <cellStyle name="Normal 4 2 6 2 8 2" xfId="14566" xr:uid="{DDF5DFE2-BAD9-4697-BDB6-C9BA65F2F991}"/>
    <cellStyle name="Normal 4 2 6 2 9" xfId="7019" xr:uid="{0F7B2D12-A05C-4F27-BE47-222BC3C4A06A}"/>
    <cellStyle name="Normal 4 2 6 2 9 2" xfId="17399" xr:uid="{CDA9802D-6A62-4039-96EA-9AB473645173}"/>
    <cellStyle name="Normal 4 2 6 3" xfId="966" xr:uid="{00000000-0005-0000-0000-000078050000}"/>
    <cellStyle name="Normal 4 2 6 3 2" xfId="3330" xr:uid="{00000000-0005-0000-0000-0000F3050000}"/>
    <cellStyle name="Normal 4 2 6 3 2 2" xfId="6388" xr:uid="{FE92993F-BAF8-4C5B-9F7C-AE05EE62D22B}"/>
    <cellStyle name="Normal 4 2 6 3 2 2 2" xfId="25676" xr:uid="{C0EE5ABE-996E-4F6B-B7AD-58B41061E466}"/>
    <cellStyle name="Normal 4 2 6 3 2 2 3" xfId="27987" xr:uid="{2F42EDBE-BC3F-4C91-BAAE-6B0948836DED}"/>
    <cellStyle name="Normal 4 2 6 3 2 2 4" xfId="15957" xr:uid="{7426F8A1-AE9F-41EA-8EA0-D58B5D52ACF8}"/>
    <cellStyle name="Normal 4 2 6 3 2 3" xfId="8410" xr:uid="{C474FC15-91E5-4D33-B0F6-A82653846DB4}"/>
    <cellStyle name="Normal 4 2 6 3 2 3 2" xfId="28907" xr:uid="{CF51905B-2ADD-40D8-A7FB-31E292C6AF88}"/>
    <cellStyle name="Normal 4 2 6 3 2 3 3" xfId="18790" xr:uid="{343A9DA3-0E4B-4C2D-9F23-ED2461D33386}"/>
    <cellStyle name="Normal 4 2 6 3 2 4" xfId="11243" xr:uid="{90FC2832-9F79-4557-BE5E-1089DDFF8350}"/>
    <cellStyle name="Normal 4 2 6 3 2 4 2" xfId="21623" xr:uid="{8DA32EF5-1CEB-4CC4-BC92-F33A8B50D9F0}"/>
    <cellStyle name="Normal 4 2 6 3 2 5" xfId="24310" xr:uid="{B6AAD285-E742-4B62-B4ED-57D839C9066F}"/>
    <cellStyle name="Normal 4 2 6 3 2 6" xfId="13887" xr:uid="{1B2BD6CC-67ED-4A93-99E0-2748B9D2A540}"/>
    <cellStyle name="Normal 4 2 6 3 3" xfId="2779" xr:uid="{00000000-0005-0000-0000-0000F4050000}"/>
    <cellStyle name="Normal 4 2 6 3 3 2" xfId="5997" xr:uid="{1684FD6E-1C2D-4B92-B5D1-821C8B9D5A9C}"/>
    <cellStyle name="Normal 4 2 6 3 3 2 2" xfId="28342" xr:uid="{7C3DF070-E185-4A69-87FA-43E27DBE019C}"/>
    <cellStyle name="Normal 4 2 6 3 3 2 3" xfId="15450" xr:uid="{77B3597A-511B-4796-85FD-53FDBEE36A9B}"/>
    <cellStyle name="Normal 4 2 6 3 3 3" xfId="7903" xr:uid="{9A99C179-EF21-47B5-92A9-F85335778B74}"/>
    <cellStyle name="Normal 4 2 6 3 3 3 2" xfId="18283" xr:uid="{82730A57-B685-428B-A2BD-50CA72A6FBD0}"/>
    <cellStyle name="Normal 4 2 6 3 3 4" xfId="10736" xr:uid="{9F70DF0B-080C-4430-B3C0-91DD352022C6}"/>
    <cellStyle name="Normal 4 2 6 3 3 4 2" xfId="21116" xr:uid="{2466BF61-16A6-4DF7-A8C3-712F105B9071}"/>
    <cellStyle name="Normal 4 2 6 3 3 5" xfId="23879" xr:uid="{8596DDE8-CBB3-4C0D-A541-2F54AE8282B1}"/>
    <cellStyle name="Normal 4 2 6 3 3 6" xfId="13234" xr:uid="{21DE1455-38A9-4019-B32C-08D8109886B2}"/>
    <cellStyle name="Normal 4 2 6 3 4" xfId="4188" xr:uid="{40606041-DA8B-4377-AA3C-F2C00702F787}"/>
    <cellStyle name="Normal 4 2 6 3 4 2" xfId="8960" xr:uid="{C66EE141-AE82-434F-B65F-361BAD69F1E6}"/>
    <cellStyle name="Normal 4 2 6 3 4 2 2" xfId="29046" xr:uid="{9382D94B-DCB1-4011-9176-F3AC01C961F4}"/>
    <cellStyle name="Normal 4 2 6 3 4 2 3" xfId="19340" xr:uid="{23366CE6-989D-4451-AD99-E1CAB3D4CF0C}"/>
    <cellStyle name="Normal 4 2 6 3 4 3" xfId="11793" xr:uid="{6C6B874E-6267-4F5F-86D1-6C14266CB4C3}"/>
    <cellStyle name="Normal 4 2 6 3 4 3 2" xfId="22173" xr:uid="{C33C7272-BA02-473F-9F73-3E5525316369}"/>
    <cellStyle name="Normal 4 2 6 3 4 4" xfId="24915" xr:uid="{D1A430FD-F708-4F93-8B88-EB63EA560D80}"/>
    <cellStyle name="Normal 4 2 6 3 4 5" xfId="16507" xr:uid="{8609A487-7754-4F40-89C8-88528592A204}"/>
    <cellStyle name="Normal 4 2 6 3 5" xfId="5270" xr:uid="{584CF36E-63D8-4E1F-B462-50FA7D66AD92}"/>
    <cellStyle name="Normal 4 2 6 3 5 2" xfId="25935" xr:uid="{26C2E12F-6534-4FBA-A1C8-87642CD37059}"/>
    <cellStyle name="Normal 4 2 6 3 5 3" xfId="14568" xr:uid="{3B8A09C0-1692-46C5-96B7-FE928EDDD8A3}"/>
    <cellStyle name="Normal 4 2 6 3 6" xfId="7021" xr:uid="{B44D897B-9503-442F-886D-E558BAF987A4}"/>
    <cellStyle name="Normal 4 2 6 3 6 2" xfId="17401" xr:uid="{03DB9A1F-E3DC-424B-8835-C0B872E74A93}"/>
    <cellStyle name="Normal 4 2 6 3 7" xfId="9854" xr:uid="{A24C2DCE-6D31-4069-BE85-1EABC0836247}"/>
    <cellStyle name="Normal 4 2 6 3 7 2" xfId="20234" xr:uid="{16F25DB6-6C13-48F7-8EEF-F305CFA7EA75}"/>
    <cellStyle name="Normal 4 2 6 3 8" xfId="23277" xr:uid="{53F1ADCD-A2B6-443C-90D0-30C7F86D4AF5}"/>
    <cellStyle name="Normal 4 2 6 3 9" xfId="12752" xr:uid="{004352A9-0DBB-4201-B860-3A2496E83A61}"/>
    <cellStyle name="Normal 4 2 6 4" xfId="967" xr:uid="{00000000-0005-0000-0000-000079050000}"/>
    <cellStyle name="Normal 4 2 6 4 2" xfId="4526" xr:uid="{DED110EA-4FF8-44EC-81CD-282E94001006}"/>
    <cellStyle name="Normal 4 2 6 4 2 2" xfId="9298" xr:uid="{0DA1CCB9-C711-4155-A334-3C6A56E58164}"/>
    <cellStyle name="Normal 4 2 6 4 2 2 2" xfId="29277" xr:uid="{B90B2C4E-6921-4B87-9274-42B9C74AD2DF}"/>
    <cellStyle name="Normal 4 2 6 4 2 2 3" xfId="19678" xr:uid="{5D0EEA66-234D-4E46-AE98-B416CEAB992B}"/>
    <cellStyle name="Normal 4 2 6 4 2 3" xfId="12131" xr:uid="{24F307D8-4CC8-4225-993F-EB795795E782}"/>
    <cellStyle name="Normal 4 2 6 4 2 3 2" xfId="22511" xr:uid="{BFF4A2C3-5869-44F5-8885-D70070B4C538}"/>
    <cellStyle name="Normal 4 2 6 4 2 4" xfId="25432" xr:uid="{A49B63E4-FA31-42C2-BDFB-FC8FAB4DB1DA}"/>
    <cellStyle name="Normal 4 2 6 4 2 5" xfId="16845" xr:uid="{151BECC0-F259-4535-9B23-B11A73E29759}"/>
    <cellStyle name="Normal 4 2 6 4 3" xfId="5271" xr:uid="{030FAB88-72EC-442A-B69B-959D39BD510A}"/>
    <cellStyle name="Normal 4 2 6 4 3 2" xfId="28015" xr:uid="{940E6B7D-174B-42BA-9111-E86BD89D0A21}"/>
    <cellStyle name="Normal 4 2 6 4 3 3" xfId="14569" xr:uid="{7709087C-7763-4E58-9AF2-9BFC0C3F1F94}"/>
    <cellStyle name="Normal 4 2 6 4 4" xfId="7022" xr:uid="{6C011319-2626-4F1A-923C-913F15298D48}"/>
    <cellStyle name="Normal 4 2 6 4 4 2" xfId="17402" xr:uid="{9A48E7CE-7C90-447D-874F-D9D1D8BC9CEC}"/>
    <cellStyle name="Normal 4 2 6 4 5" xfId="9855" xr:uid="{4AC0B897-9F0B-4935-9EE5-C071DBF6BAB3}"/>
    <cellStyle name="Normal 4 2 6 4 5 2" xfId="20235" xr:uid="{E84A4B4A-75CD-4A59-B7DF-5D11CA0F2256}"/>
    <cellStyle name="Normal 4 2 6 4 6" xfId="23675" xr:uid="{E2572290-DD8A-4041-88A8-76E5A43C2C3E}"/>
    <cellStyle name="Normal 4 2 6 4 7" xfId="13888" xr:uid="{FDD0F8A3-0BCC-477E-BBAD-878A7FAEB041}"/>
    <cellStyle name="Normal 4 2 6 5" xfId="2934" xr:uid="{00000000-0005-0000-0000-0000F6050000}"/>
    <cellStyle name="Normal 4 2 6 5 2" xfId="6114" xr:uid="{49FD57F7-0D14-41A4-BB9A-FD686BE73B14}"/>
    <cellStyle name="Normal 4 2 6 5 2 2" xfId="25665" xr:uid="{9617A641-5376-4873-B334-0A18ACE25AF7}"/>
    <cellStyle name="Normal 4 2 6 5 2 3" xfId="26828" xr:uid="{486B707A-D64E-4F41-991E-646BFC4E3308}"/>
    <cellStyle name="Normal 4 2 6 5 2 4" xfId="15592" xr:uid="{7BC0E760-E082-469C-B346-2F2688DE3869}"/>
    <cellStyle name="Normal 4 2 6 5 3" xfId="8045" xr:uid="{04086D41-E9AD-40AE-BF3A-BADDAEFD08AE}"/>
    <cellStyle name="Normal 4 2 6 5 3 2" xfId="28752" xr:uid="{070C6FAE-E5E7-403F-BD1E-5634967E85B2}"/>
    <cellStyle name="Normal 4 2 6 5 3 3" xfId="18425" xr:uid="{0FD652B7-BF6E-46EC-AE54-2D00C96B8C57}"/>
    <cellStyle name="Normal 4 2 6 5 4" xfId="10878" xr:uid="{833C2923-73FE-445C-A9CB-EDDC2620A496}"/>
    <cellStyle name="Normal 4 2 6 5 4 2" xfId="21258" xr:uid="{3822B3BA-483E-493F-9034-8BC640CD0A99}"/>
    <cellStyle name="Normal 4 2 6 5 5" xfId="23174" xr:uid="{6E0C4EA4-0CE7-4116-B59E-5195228600A9}"/>
    <cellStyle name="Normal 4 2 6 5 6" xfId="13450" xr:uid="{99AC9C3F-479A-4003-A88D-B5EC02EAB443}"/>
    <cellStyle name="Normal 4 2 6 6" xfId="2446" xr:uid="{00000000-0005-0000-0000-0000F7050000}"/>
    <cellStyle name="Normal 4 2 6 6 2" xfId="5740" xr:uid="{E78AD926-4D52-4521-A7B9-95BD7DBAD383}"/>
    <cellStyle name="Normal 4 2 6 6 2 2" xfId="27909" xr:uid="{A90D7833-AFF6-4E69-9896-A39DF4AE1AE7}"/>
    <cellStyle name="Normal 4 2 6 6 2 3" xfId="15118" xr:uid="{2616915A-7E35-44F3-9F82-326B14B23196}"/>
    <cellStyle name="Normal 4 2 6 6 3" xfId="7571" xr:uid="{E02D6971-BBD4-4B48-851B-BCCDE6302B70}"/>
    <cellStyle name="Normal 4 2 6 6 3 2" xfId="17951" xr:uid="{1C7BCFD2-81D3-417A-A632-8DD7D1A65E82}"/>
    <cellStyle name="Normal 4 2 6 6 4" xfId="10404" xr:uid="{ECFF3D03-DFA7-4425-A720-F403C59C6701}"/>
    <cellStyle name="Normal 4 2 6 6 4 2" xfId="20784" xr:uid="{99A73FA3-7F73-437D-8071-4F5B3A3C8AF7}"/>
    <cellStyle name="Normal 4 2 6 6 5" xfId="23435" xr:uid="{37C8720F-BA41-4E79-99AA-D6470235F8D2}"/>
    <cellStyle name="Normal 4 2 6 6 6" xfId="12834" xr:uid="{570C49A3-FAF4-495A-8892-2CC6AD9653A7}"/>
    <cellStyle name="Normal 4 2 6 7" xfId="2200" xr:uid="{00000000-0005-0000-0000-0000EB050000}"/>
    <cellStyle name="Normal 4 2 6 7 2" xfId="7327" xr:uid="{EBE469A9-310C-4141-944D-1CC1B26602A5}"/>
    <cellStyle name="Normal 4 2 6 7 2 2" xfId="17707" xr:uid="{1B9B7FBB-2472-47EE-AF99-0BCDBA0F2444}"/>
    <cellStyle name="Normal 4 2 6 7 3" xfId="10160" xr:uid="{0FF57B05-FD99-4351-97BE-855AEFD9ED1D}"/>
    <cellStyle name="Normal 4 2 6 7 3 2" xfId="20540" xr:uid="{4BB541D0-49FA-4AB4-92D3-9EE0782C903D}"/>
    <cellStyle name="Normal 4 2 6 7 4" xfId="25072" xr:uid="{C021C09F-3E96-449F-BFCD-20D6CB46C1A5}"/>
    <cellStyle name="Normal 4 2 6 7 5" xfId="14874" xr:uid="{91C5B66E-C397-486B-A351-7B86C9C2CEA2}"/>
    <cellStyle name="Normal 4 2 6 8" xfId="3981" xr:uid="{39E719C9-56D6-454A-BB9F-E7BC7A19B069}"/>
    <cellStyle name="Normal 4 2 6 8 2" xfId="8805" xr:uid="{18AFC519-0509-452D-8D8A-E81B6F817390}"/>
    <cellStyle name="Normal 4 2 6 8 2 2" xfId="19185" xr:uid="{81B46A5A-09ED-45DA-A568-F500B1B04E8D}"/>
    <cellStyle name="Normal 4 2 6 8 3" xfId="11638" xr:uid="{5810BEEF-9E1E-42DF-91A4-FCAFB5433636}"/>
    <cellStyle name="Normal 4 2 6 8 3 2" xfId="22018" xr:uid="{F7A5AD6D-91FB-4763-B22A-F3CC08EE0549}"/>
    <cellStyle name="Normal 4 2 6 8 4" xfId="16352" xr:uid="{59D4C8B2-18FC-4EB9-943C-77A8A3AF0FF2}"/>
    <cellStyle name="Normal 4 2 6 9" xfId="5267" xr:uid="{2CC65B87-FEB3-4BEB-BE29-375ED386E1E2}"/>
    <cellStyle name="Normal 4 2 6 9 2" xfId="14565" xr:uid="{65D57A87-172B-4717-93B8-77D04244D815}"/>
    <cellStyle name="Normal 4 2 7" xfId="968" xr:uid="{00000000-0005-0000-0000-00007A050000}"/>
    <cellStyle name="Normal 4 2 7 10" xfId="7023" xr:uid="{C75AEBD9-7B22-4650-B68F-FC6B3EC006A0}"/>
    <cellStyle name="Normal 4 2 7 10 2" xfId="17403" xr:uid="{87CEF99F-4E84-4987-AC5A-6617EE727F05}"/>
    <cellStyle name="Normal 4 2 7 11" xfId="9856" xr:uid="{DD7630E6-64D9-45F8-BAA3-1C33580C3CC4}"/>
    <cellStyle name="Normal 4 2 7 11 2" xfId="20236" xr:uid="{2914F869-D008-4CB9-978A-74E781FD64FE}"/>
    <cellStyle name="Normal 4 2 7 12" xfId="23945" xr:uid="{EA3501E9-9971-4DAE-8CC0-9B7F32512BE8}"/>
    <cellStyle name="Normal 4 2 7 13" xfId="12494" xr:uid="{272FD9C3-2939-41EC-936A-6EFD742FF676}"/>
    <cellStyle name="Normal 4 2 7 2" xfId="969" xr:uid="{00000000-0005-0000-0000-00007B050000}"/>
    <cellStyle name="Normal 4 2 7 2 10" xfId="9857" xr:uid="{9B1E82FD-5E66-4F20-A2F0-EA31C6173BC7}"/>
    <cellStyle name="Normal 4 2 7 2 10 2" xfId="20237" xr:uid="{CDA7754F-4E62-4B5E-ACDC-34F9341A588E}"/>
    <cellStyle name="Normal 4 2 7 2 11" xfId="23334" xr:uid="{C8EDA597-C8F0-40E0-A26F-E41264E8DF50}"/>
    <cellStyle name="Normal 4 2 7 2 12" xfId="12595" xr:uid="{4FC3BA18-ABA9-4F00-9F2B-682E5BCFE915}"/>
    <cellStyle name="Normal 4 2 7 2 2" xfId="970" xr:uid="{00000000-0005-0000-0000-00007C050000}"/>
    <cellStyle name="Normal 4 2 7 2 2 2" xfId="3332" xr:uid="{00000000-0005-0000-0000-0000FB050000}"/>
    <cellStyle name="Normal 4 2 7 2 2 2 2" xfId="6390" xr:uid="{A104640B-11BD-4307-BACA-F462E8B05409}"/>
    <cellStyle name="Normal 4 2 7 2 2 2 2 2" xfId="27727" xr:uid="{538036BB-6F49-4B5A-84C5-6ECF941CE508}"/>
    <cellStyle name="Normal 4 2 7 2 2 2 2 3" xfId="28150" xr:uid="{CEC9637F-0D22-4ED5-AFD2-B7FD4F6F8D4F}"/>
    <cellStyle name="Normal 4 2 7 2 2 2 2 4" xfId="15959" xr:uid="{A2981CF7-3FE6-48D9-ACFC-DC1AF20C26CD}"/>
    <cellStyle name="Normal 4 2 7 2 2 2 3" xfId="8412" xr:uid="{76B45A79-A86F-4FDF-88DF-BD113CF49B1F}"/>
    <cellStyle name="Normal 4 2 7 2 2 2 3 2" xfId="28908" xr:uid="{6A21A0C9-778A-41D3-A142-0869BA7FE5AB}"/>
    <cellStyle name="Normal 4 2 7 2 2 2 3 3" xfId="18792" xr:uid="{8D161002-90FE-4100-A6C9-D02BC4700E68}"/>
    <cellStyle name="Normal 4 2 7 2 2 2 4" xfId="11245" xr:uid="{88C8BC9F-1286-4DEA-895C-BDF3D493CA6A}"/>
    <cellStyle name="Normal 4 2 7 2 2 2 4 2" xfId="21625" xr:uid="{9B01512E-6756-409F-80A5-11331296626B}"/>
    <cellStyle name="Normal 4 2 7 2 2 2 5" xfId="23508" xr:uid="{515FCD7A-96F3-4928-AF9E-7936EDFDB442}"/>
    <cellStyle name="Normal 4 2 7 2 2 2 6" xfId="13890" xr:uid="{5C584651-4D2E-4164-840F-CBB3F2363E79}"/>
    <cellStyle name="Normal 4 2 7 2 2 3" xfId="4337" xr:uid="{A2F0346D-0964-4489-AF9A-98C76D704BA2}"/>
    <cellStyle name="Normal 4 2 7 2 2 3 2" xfId="9109" xr:uid="{0CBE516C-84E1-4BA7-82F7-74CD1B506B4D}"/>
    <cellStyle name="Normal 4 2 7 2 2 3 2 2" xfId="29152" xr:uid="{FCA1CA00-3E69-4FEC-B15C-28A1C0FBA569}"/>
    <cellStyle name="Normal 4 2 7 2 2 3 2 3" xfId="19489" xr:uid="{F3510842-5E75-4AA4-ACED-6DCBEF17394C}"/>
    <cellStyle name="Normal 4 2 7 2 2 3 3" xfId="11942" xr:uid="{CBC68661-EB31-45DB-AA6D-FDF871813ED8}"/>
    <cellStyle name="Normal 4 2 7 2 2 3 3 2" xfId="22322" xr:uid="{EC4EDDC2-1E88-46F3-B002-8553D44B8F4D}"/>
    <cellStyle name="Normal 4 2 7 2 2 3 4" xfId="24291" xr:uid="{E6583185-FB7E-4BF1-A4F8-BE5929EDEE2F}"/>
    <cellStyle name="Normal 4 2 7 2 2 3 5" xfId="16656" xr:uid="{6380045C-725D-495C-8C15-E83B6E688C2F}"/>
    <cellStyle name="Normal 4 2 7 2 2 4" xfId="5274" xr:uid="{CF2F36A8-4210-46F0-AEF4-C136B3BC60D2}"/>
    <cellStyle name="Normal 4 2 7 2 2 4 2" xfId="26858" xr:uid="{44C835BE-4E5C-4EFB-B161-4A7B3A6435B3}"/>
    <cellStyle name="Normal 4 2 7 2 2 4 3" xfId="14572" xr:uid="{2B704AB7-BF60-4CD9-80D1-B23DB9D717E9}"/>
    <cellStyle name="Normal 4 2 7 2 2 5" xfId="7025" xr:uid="{67B594AD-469D-4118-80E6-64E604FD07BB}"/>
    <cellStyle name="Normal 4 2 7 2 2 5 2" xfId="17405" xr:uid="{F2DD9EA1-BE8D-4470-B982-6C580029D30A}"/>
    <cellStyle name="Normal 4 2 7 2 2 6" xfId="9858" xr:uid="{6A5DB13C-3DFB-4216-A525-675D4274090C}"/>
    <cellStyle name="Normal 4 2 7 2 2 6 2" xfId="20238" xr:uid="{237421BF-F932-4FFF-AB38-6B092A3E3278}"/>
    <cellStyle name="Normal 4 2 7 2 2 7" xfId="23367" xr:uid="{5144D789-F1E1-4F92-B0B6-1A55B20AE894}"/>
    <cellStyle name="Normal 4 2 7 2 2 8" xfId="13237" xr:uid="{814A08A0-E839-4E7D-857B-9695706BF099}"/>
    <cellStyle name="Normal 4 2 7 2 3" xfId="3333" xr:uid="{00000000-0005-0000-0000-0000FC050000}"/>
    <cellStyle name="Normal 4 2 7 2 3 2" xfId="4527" xr:uid="{113E0108-CA11-426D-A7AE-4C0788D53CB6}"/>
    <cellStyle name="Normal 4 2 7 2 3 2 2" xfId="9299" xr:uid="{0BFB295B-C3F7-4F36-86D6-CBDBA07D92B4}"/>
    <cellStyle name="Normal 4 2 7 2 3 2 2 2" xfId="29278" xr:uid="{39582063-3B8C-4E67-9507-ADA9A0C73728}"/>
    <cellStyle name="Normal 4 2 7 2 3 2 2 3" xfId="19679" xr:uid="{ADBD3F24-B1B1-4250-89F9-F5C959B05EFB}"/>
    <cellStyle name="Normal 4 2 7 2 3 2 3" xfId="12132" xr:uid="{1222DCB9-48E2-4AA9-842E-5EF1B5E119F0}"/>
    <cellStyle name="Normal 4 2 7 2 3 2 3 2" xfId="22512" xr:uid="{FE61A86C-E855-49B0-8C22-5164BF01611A}"/>
    <cellStyle name="Normal 4 2 7 2 3 2 4" xfId="24369" xr:uid="{34139AB0-1605-4A00-8935-FE283338C7CC}"/>
    <cellStyle name="Normal 4 2 7 2 3 2 5" xfId="16846" xr:uid="{7892A2B9-A497-431C-A7D0-1FF51ECDCB89}"/>
    <cellStyle name="Normal 4 2 7 2 3 3" xfId="6391" xr:uid="{24005D36-6C58-4A2A-AC91-27423652490B}"/>
    <cellStyle name="Normal 4 2 7 2 3 3 2" xfId="26921" xr:uid="{9FE2913F-4DF2-45FF-AA04-A1B4D2E9EA23}"/>
    <cellStyle name="Normal 4 2 7 2 3 3 3" xfId="15960" xr:uid="{0E2461BA-E4A1-420E-9D22-2B797902385B}"/>
    <cellStyle name="Normal 4 2 7 2 3 4" xfId="8413" xr:uid="{EF939839-3CEB-4523-8745-D961CA6A0D8D}"/>
    <cellStyle name="Normal 4 2 7 2 3 4 2" xfId="18793" xr:uid="{A96BBD39-090B-488A-894B-9326A5CCA39E}"/>
    <cellStyle name="Normal 4 2 7 2 3 5" xfId="11246" xr:uid="{C9992B36-10B0-4ED1-8DDD-7BF4ED461CBC}"/>
    <cellStyle name="Normal 4 2 7 2 3 5 2" xfId="21626" xr:uid="{394874BC-F433-4BF5-BD59-6F5C02316855}"/>
    <cellStyle name="Normal 4 2 7 2 3 6" xfId="24971" xr:uid="{C1B4319E-1D3B-4F63-AE06-22BBEEEA9372}"/>
    <cellStyle name="Normal 4 2 7 2 3 7" xfId="13891" xr:uid="{92B057E0-91C3-4B1B-B171-94837575EFAD}"/>
    <cellStyle name="Normal 4 2 7 2 4" xfId="3331" xr:uid="{00000000-0005-0000-0000-0000FD050000}"/>
    <cellStyle name="Normal 4 2 7 2 4 2" xfId="6389" xr:uid="{111BF01C-1114-4917-AD87-FB5B2FE55A85}"/>
    <cellStyle name="Normal 4 2 7 2 4 2 2" xfId="28653" xr:uid="{B7FA4BFC-8DF5-4D39-98F2-1F99C9FA3540}"/>
    <cellStyle name="Normal 4 2 7 2 4 2 3" xfId="15958" xr:uid="{E123A4F9-E181-44DD-B24C-B0952899D43E}"/>
    <cellStyle name="Normal 4 2 7 2 4 3" xfId="8411" xr:uid="{B30E7EE4-CD91-4910-83EA-305F60F8FAFD}"/>
    <cellStyle name="Normal 4 2 7 2 4 3 2" xfId="18791" xr:uid="{D21EB055-EE75-4725-A2C2-169E92B31C0B}"/>
    <cellStyle name="Normal 4 2 7 2 4 4" xfId="11244" xr:uid="{F76FAE72-67FD-4B53-B162-C0300C65DF8F}"/>
    <cellStyle name="Normal 4 2 7 2 4 4 2" xfId="21624" xr:uid="{C3CEF82F-8E1C-483A-B617-9BBE836DCB9A}"/>
    <cellStyle name="Normal 4 2 7 2 4 5" xfId="22914" xr:uid="{A524EB65-2F3D-4896-91AB-2D00C4E7B88E}"/>
    <cellStyle name="Normal 4 2 7 2 4 6" xfId="13889" xr:uid="{FA41583B-3916-4931-BB11-0693536E74F3}"/>
    <cellStyle name="Normal 4 2 7 2 5" xfId="2657" xr:uid="{00000000-0005-0000-0000-0000FE050000}"/>
    <cellStyle name="Normal 4 2 7 2 5 2" xfId="5917" xr:uid="{0B8E98C4-A267-4536-882E-A4447A842A72}"/>
    <cellStyle name="Normal 4 2 7 2 5 2 2" xfId="28523" xr:uid="{B360D795-95FD-463C-9900-756996F4A2B5}"/>
    <cellStyle name="Normal 4 2 7 2 5 2 3" xfId="15329" xr:uid="{74AE6123-61E8-4FD5-ADF8-771B47BB86F2}"/>
    <cellStyle name="Normal 4 2 7 2 5 3" xfId="7782" xr:uid="{34AB58B6-C80F-4279-9365-4E2AAAFAD3DC}"/>
    <cellStyle name="Normal 4 2 7 2 5 3 2" xfId="18162" xr:uid="{1E982559-A11B-4DF8-899E-505850C975CD}"/>
    <cellStyle name="Normal 4 2 7 2 5 4" xfId="10615" xr:uid="{D7B3D5ED-EF51-4FF0-A314-EE0A11BF7CCE}"/>
    <cellStyle name="Normal 4 2 7 2 5 4 2" xfId="20995" xr:uid="{DB13A2EA-6374-421D-984E-7992E4D06FE6}"/>
    <cellStyle name="Normal 4 2 7 2 5 5" xfId="23325" xr:uid="{7140C098-BC0D-4672-B2B9-EE4625B52432}"/>
    <cellStyle name="Normal 4 2 7 2 5 6" xfId="13059" xr:uid="{5131B977-8762-4AD2-B136-13B11C91F4DB}"/>
    <cellStyle name="Normal 4 2 7 2 6" xfId="2361" xr:uid="{00000000-0005-0000-0000-0000F9050000}"/>
    <cellStyle name="Normal 4 2 7 2 6 2" xfId="7488" xr:uid="{6D14173A-43EB-49FA-8F83-F337B32B1E9C}"/>
    <cellStyle name="Normal 4 2 7 2 6 2 2" xfId="17868" xr:uid="{E4CB5BC6-FF96-4E57-95EA-5649002034A5}"/>
    <cellStyle name="Normal 4 2 7 2 6 3" xfId="10321" xr:uid="{072E85DB-784C-42A4-B9B3-6D28478D462C}"/>
    <cellStyle name="Normal 4 2 7 2 6 3 2" xfId="20701" xr:uid="{97AF1658-E4E3-4AB0-B9D6-BF6C3B1E1215}"/>
    <cellStyle name="Normal 4 2 7 2 6 4" xfId="23978" xr:uid="{7E8A1A54-5878-43CD-AFD2-E284B8365121}"/>
    <cellStyle name="Normal 4 2 7 2 6 5" xfId="15035" xr:uid="{880158E5-203E-48BE-BEEE-0FCB4F074F6F}"/>
    <cellStyle name="Normal 4 2 7 2 7" xfId="3898" xr:uid="{95B3FED8-33A7-4EE0-B147-F06D67130D62}"/>
    <cellStyle name="Normal 4 2 7 2 7 2" xfId="8730" xr:uid="{9F10AB3E-B78D-4030-986E-CBE8C079A842}"/>
    <cellStyle name="Normal 4 2 7 2 7 2 2" xfId="19110" xr:uid="{F1A858DD-C3DB-4077-B8BF-B36DF118D961}"/>
    <cellStyle name="Normal 4 2 7 2 7 3" xfId="11563" xr:uid="{EB48044C-321E-41BB-B7B5-229AF60CC36C}"/>
    <cellStyle name="Normal 4 2 7 2 7 3 2" xfId="21943" xr:uid="{358D9FE7-445A-4896-A7EE-AA20328B1EEE}"/>
    <cellStyle name="Normal 4 2 7 2 7 4" xfId="16277" xr:uid="{13C88D2F-287E-4A14-B313-C8CA6C86FF4D}"/>
    <cellStyle name="Normal 4 2 7 2 8" xfId="5273" xr:uid="{237905E0-C648-4B61-B7E0-EC5463F82D93}"/>
    <cellStyle name="Normal 4 2 7 2 8 2" xfId="14571" xr:uid="{05B823AA-78FD-4DE9-BEEE-402DE116742F}"/>
    <cellStyle name="Normal 4 2 7 2 9" xfId="7024" xr:uid="{48F952B1-AD2A-4E5D-8EA9-E2F952458A23}"/>
    <cellStyle name="Normal 4 2 7 2 9 2" xfId="17404" xr:uid="{094EAE94-18DC-4BC2-864D-753A9ACBD085}"/>
    <cellStyle name="Normal 4 2 7 3" xfId="971" xr:uid="{00000000-0005-0000-0000-00007D050000}"/>
    <cellStyle name="Normal 4 2 7 3 2" xfId="3334" xr:uid="{00000000-0005-0000-0000-000000060000}"/>
    <cellStyle name="Normal 4 2 7 3 2 2" xfId="6392" xr:uid="{6894B5CC-A9EF-4A60-BDE9-95263FC21D97}"/>
    <cellStyle name="Normal 4 2 7 3 2 2 2" xfId="24618" xr:uid="{5E855E91-9205-4EEA-A6EF-2EDDC6D19AEC}"/>
    <cellStyle name="Normal 4 2 7 3 2 2 3" xfId="28410" xr:uid="{20943430-55D3-462E-BC2F-75B8BB4DA39D}"/>
    <cellStyle name="Normal 4 2 7 3 2 2 4" xfId="15961" xr:uid="{A624F227-6BF0-4751-A735-E610CB4161D9}"/>
    <cellStyle name="Normal 4 2 7 3 2 3" xfId="8414" xr:uid="{F49FB817-3E57-46EA-82E0-F65264ECE60D}"/>
    <cellStyle name="Normal 4 2 7 3 2 3 2" xfId="28909" xr:uid="{C67EA1F7-CEAB-40B8-B20E-1D6E5080FF91}"/>
    <cellStyle name="Normal 4 2 7 3 2 3 3" xfId="18794" xr:uid="{4373D8BB-E58E-429B-A6EE-2F8F0C677499}"/>
    <cellStyle name="Normal 4 2 7 3 2 4" xfId="11247" xr:uid="{94D54862-EBCD-4AB4-994D-2B7E41C49496}"/>
    <cellStyle name="Normal 4 2 7 3 2 4 2" xfId="21627" xr:uid="{83B10924-4B83-4D1E-A513-05EBC9E74FBE}"/>
    <cellStyle name="Normal 4 2 7 3 2 5" xfId="23539" xr:uid="{35D40B51-041E-45E9-826C-55A1A9E1D1AD}"/>
    <cellStyle name="Normal 4 2 7 3 2 6" xfId="13892" xr:uid="{59EEE289-60C0-4CE9-AD10-F17BDF93D2B8}"/>
    <cellStyle name="Normal 4 2 7 3 3" xfId="2780" xr:uid="{00000000-0005-0000-0000-000001060000}"/>
    <cellStyle name="Normal 4 2 7 3 3 2" xfId="5998" xr:uid="{862657B4-C8A8-4485-AD9D-2E02B17136BA}"/>
    <cellStyle name="Normal 4 2 7 3 3 2 2" xfId="26446" xr:uid="{2BD4EA99-7000-4956-8F32-99348924CBDE}"/>
    <cellStyle name="Normal 4 2 7 3 3 2 3" xfId="15451" xr:uid="{7EB9AA54-6740-4350-8021-517A5B053727}"/>
    <cellStyle name="Normal 4 2 7 3 3 3" xfId="7904" xr:uid="{561FFBA7-0444-4BE1-A885-359AA0311B2A}"/>
    <cellStyle name="Normal 4 2 7 3 3 3 2" xfId="18284" xr:uid="{FC06019D-4AA8-44CB-AE39-E5C0BEA226EB}"/>
    <cellStyle name="Normal 4 2 7 3 3 4" xfId="10737" xr:uid="{4AECFF8A-6016-43FA-BDF8-CE807158EFA1}"/>
    <cellStyle name="Normal 4 2 7 3 3 4 2" xfId="21117" xr:uid="{1270DBE3-E6EE-4E4C-AF01-1B829F41CC24}"/>
    <cellStyle name="Normal 4 2 7 3 3 5" xfId="23865" xr:uid="{5F4B6C36-E53B-4916-B805-5DDA1C345929}"/>
    <cellStyle name="Normal 4 2 7 3 3 6" xfId="13236" xr:uid="{AF5EC30D-9029-4B11-A9CD-FBECBFF08BFB}"/>
    <cellStyle name="Normal 4 2 7 3 4" xfId="4189" xr:uid="{EE098A8E-BB8D-44E9-98A5-A8DCD7678D57}"/>
    <cellStyle name="Normal 4 2 7 3 4 2" xfId="8961" xr:uid="{6D043502-6E4C-4B0F-87E4-A2DD1FC9E754}"/>
    <cellStyle name="Normal 4 2 7 3 4 2 2" xfId="29047" xr:uid="{1F7E944F-324A-4193-8BB1-22B01FABCC39}"/>
    <cellStyle name="Normal 4 2 7 3 4 2 3" xfId="19341" xr:uid="{C05A1BEC-8249-4BD2-BCD5-417BABEB63CD}"/>
    <cellStyle name="Normal 4 2 7 3 4 3" xfId="11794" xr:uid="{89D4EB9E-A9AC-4A1D-8027-0C3EC3B29DE1}"/>
    <cellStyle name="Normal 4 2 7 3 4 3 2" xfId="22174" xr:uid="{BDF2FB53-3E3B-4EA3-BE85-D79FD0004FA2}"/>
    <cellStyle name="Normal 4 2 7 3 4 4" xfId="24009" xr:uid="{DCAF9AA8-B18D-4E10-9745-AAFD5B1F7DE0}"/>
    <cellStyle name="Normal 4 2 7 3 4 5" xfId="16508" xr:uid="{A3F04144-E344-4A3A-BB98-1F3C830D127F}"/>
    <cellStyle name="Normal 4 2 7 3 5" xfId="5275" xr:uid="{A8E8EAA8-488D-4AC8-B651-AA208792813B}"/>
    <cellStyle name="Normal 4 2 7 3 5 2" xfId="27538" xr:uid="{C9D662AF-980D-43AF-BA91-F77D209B3D77}"/>
    <cellStyle name="Normal 4 2 7 3 5 3" xfId="14573" xr:uid="{9E0F34C7-04E4-4686-9E4C-C7AABA552520}"/>
    <cellStyle name="Normal 4 2 7 3 6" xfId="7026" xr:uid="{7101569A-1C52-4460-BE75-A60726303EEF}"/>
    <cellStyle name="Normal 4 2 7 3 6 2" xfId="17406" xr:uid="{73635458-58A4-4D2A-ADCA-702B8E38EC46}"/>
    <cellStyle name="Normal 4 2 7 3 7" xfId="9859" xr:uid="{5A92F21F-822C-4C88-8BEA-8D714C64FC1F}"/>
    <cellStyle name="Normal 4 2 7 3 7 2" xfId="20239" xr:uid="{C911BBDC-5203-4D2A-8C89-901D5AF5BED9}"/>
    <cellStyle name="Normal 4 2 7 3 8" xfId="25455" xr:uid="{90304659-5AF2-40EA-8466-8A49D787F88E}"/>
    <cellStyle name="Normal 4 2 7 3 9" xfId="12753" xr:uid="{67BD0219-01D4-4407-BD68-97C2F796C297}"/>
    <cellStyle name="Normal 4 2 7 4" xfId="972" xr:uid="{00000000-0005-0000-0000-00007E050000}"/>
    <cellStyle name="Normal 4 2 7 4 2" xfId="4528" xr:uid="{1E03E791-A4F0-4FB5-93A5-7A859C73DCFD}"/>
    <cellStyle name="Normal 4 2 7 4 2 2" xfId="9300" xr:uid="{43907C58-C7A7-48A0-B170-8259FB5E8ACB}"/>
    <cellStyle name="Normal 4 2 7 4 2 2 2" xfId="29279" xr:uid="{139B9E3C-FA64-4957-A942-870D28718899}"/>
    <cellStyle name="Normal 4 2 7 4 2 2 3" xfId="19680" xr:uid="{7FF9FCA9-5DAF-4A37-8A8B-FE7CAD87B57C}"/>
    <cellStyle name="Normal 4 2 7 4 2 3" xfId="12133" xr:uid="{2300D057-5705-4915-9AB1-A036255FD8A3}"/>
    <cellStyle name="Normal 4 2 7 4 2 3 2" xfId="22513" xr:uid="{EF00A232-1983-45C7-99C1-25BCFF2E7EE2}"/>
    <cellStyle name="Normal 4 2 7 4 2 4" xfId="23564" xr:uid="{BD0EB80D-CB65-46D1-B51A-AA6D713E4E69}"/>
    <cellStyle name="Normal 4 2 7 4 2 5" xfId="16847" xr:uid="{82CA5815-F667-49B8-B966-4215EB8CC32D}"/>
    <cellStyle name="Normal 4 2 7 4 3" xfId="5276" xr:uid="{22659D20-DD1F-4B09-B732-A690D86AD939}"/>
    <cellStyle name="Normal 4 2 7 4 3 2" xfId="27682" xr:uid="{7C8346FC-C56E-452B-845C-60471E2ECAC1}"/>
    <cellStyle name="Normal 4 2 7 4 3 3" xfId="14574" xr:uid="{1AC289DB-6F21-4F7A-BC7E-6DBEDD1998F8}"/>
    <cellStyle name="Normal 4 2 7 4 4" xfId="7027" xr:uid="{8416F650-4C2F-4026-8F20-CE8F217DFC58}"/>
    <cellStyle name="Normal 4 2 7 4 4 2" xfId="17407" xr:uid="{D9805223-DFCB-457D-A67F-E58230512B5E}"/>
    <cellStyle name="Normal 4 2 7 4 5" xfId="9860" xr:uid="{A724B2CB-7BED-4B8C-96C2-AD817E70DCBE}"/>
    <cellStyle name="Normal 4 2 7 4 5 2" xfId="20240" xr:uid="{50162262-81D2-40EF-A075-39283F170340}"/>
    <cellStyle name="Normal 4 2 7 4 6" xfId="23902" xr:uid="{21A97C26-5C37-4054-ACD8-665D44C1149B}"/>
    <cellStyle name="Normal 4 2 7 4 7" xfId="13893" xr:uid="{918B7820-9462-45BD-B17C-037886FBE9D2}"/>
    <cellStyle name="Normal 4 2 7 5" xfId="2935" xr:uid="{00000000-0005-0000-0000-000003060000}"/>
    <cellStyle name="Normal 4 2 7 5 2" xfId="6115" xr:uid="{4E59170C-A0D3-49D8-957B-76561BEAE973}"/>
    <cellStyle name="Normal 4 2 7 5 2 2" xfId="24512" xr:uid="{A45598E6-5926-4D21-8EB2-CE84B2657D3F}"/>
    <cellStyle name="Normal 4 2 7 5 2 3" xfId="26197" xr:uid="{AA8D113C-C45A-433D-8B8F-D20F15EF0C47}"/>
    <cellStyle name="Normal 4 2 7 5 2 4" xfId="15593" xr:uid="{6E5B6E54-4529-4FE5-8D08-C2D7262A1083}"/>
    <cellStyle name="Normal 4 2 7 5 3" xfId="8046" xr:uid="{E61B217A-FAFA-46D5-9601-820A7AB65639}"/>
    <cellStyle name="Normal 4 2 7 5 3 2" xfId="28753" xr:uid="{B33DB8FE-1A40-41F1-A5BA-6DB9326581DF}"/>
    <cellStyle name="Normal 4 2 7 5 3 3" xfId="18426" xr:uid="{9A1B3D19-05F5-4054-966C-18D7751C3232}"/>
    <cellStyle name="Normal 4 2 7 5 4" xfId="10879" xr:uid="{1A42C680-86E1-47A7-9141-E27611283B61}"/>
    <cellStyle name="Normal 4 2 7 5 4 2" xfId="21259" xr:uid="{08B6FE4A-85C6-47F0-A09E-72D4D427BDD0}"/>
    <cellStyle name="Normal 4 2 7 5 5" xfId="25296" xr:uid="{E8A4723B-7430-4152-866A-C03EA5D7A761}"/>
    <cellStyle name="Normal 4 2 7 5 6" xfId="13451" xr:uid="{3289B5C0-3A6A-4D8E-AB22-8FE956432551}"/>
    <cellStyle name="Normal 4 2 7 6" xfId="2506" xr:uid="{00000000-0005-0000-0000-000004060000}"/>
    <cellStyle name="Normal 4 2 7 6 2" xfId="5786" xr:uid="{D52005AF-2FD7-4964-8C65-E3FED5FFCA25}"/>
    <cellStyle name="Normal 4 2 7 6 2 2" xfId="27324" xr:uid="{C5AD142D-D34C-4179-BC57-4615AA9022B0}"/>
    <cellStyle name="Normal 4 2 7 6 2 3" xfId="15178" xr:uid="{E37280FA-A970-48C9-A71C-BBA6CABAD5CF}"/>
    <cellStyle name="Normal 4 2 7 6 3" xfId="7631" xr:uid="{34061503-8091-4780-87EA-093AEE054C3C}"/>
    <cellStyle name="Normal 4 2 7 6 3 2" xfId="18011" xr:uid="{D7A4ED82-176C-46F8-90D3-7040E1566BCA}"/>
    <cellStyle name="Normal 4 2 7 6 4" xfId="10464" xr:uid="{AD8D5477-D29B-41A9-AD12-DB26F66C767E}"/>
    <cellStyle name="Normal 4 2 7 6 4 2" xfId="20844" xr:uid="{DAEE3A37-A98F-44D5-93C3-F127EEC8E705}"/>
    <cellStyle name="Normal 4 2 7 6 5" xfId="25131" xr:uid="{8DAD8510-DDBC-49B2-8DEF-0977FB2DAA8B}"/>
    <cellStyle name="Normal 4 2 7 6 6" xfId="12894" xr:uid="{7276ED74-3708-442E-BAE4-517CF65E217E}"/>
    <cellStyle name="Normal 4 2 7 7" xfId="2262" xr:uid="{00000000-0005-0000-0000-0000F8050000}"/>
    <cellStyle name="Normal 4 2 7 7 2" xfId="7389" xr:uid="{EFF16FA0-9C71-493F-95AA-E397F7814545}"/>
    <cellStyle name="Normal 4 2 7 7 2 2" xfId="17769" xr:uid="{CD268DC7-A4E1-4080-A456-3EAB59D7C165}"/>
    <cellStyle name="Normal 4 2 7 7 3" xfId="10222" xr:uid="{F4D6F143-BEE0-443A-8E81-CB84D87B5788}"/>
    <cellStyle name="Normal 4 2 7 7 3 2" xfId="20602" xr:uid="{C788F3F1-2412-475C-9F43-691E266D0447}"/>
    <cellStyle name="Normal 4 2 7 7 4" xfId="23220" xr:uid="{38E5DFB3-6F3A-406F-920D-BC317E0B4430}"/>
    <cellStyle name="Normal 4 2 7 7 5" xfId="14936" xr:uid="{FB8C50A0-7E4D-42A5-B082-0D28309EE4E5}"/>
    <cellStyle name="Normal 4 2 7 8" xfId="3982" xr:uid="{894844A2-3842-4181-B8E7-16CD020B5E9F}"/>
    <cellStyle name="Normal 4 2 7 8 2" xfId="8806" xr:uid="{D83763B7-C4DB-4AAE-B760-BDE32A09BEA3}"/>
    <cellStyle name="Normal 4 2 7 8 2 2" xfId="19186" xr:uid="{BAF878A4-C149-4CDE-B6BF-0ABAEFBF5B28}"/>
    <cellStyle name="Normal 4 2 7 8 3" xfId="11639" xr:uid="{CA2EB3B0-0D40-415C-BB8F-BDE2BA540984}"/>
    <cellStyle name="Normal 4 2 7 8 3 2" xfId="22019" xr:uid="{C0E05051-576E-4D76-B98B-56BAF7B24591}"/>
    <cellStyle name="Normal 4 2 7 8 4" xfId="16353" xr:uid="{2B28B409-2F3B-4695-8596-639C2FE9F156}"/>
    <cellStyle name="Normal 4 2 7 9" xfId="5272" xr:uid="{41A31826-BDF1-4198-B72A-456F75655F7C}"/>
    <cellStyle name="Normal 4 2 7 9 2" xfId="14570" xr:uid="{DD627F48-FB14-4FDE-8D46-EF8C6AFB9050}"/>
    <cellStyle name="Normal 4 2 8" xfId="973" xr:uid="{00000000-0005-0000-0000-00007F050000}"/>
    <cellStyle name="Normal 4 2 8 10" xfId="9861" xr:uid="{75B5D47C-3C06-4BA9-BAB7-CF12BC487F82}"/>
    <cellStyle name="Normal 4 2 8 10 2" xfId="20241" xr:uid="{F2035F97-69F5-40A0-A689-99D44FA158A6}"/>
    <cellStyle name="Normal 4 2 8 11" xfId="23626" xr:uid="{C9769FB7-88D1-4C49-90B2-0DEDE9CEE586}"/>
    <cellStyle name="Normal 4 2 8 12" xfId="12596" xr:uid="{94C67E68-5FB3-4D88-B6D6-262D1A8D722D}"/>
    <cellStyle name="Normal 4 2 8 2" xfId="974" xr:uid="{00000000-0005-0000-0000-000080050000}"/>
    <cellStyle name="Normal 4 2 8 2 2" xfId="975" xr:uid="{00000000-0005-0000-0000-000081050000}"/>
    <cellStyle name="Normal 4 2 8 2 2 2" xfId="5279" xr:uid="{002BCBA6-CD3C-4A9A-96DB-18E92E45D4D5}"/>
    <cellStyle name="Normal 4 2 8 2 2 2 2" xfId="24269" xr:uid="{14820CE3-F87E-466C-80FF-9BE9231B28D8}"/>
    <cellStyle name="Normal 4 2 8 2 2 2 3" xfId="27689" xr:uid="{46442BAB-1B2C-4337-B4B3-1CF398D708A1}"/>
    <cellStyle name="Normal 4 2 8 2 2 2 4" xfId="14577" xr:uid="{4A11DA3F-6388-4B19-8DBF-84C8A00B7040}"/>
    <cellStyle name="Normal 4 2 8 2 2 3" xfId="7030" xr:uid="{2345E928-B604-4966-8111-D0A1B7B10269}"/>
    <cellStyle name="Normal 4 2 8 2 2 3 2" xfId="27628" xr:uid="{86E3D177-B74D-4433-97E5-99913C69C2F3}"/>
    <cellStyle name="Normal 4 2 8 2 2 3 3" xfId="27356" xr:uid="{E36BBA77-4B6C-459C-A521-6C8AD49668ED}"/>
    <cellStyle name="Normal 4 2 8 2 2 3 4" xfId="17410" xr:uid="{8ACBB9DF-75CC-499A-8D42-666817D0A63E}"/>
    <cellStyle name="Normal 4 2 8 2 2 4" xfId="9863" xr:uid="{0222AE8A-FA30-4B54-998A-218DFD9AECF0}"/>
    <cellStyle name="Normal 4 2 8 2 2 4 2" xfId="29421" xr:uid="{56BAF5F6-A05D-4E15-97F0-42BAF4887226}"/>
    <cellStyle name="Normal 4 2 8 2 2 4 3" xfId="20243" xr:uid="{529E0624-A9C6-42C3-B82F-FF024053C18A}"/>
    <cellStyle name="Normal 4 2 8 2 2 5" xfId="23860" xr:uid="{D643BF77-5398-43B8-AF2A-B97DC68FCA4F}"/>
    <cellStyle name="Normal 4 2 8 2 2 6" xfId="13894" xr:uid="{B116A3FE-836C-4744-AB75-B8244732AB29}"/>
    <cellStyle name="Normal 4 2 8 2 3" xfId="2781" xr:uid="{00000000-0005-0000-0000-000008060000}"/>
    <cellStyle name="Normal 4 2 8 2 3 2" xfId="5999" xr:uid="{E8246B52-2A51-4F88-AC27-87867C91476B}"/>
    <cellStyle name="Normal 4 2 8 2 3 2 2" xfId="26821" xr:uid="{B399A5AE-E54C-4055-8B1F-27845F8D9C65}"/>
    <cellStyle name="Normal 4 2 8 2 3 2 3" xfId="15452" xr:uid="{3E018943-2CD0-4769-A24D-63BF4DC0DECE}"/>
    <cellStyle name="Normal 4 2 8 2 3 3" xfId="7905" xr:uid="{81F47BCD-69A1-4897-9B7D-7E3451F84B91}"/>
    <cellStyle name="Normal 4 2 8 2 3 3 2" xfId="18285" xr:uid="{C12A5E93-74C0-46E0-BDE6-78BC8F2E9ABB}"/>
    <cellStyle name="Normal 4 2 8 2 3 4" xfId="10738" xr:uid="{E9675B84-B9EA-4486-B079-CD600A3057C6}"/>
    <cellStyle name="Normal 4 2 8 2 3 4 2" xfId="21118" xr:uid="{9E097176-4296-4319-9D0D-F40CDD27D0EE}"/>
    <cellStyle name="Normal 4 2 8 2 3 5" xfId="24390" xr:uid="{8BFC6150-DDD5-4709-BCCF-CA80D506DB04}"/>
    <cellStyle name="Normal 4 2 8 2 3 6" xfId="13238" xr:uid="{8F32D7EC-28A5-4F4A-8E4B-1800717ACCE7}"/>
    <cellStyle name="Normal 4 2 8 2 4" xfId="4190" xr:uid="{2A119F8A-9286-4A7E-B655-6A76E0F727CE}"/>
    <cellStyle name="Normal 4 2 8 2 4 2" xfId="8962" xr:uid="{4EE76E04-26A7-4DB0-A2F6-E193951983E8}"/>
    <cellStyle name="Normal 4 2 8 2 4 2 2" xfId="29048" xr:uid="{1B4FE232-DAB5-41C4-AF05-BFC09F349536}"/>
    <cellStyle name="Normal 4 2 8 2 4 2 3" xfId="19342" xr:uid="{EC4FD09F-8278-4AE5-BB20-B5D05061C366}"/>
    <cellStyle name="Normal 4 2 8 2 4 3" xfId="11795" xr:uid="{88CB058E-A897-43F8-9BE8-9308FB6D48A2}"/>
    <cellStyle name="Normal 4 2 8 2 4 3 2" xfId="22175" xr:uid="{E422BD9F-6B07-4EDE-AECE-D4090BCAF21F}"/>
    <cellStyle name="Normal 4 2 8 2 4 4" xfId="24872" xr:uid="{D2DFC07E-BC0F-4B14-B90C-7760A4F759F0}"/>
    <cellStyle name="Normal 4 2 8 2 4 5" xfId="16509" xr:uid="{C2F4B2D6-95B7-4E77-90D0-FB34BE448CB5}"/>
    <cellStyle name="Normal 4 2 8 2 5" xfId="5278" xr:uid="{A0B63C32-334A-400F-8AE8-957C2A98584E}"/>
    <cellStyle name="Normal 4 2 8 2 5 2" xfId="28502" xr:uid="{05DF3D99-40EB-4D60-9B0F-0C7BFA56CE37}"/>
    <cellStyle name="Normal 4 2 8 2 5 3" xfId="14576" xr:uid="{F60E8D24-EF7F-4A09-A8FF-33FD0DA3A323}"/>
    <cellStyle name="Normal 4 2 8 2 6" xfId="7029" xr:uid="{3FC9E43D-66F9-4D0D-B694-16FD46AA2275}"/>
    <cellStyle name="Normal 4 2 8 2 6 2" xfId="17409" xr:uid="{2F4FB22F-28D8-4590-B5D7-FC6875ECAB61}"/>
    <cellStyle name="Normal 4 2 8 2 7" xfId="9862" xr:uid="{108CC694-574B-46C5-8649-D126581961E9}"/>
    <cellStyle name="Normal 4 2 8 2 7 2" xfId="20242" xr:uid="{CA6E0A24-F8E0-45E8-A475-93964168AAEF}"/>
    <cellStyle name="Normal 4 2 8 2 8" xfId="23428" xr:uid="{C489105B-F240-4C4D-A27A-4B04AF9510C6}"/>
    <cellStyle name="Normal 4 2 8 2 9" xfId="12754" xr:uid="{685156F6-C842-4C4E-AE35-CF03A474A500}"/>
    <cellStyle name="Normal 4 2 8 3" xfId="976" xr:uid="{00000000-0005-0000-0000-000082050000}"/>
    <cellStyle name="Normal 4 2 8 3 2" xfId="4529" xr:uid="{C776B60D-BF65-45A6-9F7F-097D3AA61C69}"/>
    <cellStyle name="Normal 4 2 8 3 2 2" xfId="9301" xr:uid="{626F593F-0981-431F-8F98-91D2430A6026}"/>
    <cellStyle name="Normal 4 2 8 3 2 2 2" xfId="29280" xr:uid="{8C33BE09-90BA-4A9D-B79D-F483669A1BC0}"/>
    <cellStyle name="Normal 4 2 8 3 2 2 3" xfId="19681" xr:uid="{AEC3E18F-3EAA-4A99-B9C5-F5C568C4CFF8}"/>
    <cellStyle name="Normal 4 2 8 3 2 3" xfId="12134" xr:uid="{6227930D-EBD1-4EDE-BD4B-0FA572848A41}"/>
    <cellStyle name="Normal 4 2 8 3 2 3 2" xfId="22514" xr:uid="{ADB20690-2F4B-426C-B993-8AAC8EABC124}"/>
    <cellStyle name="Normal 4 2 8 3 2 4" xfId="25629" xr:uid="{73FF503C-0874-4AB0-9772-E3019965A795}"/>
    <cellStyle name="Normal 4 2 8 3 2 5" xfId="16848" xr:uid="{5047CEF5-2DB8-43FD-9B18-DADA40C9C559}"/>
    <cellStyle name="Normal 4 2 8 3 3" xfId="5280" xr:uid="{EA308A1F-9E21-466B-9181-BBA1F7A7BEF0}"/>
    <cellStyle name="Normal 4 2 8 3 3 2" xfId="26830" xr:uid="{73526452-4BA8-4E4D-B954-246CF43DC764}"/>
    <cellStyle name="Normal 4 2 8 3 3 3" xfId="26083" xr:uid="{DE5FB2D0-3406-4A9B-86E1-7733C577CEAC}"/>
    <cellStyle name="Normal 4 2 8 3 3 4" xfId="14578" xr:uid="{4E1C39A6-4501-45F4-BF32-26DDC8688B75}"/>
    <cellStyle name="Normal 4 2 8 3 4" xfId="7031" xr:uid="{B01B7BF7-1BDB-47D2-BA16-EA3A3599A1B1}"/>
    <cellStyle name="Normal 4 2 8 3 4 2" xfId="27591" xr:uid="{27D5A90D-3C2E-465B-A7B7-E69A4DDE8F5A}"/>
    <cellStyle name="Normal 4 2 8 3 4 3" xfId="25879" xr:uid="{BD3B06D1-5D7C-4E88-BE62-74FC4F57D391}"/>
    <cellStyle name="Normal 4 2 8 3 4 4" xfId="17411" xr:uid="{067B1167-04F2-4B58-A44C-19BE32FA69A8}"/>
    <cellStyle name="Normal 4 2 8 3 5" xfId="9864" xr:uid="{584A9564-4815-4898-BF0C-36D2ED106056}"/>
    <cellStyle name="Normal 4 2 8 3 5 2" xfId="29422" xr:uid="{7C3D385E-C8A0-4F65-B338-1A2D9FF74FA3}"/>
    <cellStyle name="Normal 4 2 8 3 5 3" xfId="20244" xr:uid="{416B0672-457C-4CA1-AEEC-CD1B3247D0E3}"/>
    <cellStyle name="Normal 4 2 8 3 6" xfId="23272" xr:uid="{187F3FCC-75E3-4883-98CD-D692FA43E764}"/>
    <cellStyle name="Normal 4 2 8 3 7" xfId="13895" xr:uid="{5A4033B9-864B-4331-8EFB-88FA31432662}"/>
    <cellStyle name="Normal 4 2 8 4" xfId="977" xr:uid="{00000000-0005-0000-0000-000083050000}"/>
    <cellStyle name="Normal 4 2 8 4 2" xfId="5281" xr:uid="{7E5248ED-DB83-44BA-8982-5B910168DAEA}"/>
    <cellStyle name="Normal 4 2 8 4 2 2" xfId="24816" xr:uid="{7C816423-915D-482F-A730-34901DA47CB3}"/>
    <cellStyle name="Normal 4 2 8 4 2 3" xfId="27698" xr:uid="{C548D3E3-BE2C-4ADB-B55F-8F36A895B4C9}"/>
    <cellStyle name="Normal 4 2 8 4 2 4" xfId="14579" xr:uid="{8F6EFBFC-0F84-45AC-A641-ED0E255EE901}"/>
    <cellStyle name="Normal 4 2 8 4 3" xfId="7032" xr:uid="{8F6F6C15-2E1B-4DFB-B6D7-5649EF620FE1}"/>
    <cellStyle name="Normal 4 2 8 4 3 2" xfId="27526" xr:uid="{671E24FF-B631-4BD0-BC0B-D23BC6C0B1D0}"/>
    <cellStyle name="Normal 4 2 8 4 3 3" xfId="17412" xr:uid="{9239E6D0-09E5-4713-98D9-D26FF7E42A05}"/>
    <cellStyle name="Normal 4 2 8 4 4" xfId="9865" xr:uid="{E5832AE4-B69A-4E63-A369-26E8F0D5640B}"/>
    <cellStyle name="Normal 4 2 8 4 4 2" xfId="20245" xr:uid="{832710B5-4915-4486-BF68-871BDDD9F1C0}"/>
    <cellStyle name="Normal 4 2 8 4 5" xfId="25090" xr:uid="{A242D922-0156-4748-8368-BC0D5D54FB29}"/>
    <cellStyle name="Normal 4 2 8 4 6" xfId="13452" xr:uid="{18CC260C-6143-4E38-815E-E806F6423DC4}"/>
    <cellStyle name="Normal 4 2 8 5" xfId="2566" xr:uid="{00000000-0005-0000-0000-00000B060000}"/>
    <cellStyle name="Normal 4 2 8 5 2" xfId="5835" xr:uid="{2B602938-BE88-46F4-AEED-0480511D709B}"/>
    <cellStyle name="Normal 4 2 8 5 2 2" xfId="28064" xr:uid="{0AE654D7-F739-4ED1-BFDA-1BC756BA7DF0}"/>
    <cellStyle name="Normal 4 2 8 5 2 3" xfId="15238" xr:uid="{16EA463A-6ED1-4BD1-85B3-08A833DFF1D2}"/>
    <cellStyle name="Normal 4 2 8 5 3" xfId="7691" xr:uid="{F235D23B-8571-4175-AA1A-18813D62F247}"/>
    <cellStyle name="Normal 4 2 8 5 3 2" xfId="18071" xr:uid="{87371162-240D-41A4-89A2-EA13734C2C8A}"/>
    <cellStyle name="Normal 4 2 8 5 4" xfId="10524" xr:uid="{64C7662A-6B89-4E97-AE09-A82A5BE3A734}"/>
    <cellStyle name="Normal 4 2 8 5 4 2" xfId="20904" xr:uid="{1D8E848B-D2CB-469F-AD14-D24CDAAEBACF}"/>
    <cellStyle name="Normal 4 2 8 5 5" xfId="24225" xr:uid="{D93D1C32-E8A1-48DF-81B0-2813A9FDDF3C}"/>
    <cellStyle name="Normal 4 2 8 5 6" xfId="12954" xr:uid="{A1298907-49AF-4C2B-A33A-1F1253F4A8E9}"/>
    <cellStyle name="Normal 4 2 8 6" xfId="2362" xr:uid="{00000000-0005-0000-0000-000005060000}"/>
    <cellStyle name="Normal 4 2 8 6 2" xfId="7489" xr:uid="{623DA9FF-7B9B-411D-B8E0-140CD750E036}"/>
    <cellStyle name="Normal 4 2 8 6 2 2" xfId="28071" xr:uid="{7DB86C15-161B-4423-B90D-A5EA2145346E}"/>
    <cellStyle name="Normal 4 2 8 6 2 3" xfId="17869" xr:uid="{F4A2072C-9F0D-4DAF-8BA8-0DF0D6F03F70}"/>
    <cellStyle name="Normal 4 2 8 6 3" xfId="10322" xr:uid="{9F013E8F-994F-4C24-87B6-D31789EAB697}"/>
    <cellStyle name="Normal 4 2 8 6 3 2" xfId="20702" xr:uid="{4BAE5CB0-31DA-46A6-A93C-B4220F77CAB5}"/>
    <cellStyle name="Normal 4 2 8 6 4" xfId="23041" xr:uid="{727CA44D-E866-4381-906F-15827DBC514F}"/>
    <cellStyle name="Normal 4 2 8 6 5" xfId="15036" xr:uid="{DC13B300-0AAB-4FEA-924B-B41E1F402523}"/>
    <cellStyle name="Normal 4 2 8 7" xfId="3983" xr:uid="{0D503DE1-E6FB-41B9-872C-260C16FD35DF}"/>
    <cellStyle name="Normal 4 2 8 7 2" xfId="8807" xr:uid="{2238076B-17C5-4BB0-8771-7246541852C0}"/>
    <cellStyle name="Normal 4 2 8 7 2 2" xfId="19187" xr:uid="{D50F9003-10E7-4758-88F1-5489C3DD8E39}"/>
    <cellStyle name="Normal 4 2 8 7 3" xfId="11640" xr:uid="{5609E8A0-B570-4536-9E8D-EF43746CF1A3}"/>
    <cellStyle name="Normal 4 2 8 7 3 2" xfId="22020" xr:uid="{3E45361C-DB83-47CD-ACDE-DB7B2162FCDE}"/>
    <cellStyle name="Normal 4 2 8 7 4" xfId="26980" xr:uid="{A0368A9F-F8DF-48B0-8AF2-25EE521D4116}"/>
    <cellStyle name="Normal 4 2 8 7 5" xfId="16354" xr:uid="{83063297-299C-4D8E-A1EC-68A069649514}"/>
    <cellStyle name="Normal 4 2 8 8" xfId="5277" xr:uid="{F36601DD-9793-4E6C-A6F7-1BEE8586145E}"/>
    <cellStyle name="Normal 4 2 8 8 2" xfId="14575" xr:uid="{0F9B40D2-AF9E-4369-B145-F10988D4531B}"/>
    <cellStyle name="Normal 4 2 8 9" xfId="7028" xr:uid="{1EFC0CD8-F643-412B-958A-E519945578B1}"/>
    <cellStyle name="Normal 4 2 8 9 2" xfId="17408" xr:uid="{C449D1EC-A7C5-48A1-BDFF-346BD6863E2E}"/>
    <cellStyle name="Normal 4 2 9" xfId="978" xr:uid="{00000000-0005-0000-0000-000084050000}"/>
    <cellStyle name="Normal 4 2 9 10" xfId="24696" xr:uid="{1BC18EEE-28F1-4D7D-BBBE-1BB67F6215FF}"/>
    <cellStyle name="Normal 4 2 9 11" xfId="12597" xr:uid="{736C4B30-A948-4E20-A4A9-4004E479C4BA}"/>
    <cellStyle name="Normal 4 2 9 2" xfId="979" xr:uid="{00000000-0005-0000-0000-000085050000}"/>
    <cellStyle name="Normal 4 2 9 2 2" xfId="3335" xr:uid="{00000000-0005-0000-0000-00000E060000}"/>
    <cellStyle name="Normal 4 2 9 2 2 2" xfId="6393" xr:uid="{85737081-3632-4418-8D8B-482B84C5F817}"/>
    <cellStyle name="Normal 4 2 9 2 2 2 2" xfId="27957" xr:uid="{B1F2C022-8335-4926-9921-99B718CBC7A8}"/>
    <cellStyle name="Normal 4 2 9 2 2 2 3" xfId="26514" xr:uid="{17C870E6-F094-46EF-AF70-8A284D8C113A}"/>
    <cellStyle name="Normal 4 2 9 2 2 2 4" xfId="15962" xr:uid="{B2B4E031-D27B-4E61-900F-7265CAED60DE}"/>
    <cellStyle name="Normal 4 2 9 2 2 3" xfId="8415" xr:uid="{4FDCBAA5-9629-4E67-9817-0322E2190FE2}"/>
    <cellStyle name="Normal 4 2 9 2 2 3 2" xfId="28910" xr:uid="{7DB9E4D2-0ADB-4E13-8EFD-5A7E368FC6F0}"/>
    <cellStyle name="Normal 4 2 9 2 2 3 3" xfId="18795" xr:uid="{B3E3D26E-4A4A-4ABA-BA70-31CFAB7E1A7F}"/>
    <cellStyle name="Normal 4 2 9 2 2 4" xfId="11248" xr:uid="{DFFCE619-3FE1-4D27-A046-5ECDC4FED236}"/>
    <cellStyle name="Normal 4 2 9 2 2 4 2" xfId="21628" xr:uid="{71893766-D46A-4B71-92F4-42CDAFC58422}"/>
    <cellStyle name="Normal 4 2 9 2 2 5" xfId="25244" xr:uid="{9ABB1AF1-AFA9-4E59-BCBA-2CC8F3B327FF}"/>
    <cellStyle name="Normal 4 2 9 2 2 6" xfId="13896" xr:uid="{AE5C2F51-3957-42C2-B249-4FDF23092ACD}"/>
    <cellStyle name="Normal 4 2 9 2 3" xfId="4191" xr:uid="{4F4C7D3C-EC36-41C6-8F6F-636865ADBAC5}"/>
    <cellStyle name="Normal 4 2 9 2 3 2" xfId="8963" xr:uid="{B5A22BA2-6878-4F6D-96CF-A3E0B0C9D051}"/>
    <cellStyle name="Normal 4 2 9 2 3 2 2" xfId="29049" xr:uid="{31E5468C-2CC0-4D6B-9530-B5CE5EEEB8D2}"/>
    <cellStyle name="Normal 4 2 9 2 3 2 3" xfId="19343" xr:uid="{E38136C2-795B-4D28-BB2A-83F81243C71D}"/>
    <cellStyle name="Normal 4 2 9 2 3 3" xfId="11796" xr:uid="{5DA08E2F-2DFD-4E9E-B540-595FA3528708}"/>
    <cellStyle name="Normal 4 2 9 2 3 3 2" xfId="22176" xr:uid="{9A29D151-0C95-46D7-AE97-35CB67D05839}"/>
    <cellStyle name="Normal 4 2 9 2 3 4" xfId="23240" xr:uid="{D0592480-FAD9-4F74-BD50-575F47EA9966}"/>
    <cellStyle name="Normal 4 2 9 2 3 5" xfId="16510" xr:uid="{8C702828-AFCB-4120-863A-A536385D3145}"/>
    <cellStyle name="Normal 4 2 9 2 4" xfId="5283" xr:uid="{53B389DF-D682-4A0E-8BEB-331AAF4C3CEE}"/>
    <cellStyle name="Normal 4 2 9 2 4 2" xfId="26652" xr:uid="{185D022D-E2CF-4615-BB19-920BD47AA99E}"/>
    <cellStyle name="Normal 4 2 9 2 4 3" xfId="28628" xr:uid="{6A98504E-B232-4026-B271-C589E09AD7D7}"/>
    <cellStyle name="Normal 4 2 9 2 4 4" xfId="14581" xr:uid="{455BA2F0-BC97-4A95-832E-27DBD9094669}"/>
    <cellStyle name="Normal 4 2 9 2 5" xfId="7034" xr:uid="{A5B16A84-63C1-4BD0-B771-236B34CFA1D7}"/>
    <cellStyle name="Normal 4 2 9 2 5 2" xfId="27137" xr:uid="{43FC2B26-B15F-4196-9AAE-72144CDB43D5}"/>
    <cellStyle name="Normal 4 2 9 2 5 3" xfId="17414" xr:uid="{D4574702-FFA2-4546-8A44-76862B42F0C4}"/>
    <cellStyle name="Normal 4 2 9 2 6" xfId="9867" xr:uid="{0ED17B6E-F62B-447B-A94A-5AAAE28E3315}"/>
    <cellStyle name="Normal 4 2 9 2 6 2" xfId="20247" xr:uid="{52007826-FC97-4682-B597-7143189CCC7D}"/>
    <cellStyle name="Normal 4 2 9 2 7" xfId="24988" xr:uid="{99193BA7-1C8B-4A46-A25D-4485E2BE0A4C}"/>
    <cellStyle name="Normal 4 2 9 2 8" xfId="12755" xr:uid="{59F4C902-4A6A-41B3-B2B7-E74F5E7CB393}"/>
    <cellStyle name="Normal 4 2 9 3" xfId="980" xr:uid="{00000000-0005-0000-0000-000086050000}"/>
    <cellStyle name="Normal 4 2 9 3 2" xfId="5284" xr:uid="{5A311702-84C2-47AB-A3FB-F5C8D392B100}"/>
    <cellStyle name="Normal 4 2 9 3 2 2" xfId="23739" xr:uid="{01A71D77-0373-4EB3-B9DF-80215CF7D626}"/>
    <cellStyle name="Normal 4 2 9 3 2 3" xfId="27709" xr:uid="{C37C1A31-55F7-48E1-A38A-D34EC57AB787}"/>
    <cellStyle name="Normal 4 2 9 3 2 4" xfId="14582" xr:uid="{761168BF-2B18-4C42-AC39-95747D971D35}"/>
    <cellStyle name="Normal 4 2 9 3 3" xfId="7035" xr:uid="{366C57EB-7033-4AA0-991A-DF21D35E5D57}"/>
    <cellStyle name="Normal 4 2 9 3 3 2" xfId="27629" xr:uid="{E6647535-F096-4F67-B5CE-22F93FC73584}"/>
    <cellStyle name="Normal 4 2 9 3 3 3" xfId="27203" xr:uid="{7136C924-2548-445A-8895-85C21611BDF4}"/>
    <cellStyle name="Normal 4 2 9 3 3 4" xfId="17415" xr:uid="{85577A67-3650-4B79-B56D-89F335AEBC42}"/>
    <cellStyle name="Normal 4 2 9 3 4" xfId="9868" xr:uid="{6C5704B4-FC3A-4877-AF08-7878EA373C0B}"/>
    <cellStyle name="Normal 4 2 9 3 4 2" xfId="26693" xr:uid="{B68923CF-F64F-4FE9-B16C-E0A3A0DF64EE}"/>
    <cellStyle name="Normal 4 2 9 3 4 3" xfId="29423" xr:uid="{84E1DE07-325C-41D1-AD82-DF07BFEEF52C}"/>
    <cellStyle name="Normal 4 2 9 3 4 4" xfId="20248" xr:uid="{224D8381-8C81-4F39-97B6-C28351A151A5}"/>
    <cellStyle name="Normal 4 2 9 3 5" xfId="22716" xr:uid="{3B7EF572-2B4D-4A32-8E47-ED37BAFAD9A2}"/>
    <cellStyle name="Normal 4 2 9 3 6" xfId="27772" xr:uid="{60B996DF-D627-4A20-A0F3-FD18C1023D7E}"/>
    <cellStyle name="Normal 4 2 9 3 7" xfId="13453" xr:uid="{ED6C3D71-3215-4FD4-A087-AEEF8B0E7655}"/>
    <cellStyle name="Normal 4 2 9 4" xfId="2782" xr:uid="{00000000-0005-0000-0000-000010060000}"/>
    <cellStyle name="Normal 4 2 9 4 2" xfId="6000" xr:uid="{5B23AC81-87E8-4D19-BBCC-C615337C2E49}"/>
    <cellStyle name="Normal 4 2 9 4 2 2" xfId="28611" xr:uid="{116A0CEA-2948-497B-9BD2-94F0B4CC7B1A}"/>
    <cellStyle name="Normal 4 2 9 4 2 3" xfId="15453" xr:uid="{B9396408-B53A-4678-841B-2A3CDC5033FF}"/>
    <cellStyle name="Normal 4 2 9 4 3" xfId="7906" xr:uid="{186C58AA-4B64-44FC-B2B5-3F1E3A4256B5}"/>
    <cellStyle name="Normal 4 2 9 4 3 2" xfId="18286" xr:uid="{C72F8021-8254-4869-82B8-2E95D17084B8}"/>
    <cellStyle name="Normal 4 2 9 4 4" xfId="10739" xr:uid="{C61E9972-1B7D-4D24-A78C-8DD052BDE4AE}"/>
    <cellStyle name="Normal 4 2 9 4 4 2" xfId="21119" xr:uid="{CB788F74-DDC2-42F0-AE44-6FCC5E8FD954}"/>
    <cellStyle name="Normal 4 2 9 4 5" xfId="24979" xr:uid="{B2004425-31FC-4288-8FF7-D5697CA49C00}"/>
    <cellStyle name="Normal 4 2 9 4 6" xfId="13239" xr:uid="{FB3EA9A0-28F6-49CF-A929-F194F94A4FAE}"/>
    <cellStyle name="Normal 4 2 9 5" xfId="2363" xr:uid="{00000000-0005-0000-0000-00000C060000}"/>
    <cellStyle name="Normal 4 2 9 5 2" xfId="7490" xr:uid="{AB29F732-18B8-4461-941D-8D1A560AB5C2}"/>
    <cellStyle name="Normal 4 2 9 5 2 2" xfId="27471" xr:uid="{FA8BAB30-618F-4D5E-B9DC-4BB9E35ADD12}"/>
    <cellStyle name="Normal 4 2 9 5 2 3" xfId="17870" xr:uid="{6B849158-6D64-4B4A-8AAD-2EDA30776E4F}"/>
    <cellStyle name="Normal 4 2 9 5 3" xfId="10323" xr:uid="{6552F46C-CBC0-4F33-BAE8-8F78EF5A1D08}"/>
    <cellStyle name="Normal 4 2 9 5 3 2" xfId="20703" xr:uid="{3DFE3164-85F3-428E-BC47-E7535BD0CB2F}"/>
    <cellStyle name="Normal 4 2 9 5 4" xfId="23611" xr:uid="{0C4CE829-02ED-4680-A5EC-B27FE438262D}"/>
    <cellStyle name="Normal 4 2 9 5 5" xfId="15037" xr:uid="{1C424D77-7E30-41D7-A2B0-AC375F658583}"/>
    <cellStyle name="Normal 4 2 9 6" xfId="3984" xr:uid="{2081E4A0-2A0D-472E-894C-28A332A6A6F5}"/>
    <cellStyle name="Normal 4 2 9 6 2" xfId="8808" xr:uid="{D95BEDCE-3DB6-4310-A41A-A464FB9268D6}"/>
    <cellStyle name="Normal 4 2 9 6 2 2" xfId="28987" xr:uid="{A653E288-0828-461A-AF3A-EA6DD7D1ACC1}"/>
    <cellStyle name="Normal 4 2 9 6 2 3" xfId="19188" xr:uid="{578F7CDB-B29D-4105-A45B-84C2314EF4AD}"/>
    <cellStyle name="Normal 4 2 9 6 3" xfId="11641" xr:uid="{9CA866A3-CB78-493C-B8EB-D6F3F63E18D8}"/>
    <cellStyle name="Normal 4 2 9 6 3 2" xfId="22021" xr:uid="{30F1378C-3BD4-4503-9B02-20514C361F13}"/>
    <cellStyle name="Normal 4 2 9 6 4" xfId="28483" xr:uid="{4C17BFAD-749F-47FD-8705-EC1CD83CB710}"/>
    <cellStyle name="Normal 4 2 9 6 5" xfId="16355" xr:uid="{AA4F05ED-B016-419B-A844-584D08DC2CBE}"/>
    <cellStyle name="Normal 4 2 9 7" xfId="5282" xr:uid="{85EDD228-FBD8-4AA1-B472-1931854E7F68}"/>
    <cellStyle name="Normal 4 2 9 7 2" xfId="26609" xr:uid="{C4DC5367-9F95-43B1-8EE7-48ECB31B25EF}"/>
    <cellStyle name="Normal 4 2 9 7 3" xfId="14580" xr:uid="{1E121E5D-ABF5-4EF0-B016-F171581C28C4}"/>
    <cellStyle name="Normal 4 2 9 8" xfId="7033" xr:uid="{2234AECC-897F-4F0C-8FF2-2937045B6D58}"/>
    <cellStyle name="Normal 4 2 9 8 2" xfId="17413" xr:uid="{5420E77A-C3D8-47C1-95B2-6DF6C0CC7DAE}"/>
    <cellStyle name="Normal 4 2 9 9" xfId="9866" xr:uid="{AC175359-7CA8-4095-8AEA-4603FC6D285E}"/>
    <cellStyle name="Normal 4 2 9 9 2" xfId="20246" xr:uid="{445870CE-DF3A-4EA0-A8E1-BF46B37E8949}"/>
    <cellStyle name="Normal 4 20" xfId="6942" xr:uid="{E5601753-EC59-4977-8FB5-EEB0F80A55B2}"/>
    <cellStyle name="Normal 4 20 2" xfId="25791" xr:uid="{733D533C-A0A8-4A04-88DC-892CA7B11E9A}"/>
    <cellStyle name="Normal 4 20 3" xfId="24028" xr:uid="{22F76A3A-8637-4E9C-B992-261509B13550}"/>
    <cellStyle name="Normal 4 20 4" xfId="17322" xr:uid="{5CEF4AA7-294C-443E-87C5-D24C01734031}"/>
    <cellStyle name="Normal 4 21" xfId="9775" xr:uid="{66584F7F-5120-4B7C-BA26-A2A9646FAF34}"/>
    <cellStyle name="Normal 4 21 2" xfId="23749" xr:uid="{96F41DEB-7FBA-4E04-8E58-35A3FFA8C282}"/>
    <cellStyle name="Normal 4 21 3" xfId="20155" xr:uid="{89F4FCE5-136C-4E64-82F3-9A9D86157179}"/>
    <cellStyle name="Normal 4 22" xfId="23825" xr:uid="{89B62F44-3C78-4195-9036-0186F7E268B9}"/>
    <cellStyle name="Normal 4 23" xfId="25781" xr:uid="{6F6096DE-56CA-421D-A3CC-34838D6F30D6}"/>
    <cellStyle name="Normal 4 24" xfId="23758" xr:uid="{443C657F-6607-423A-BC22-E4DD780257E1}"/>
    <cellStyle name="Normal 4 25" xfId="12388"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6" xr:uid="{00000000-0005-0000-0000-000015060000}"/>
    <cellStyle name="Normal 4 4 10 2 2" xfId="6394" xr:uid="{2B3C16A7-0299-4D00-884B-418C5FB40CB9}"/>
    <cellStyle name="Normal 4 4 10 2 2 2" xfId="27437" xr:uid="{B25B4AEB-DE57-41AC-928A-065CFEEE6CAA}"/>
    <cellStyle name="Normal 4 4 10 2 2 3" xfId="15963" xr:uid="{7879A539-78A4-448A-A87F-E92FBAEF97DC}"/>
    <cellStyle name="Normal 4 4 10 2 3" xfId="8416" xr:uid="{583422FB-6557-44D6-AB50-5D8EE6570BE5}"/>
    <cellStyle name="Normal 4 4 10 2 3 2" xfId="18796" xr:uid="{749FCA83-AC03-4587-814B-41BBBD87E1DA}"/>
    <cellStyle name="Normal 4 4 10 2 4" xfId="11249" xr:uid="{ED6D8674-A3A4-45F5-A466-51DA9A2688F7}"/>
    <cellStyle name="Normal 4 4 10 2 4 2" xfId="21629" xr:uid="{F3A80C5E-84E7-435B-9BE0-0FCC838237D5}"/>
    <cellStyle name="Normal 4 4 10 2 5" xfId="23134" xr:uid="{4773E5C8-78B3-4A69-B50A-E73FFA2FBCCF}"/>
    <cellStyle name="Normal 4 4 10 2 6" xfId="13897" xr:uid="{DC64F37C-163F-4469-88FD-03E34F86253B}"/>
    <cellStyle name="Normal 4 4 10 3" xfId="4192" xr:uid="{BA9BCFEA-7265-4417-99C4-FCCF7A9A6298}"/>
    <cellStyle name="Normal 4 4 10 3 2" xfId="8964" xr:uid="{FCE9226C-6C34-4450-AE7E-4069F92C8732}"/>
    <cellStyle name="Normal 4 4 10 3 2 2" xfId="29050" xr:uid="{04607B34-5BE2-473C-94A5-198042603CA1}"/>
    <cellStyle name="Normal 4 4 10 3 2 3" xfId="19344" xr:uid="{C227E74E-86D9-442A-A358-7EDCD5C42F03}"/>
    <cellStyle name="Normal 4 4 10 3 3" xfId="11797" xr:uid="{4D658857-33C5-4111-A534-AC3F607D2353}"/>
    <cellStyle name="Normal 4 4 10 3 3 2" xfId="22177" xr:uid="{B810C485-A883-462F-983E-B8A6B7F20A14}"/>
    <cellStyle name="Normal 4 4 10 3 4" xfId="24273" xr:uid="{48B0F57A-7D64-4953-B01F-A611DA132406}"/>
    <cellStyle name="Normal 4 4 10 3 5" xfId="16511" xr:uid="{12443884-7777-4CDA-8CA1-6F5A9B0565BD}"/>
    <cellStyle name="Normal 4 4 10 4" xfId="5286" xr:uid="{8C67447C-FE59-4471-B4BA-EDFAF1272678}"/>
    <cellStyle name="Normal 4 4 10 4 2" xfId="23732" xr:uid="{BF527957-304C-458A-90FD-A22AE275089D}"/>
    <cellStyle name="Normal 4 4 10 4 3" xfId="27390" xr:uid="{55AD940C-30E6-4902-A365-A64DF68773C4}"/>
    <cellStyle name="Normal 4 4 10 4 4" xfId="14584" xr:uid="{66285ADD-B94E-44A6-9734-A772E61513B9}"/>
    <cellStyle name="Normal 4 4 10 5" xfId="7037" xr:uid="{4E23692F-4825-41D4-987B-33F6C6BA84E7}"/>
    <cellStyle name="Normal 4 4 10 5 2" xfId="27502" xr:uid="{66B24CEC-5671-4237-8B96-DA92835B61DB}"/>
    <cellStyle name="Normal 4 4 10 5 3" xfId="17417" xr:uid="{7E1F0AF1-E2B3-4486-B108-6C288AC71D52}"/>
    <cellStyle name="Normal 4 4 10 6" xfId="9870" xr:uid="{4AAC2B23-A6C8-4572-A41A-52CE581C565E}"/>
    <cellStyle name="Normal 4 4 10 6 2" xfId="20250" xr:uid="{1B20F519-9A0D-4D39-90C2-F1CA31D4020E}"/>
    <cellStyle name="Normal 4 4 10 7" xfId="24730" xr:uid="{1F622891-86BB-47F3-BF5E-F05E5D38CFB9}"/>
    <cellStyle name="Normal 4 4 10 8" xfId="12756" xr:uid="{5706E484-CBB5-4107-881D-3B86DB21800A}"/>
    <cellStyle name="Normal 4 4 11" xfId="985" xr:uid="{00000000-0005-0000-0000-00008B050000}"/>
    <cellStyle name="Normal 4 4 11 2" xfId="5287" xr:uid="{2D01C6A3-5E13-49D3-A264-A301C24C97E9}"/>
    <cellStyle name="Normal 4 4 11 2 2" xfId="24019" xr:uid="{B7878FE6-C1FB-463C-8E21-644148B194B4}"/>
    <cellStyle name="Normal 4 4 11 2 3" xfId="26193" xr:uid="{C93C88BF-660A-4278-B197-F382EEC7D5F7}"/>
    <cellStyle name="Normal 4 4 11 2 4" xfId="14585" xr:uid="{9C93F634-F45F-427F-BBDD-237ABA4E4D74}"/>
    <cellStyle name="Normal 4 4 11 3" xfId="7038" xr:uid="{BA85FB4F-4182-4FEA-9F2D-3C1253BFF8AC}"/>
    <cellStyle name="Normal 4 4 11 3 2" xfId="28735" xr:uid="{B917CE2C-9F5A-4BE6-88C0-05B474DDDE7F}"/>
    <cellStyle name="Normal 4 4 11 3 3" xfId="17418" xr:uid="{593FFA6A-25F3-488F-B567-620550E0658E}"/>
    <cellStyle name="Normal 4 4 11 4" xfId="9871" xr:uid="{E736C63F-2AC8-40E9-B856-007691D1358D}"/>
    <cellStyle name="Normal 4 4 11 4 2" xfId="20251" xr:uid="{3DE2923C-A1D4-4A30-817B-099939583E53}"/>
    <cellStyle name="Normal 4 4 11 5" xfId="23381" xr:uid="{8753CE19-BDC1-496D-9B10-84F52A2C2977}"/>
    <cellStyle name="Normal 4 4 11 6" xfId="13454" xr:uid="{1A418053-A1DE-4ACB-B87E-72BACB563292}"/>
    <cellStyle name="Normal 4 4 12" xfId="2437" xr:uid="{00000000-0005-0000-0000-000017060000}"/>
    <cellStyle name="Normal 4 4 12 2" xfId="5732" xr:uid="{E71BE5E9-4E25-48CB-9343-145BEA0EBCC5}"/>
    <cellStyle name="Normal 4 4 12 2 2" xfId="26575" xr:uid="{21AE1773-78AE-4197-A9B0-3BBFB9C9E91E}"/>
    <cellStyle name="Normal 4 4 12 2 3" xfId="15109" xr:uid="{FC799BCE-0E7F-4FBA-92BD-CF35EA6E6931}"/>
    <cellStyle name="Normal 4 4 12 3" xfId="7562" xr:uid="{E0AD47AD-FCB9-46D2-A82B-78269D50B0CC}"/>
    <cellStyle name="Normal 4 4 12 3 2" xfId="17942" xr:uid="{F1BCDD12-3285-44A3-83BB-45A3826FA9EF}"/>
    <cellStyle name="Normal 4 4 12 4" xfId="10395" xr:uid="{0F79B491-781B-4AA5-BCCF-0ECA010CA42D}"/>
    <cellStyle name="Normal 4 4 12 4 2" xfId="20775" xr:uid="{D67BBA4C-FCB8-489E-AB99-439196C30658}"/>
    <cellStyle name="Normal 4 4 12 5" xfId="23459" xr:uid="{EA478E3F-F02C-4621-92A9-EB4311A7D3A0}"/>
    <cellStyle name="Normal 4 4 12 6" xfId="12824" xr:uid="{CB655288-B256-4B54-8734-27010C1AAA7E}"/>
    <cellStyle name="Normal 4 4 13" xfId="2167" xr:uid="{00000000-0005-0000-0000-000013060000}"/>
    <cellStyle name="Normal 4 4 13 2" xfId="7294" xr:uid="{57CB4F8B-BA01-4C5B-AB7D-D92DB9F23A1A}"/>
    <cellStyle name="Normal 4 4 13 2 2" xfId="27890" xr:uid="{268AFB25-8671-4D25-B439-C5B125B633C7}"/>
    <cellStyle name="Normal 4 4 13 2 3" xfId="17674" xr:uid="{FF2C2023-6DE8-4DD5-9ABF-6A5128AAD6C7}"/>
    <cellStyle name="Normal 4 4 13 3" xfId="10127" xr:uid="{5E6F0728-FF33-458B-A04C-3ABC0E193730}"/>
    <cellStyle name="Normal 4 4 13 3 2" xfId="20507" xr:uid="{F9EC4638-AF3D-4BC2-9A3D-B74529B7EE0F}"/>
    <cellStyle name="Normal 4 4 13 4" xfId="23826" xr:uid="{52337421-501D-41E5-AECA-1496CD97E96F}"/>
    <cellStyle name="Normal 4 4 13 5" xfId="14841" xr:uid="{7FE6E188-AC7A-4DD5-AC00-61B0300A9B35}"/>
    <cellStyle name="Normal 4 4 14" xfId="3985" xr:uid="{32463145-0242-4FD3-A3C7-1AE8BB5420B2}"/>
    <cellStyle name="Normal 4 4 14 2" xfId="8809" xr:uid="{96E81A39-F7BE-4A1A-A2D4-A37A066F9669}"/>
    <cellStyle name="Normal 4 4 14 2 2" xfId="19189" xr:uid="{36253008-536F-4BEE-84DC-4A737DA8E433}"/>
    <cellStyle name="Normal 4 4 14 3" xfId="11642" xr:uid="{2F1DDD0D-D96B-415F-809D-56D584388FF7}"/>
    <cellStyle name="Normal 4 4 14 3 2" xfId="22022" xr:uid="{383070A4-5390-471A-AD4E-826DCA4547CE}"/>
    <cellStyle name="Normal 4 4 14 4" xfId="27555" xr:uid="{744D9950-0345-4247-B848-A80C1FEA7202}"/>
    <cellStyle name="Normal 4 4 14 5" xfId="16356" xr:uid="{E8A4D107-3532-44AA-8749-422BA1D4FE1D}"/>
    <cellStyle name="Normal 4 4 15" xfId="5285" xr:uid="{C2382099-3E92-49C9-AA4B-4EABED7BD494}"/>
    <cellStyle name="Normal 4 4 15 2" xfId="14583" xr:uid="{959891F0-419E-410A-AEA5-D53342EE6FB7}"/>
    <cellStyle name="Normal 4 4 16" xfId="7036" xr:uid="{8C2EBE04-C40B-4FA8-9156-B892929DEFBD}"/>
    <cellStyle name="Normal 4 4 16 2" xfId="17416" xr:uid="{56D911EF-30F2-45D0-8E50-FFA41229358F}"/>
    <cellStyle name="Normal 4 4 17" xfId="9869" xr:uid="{995A7B1C-9591-4AA1-82E2-F53A667DBFCB}"/>
    <cellStyle name="Normal 4 4 17 2" xfId="20249" xr:uid="{01A18C04-7DF0-48CC-AA97-6996ACE26D4A}"/>
    <cellStyle name="Normal 4 4 18" xfId="24747" xr:uid="{703F48F3-BBAE-4AE8-B24A-6032927DEB6F}"/>
    <cellStyle name="Normal 4 4 19" xfId="12399" xr:uid="{A9899CC4-8D74-42E8-BCF8-C9D3A48E992D}"/>
    <cellStyle name="Normal 4 4 2" xfId="986" xr:uid="{00000000-0005-0000-0000-00008C050000}"/>
    <cellStyle name="Normal 4 4 2 10" xfId="5288" xr:uid="{C9173801-F243-4242-8E05-DC6C5B03108B}"/>
    <cellStyle name="Normal 4 4 2 10 2" xfId="14586" xr:uid="{F26842E6-D563-4B7F-8110-180DFE5C4E58}"/>
    <cellStyle name="Normal 4 4 2 11" xfId="7039" xr:uid="{C1444B38-653A-47C1-BC0B-D3D8BF26F179}"/>
    <cellStyle name="Normal 4 4 2 11 2" xfId="17419" xr:uid="{314483FD-0D38-4D7A-8265-1ED74DFD92C4}"/>
    <cellStyle name="Normal 4 4 2 12" xfId="9872" xr:uid="{A3AC162A-2DE9-4F7B-AD6A-DE6A3844C058}"/>
    <cellStyle name="Normal 4 4 2 12 2" xfId="20252" xr:uid="{59975E48-62EE-45A4-B296-82A3B2ACB754}"/>
    <cellStyle name="Normal 4 4 2 13" xfId="25534" xr:uid="{9F4800AD-9630-4E1B-AD92-F43594679442}"/>
    <cellStyle name="Normal 4 4 2 14" xfId="12422" xr:uid="{D74C7FFF-C9EB-42C1-9F53-D6CE6B1B9E77}"/>
    <cellStyle name="Normal 4 4 2 2" xfId="987" xr:uid="{00000000-0005-0000-0000-00008D050000}"/>
    <cellStyle name="Normal 4 4 2 2 10" xfId="7040" xr:uid="{0C75F5A4-51F1-48A4-A6E7-A128AD4FCE49}"/>
    <cellStyle name="Normal 4 4 2 2 10 2" xfId="17420" xr:uid="{135BC228-1136-41D3-8267-62DFD5C8E68A}"/>
    <cellStyle name="Normal 4 4 2 2 11" xfId="9873" xr:uid="{604D1C80-960E-4BFA-9D20-5FC2026C65D6}"/>
    <cellStyle name="Normal 4 4 2 2 11 2" xfId="20253" xr:uid="{E35A96B7-C2BD-43FB-BDC2-1739CB2156B3}"/>
    <cellStyle name="Normal 4 4 2 2 12" xfId="24312" xr:uid="{4A384093-1FFD-408D-922E-635A1B405B55}"/>
    <cellStyle name="Normal 4 4 2 2 13" xfId="12482" xr:uid="{175A71FC-C908-4D69-AB58-4779FA75F504}"/>
    <cellStyle name="Normal 4 4 2 2 2" xfId="988" xr:uid="{00000000-0005-0000-0000-00008E050000}"/>
    <cellStyle name="Normal 4 4 2 2 2 10" xfId="13047" xr:uid="{A6E6A654-C557-4408-A191-9785EF23F9C9}"/>
    <cellStyle name="Normal 4 4 2 2 2 2" xfId="2786" xr:uid="{00000000-0005-0000-0000-00001B060000}"/>
    <cellStyle name="Normal 4 4 2 2 2 2 2" xfId="3339" xr:uid="{00000000-0005-0000-0000-00001C060000}"/>
    <cellStyle name="Normal 4 4 2 2 2 2 2 2" xfId="6397" xr:uid="{511D1F66-3411-48B0-8203-F4A9DA2F0FDA}"/>
    <cellStyle name="Normal 4 4 2 2 2 2 2 2 2" xfId="26974" xr:uid="{CF2747F8-798C-4EE4-A498-23C0D530D462}"/>
    <cellStyle name="Normal 4 4 2 2 2 2 2 2 3" xfId="15966" xr:uid="{2496F23A-2799-4B71-A3D3-B015345047AD}"/>
    <cellStyle name="Normal 4 4 2 2 2 2 2 3" xfId="8419" xr:uid="{970E17C2-EE93-4EEC-BB27-5FEFC93133D0}"/>
    <cellStyle name="Normal 4 4 2 2 2 2 2 3 2" xfId="18799" xr:uid="{E6AD4DF1-08AE-468A-9A9E-EB0A51DD43C1}"/>
    <cellStyle name="Normal 4 4 2 2 2 2 2 4" xfId="11252" xr:uid="{DA6302FF-5F54-4CB8-8D31-2B5660D0A0D0}"/>
    <cellStyle name="Normal 4 4 2 2 2 2 2 4 2" xfId="21632" xr:uid="{3B1D8A81-8262-4551-AF7F-A106365422DE}"/>
    <cellStyle name="Normal 4 4 2 2 2 2 2 5" xfId="24645" xr:uid="{4EE14F1F-6E23-4F8C-A333-BDD37E0A2B32}"/>
    <cellStyle name="Normal 4 4 2 2 2 2 2 6" xfId="13900" xr:uid="{380085B0-B0B8-4C53-8E8D-9D2D868E11CD}"/>
    <cellStyle name="Normal 4 4 2 2 2 2 3" xfId="4339" xr:uid="{AEAE18D6-B6A2-4423-B376-EE2258BAE3B4}"/>
    <cellStyle name="Normal 4 4 2 2 2 2 3 2" xfId="9111" xr:uid="{F7CAB04E-5C88-4621-AFBE-A71D17F42617}"/>
    <cellStyle name="Normal 4 4 2 2 2 2 3 2 2" xfId="29154" xr:uid="{6A8DDABF-4C37-439B-8667-261F05E25C34}"/>
    <cellStyle name="Normal 4 4 2 2 2 2 3 2 3" xfId="19491" xr:uid="{A792F0D7-A64E-4E0E-B7F9-423078DB920D}"/>
    <cellStyle name="Normal 4 4 2 2 2 2 3 3" xfId="11944" xr:uid="{CE8EBFB3-29D4-4601-A9E4-2D7CF75189D9}"/>
    <cellStyle name="Normal 4 4 2 2 2 2 3 3 2" xfId="22324" xr:uid="{84601BE3-0C8C-4632-A8BF-59F4D773A787}"/>
    <cellStyle name="Normal 4 4 2 2 2 2 3 4" xfId="22996" xr:uid="{99EE9227-CAEB-4D8C-80C0-AE85048853AE}"/>
    <cellStyle name="Normal 4 4 2 2 2 2 3 5" xfId="16658" xr:uid="{DBE0CC71-F13E-4119-9FD5-C290E64E1003}"/>
    <cellStyle name="Normal 4 4 2 2 2 2 4" xfId="6004" xr:uid="{E29511A5-072F-46C5-9071-ECE49B5D10BB}"/>
    <cellStyle name="Normal 4 4 2 2 2 2 4 2" xfId="25959" xr:uid="{21EA62E7-FDEC-4B32-A0A4-DC9A3B600A76}"/>
    <cellStyle name="Normal 4 4 2 2 2 2 4 3" xfId="15457" xr:uid="{D612C83B-A711-4645-8E86-03E48856C23E}"/>
    <cellStyle name="Normal 4 4 2 2 2 2 5" xfId="7910" xr:uid="{5E99DD95-E668-4AC6-A724-57D53EA08726}"/>
    <cellStyle name="Normal 4 4 2 2 2 2 5 2" xfId="18290" xr:uid="{3BD3DDD6-EF27-4A7D-BAA0-A7558C56A056}"/>
    <cellStyle name="Normal 4 4 2 2 2 2 6" xfId="10743" xr:uid="{1D69AD4B-070D-42F5-9F2C-846D09B973BA}"/>
    <cellStyle name="Normal 4 4 2 2 2 2 6 2" xfId="21123" xr:uid="{A8EC71FD-2B66-42EE-A265-6214D0EAC78E}"/>
    <cellStyle name="Normal 4 4 2 2 2 2 7" xfId="25548" xr:uid="{2EB83C0E-B6E5-49D5-90F4-89EB3B468253}"/>
    <cellStyle name="Normal 4 4 2 2 2 2 8" xfId="13243" xr:uid="{97FE9524-DB6E-4184-B9C3-5EBAD2CD12E5}"/>
    <cellStyle name="Normal 4 4 2 2 2 3" xfId="3340" xr:uid="{00000000-0005-0000-0000-00001D060000}"/>
    <cellStyle name="Normal 4 4 2 2 2 3 2" xfId="4530" xr:uid="{D57982D1-20D9-4173-95B8-81B03C06454C}"/>
    <cellStyle name="Normal 4 4 2 2 2 3 2 2" xfId="9302" xr:uid="{1906EB99-6934-4261-AEAC-9930B70BD463}"/>
    <cellStyle name="Normal 4 4 2 2 2 3 2 2 2" xfId="19682" xr:uid="{1CADBF01-9C05-4A55-B9F4-3B06C0E8A9DB}"/>
    <cellStyle name="Normal 4 4 2 2 2 3 2 3" xfId="12135" xr:uid="{B1998454-18F7-4601-BEA8-E7004959746B}"/>
    <cellStyle name="Normal 4 4 2 2 2 3 2 3 2" xfId="22515" xr:uid="{5F06841B-3EAD-4DB7-A203-7E3CF23CB48B}"/>
    <cellStyle name="Normal 4 4 2 2 2 3 2 4" xfId="27162" xr:uid="{0D40DEB6-A1C5-4870-864E-B777A435FACC}"/>
    <cellStyle name="Normal 4 4 2 2 2 3 2 5" xfId="16849" xr:uid="{9305266D-298E-4E88-83D3-F06AB75B37F3}"/>
    <cellStyle name="Normal 4 4 2 2 2 3 3" xfId="6398" xr:uid="{F0F6FE15-531E-46FD-B7EC-7220C77B92AD}"/>
    <cellStyle name="Normal 4 4 2 2 2 3 3 2" xfId="15967" xr:uid="{393AECD1-A0B3-4EBC-99E7-9080A686AED5}"/>
    <cellStyle name="Normal 4 4 2 2 2 3 4" xfId="8420" xr:uid="{504702F1-FB65-4350-9EA7-4CC0BB8656F8}"/>
    <cellStyle name="Normal 4 4 2 2 2 3 4 2" xfId="18800" xr:uid="{9F5804A4-D7E8-4AC6-8592-695651461A87}"/>
    <cellStyle name="Normal 4 4 2 2 2 3 5" xfId="11253" xr:uid="{DAA82E6E-C4E8-4C7E-84D1-1D2ABE0E9881}"/>
    <cellStyle name="Normal 4 4 2 2 2 3 5 2" xfId="21633" xr:uid="{CCEC414D-7C2C-494A-BF66-DD3C43D3A7A0}"/>
    <cellStyle name="Normal 4 4 2 2 2 3 6" xfId="24482" xr:uid="{8E9E08F5-837D-4108-9E5C-415FBCA96176}"/>
    <cellStyle name="Normal 4 4 2 2 2 3 7" xfId="13901" xr:uid="{C469E6A9-5373-4DAB-812F-E339E68D49A2}"/>
    <cellStyle name="Normal 4 4 2 2 2 4" xfId="3338" xr:uid="{00000000-0005-0000-0000-00001E060000}"/>
    <cellStyle name="Normal 4 4 2 2 2 4 2" xfId="6396" xr:uid="{F81A55A4-5FE1-4013-B08F-3EABC539D636}"/>
    <cellStyle name="Normal 4 4 2 2 2 4 2 2" xfId="28321" xr:uid="{569CA92F-9FC0-4280-9EA4-DC0F7D5BD3B3}"/>
    <cellStyle name="Normal 4 4 2 2 2 4 2 3" xfId="15965" xr:uid="{26A3D037-3327-422B-B13C-C701142E81BC}"/>
    <cellStyle name="Normal 4 4 2 2 2 4 3" xfId="8418" xr:uid="{BF5ED76A-EB79-4BF6-8079-CCFD13518FC9}"/>
    <cellStyle name="Normal 4 4 2 2 2 4 3 2" xfId="18798" xr:uid="{A8F6A1F1-2A47-4B4E-A529-28F5E372A247}"/>
    <cellStyle name="Normal 4 4 2 2 2 4 4" xfId="11251" xr:uid="{A27CFCA9-37A9-487C-8559-55C0F7A213CE}"/>
    <cellStyle name="Normal 4 4 2 2 2 4 4 2" xfId="21631" xr:uid="{02BF1CB0-7FEF-4913-8B53-0ACB069F257B}"/>
    <cellStyle name="Normal 4 4 2 2 2 4 5" xfId="23065" xr:uid="{727C9D6C-675F-405D-9B22-9C4EDD2BF3FD}"/>
    <cellStyle name="Normal 4 4 2 2 2 4 6" xfId="13899" xr:uid="{8552BB07-E4B1-47A4-A0DF-E45B39E14019}"/>
    <cellStyle name="Normal 4 4 2 2 2 5" xfId="4246" xr:uid="{1B5DDFF2-700E-49C0-B6C4-9115F3C3A1FC}"/>
    <cellStyle name="Normal 4 4 2 2 2 5 2" xfId="9018" xr:uid="{E9AF53E9-8F82-4245-B39F-F5E954B3F427}"/>
    <cellStyle name="Normal 4 4 2 2 2 5 2 2" xfId="29089" xr:uid="{EFF38729-D6BC-4932-AC44-EA578773EBC7}"/>
    <cellStyle name="Normal 4 4 2 2 2 5 2 3" xfId="19398" xr:uid="{53BA4873-F7AA-46D5-984C-7D06F76CE2C6}"/>
    <cellStyle name="Normal 4 4 2 2 2 5 3" xfId="11851" xr:uid="{9484FA93-8A4D-4135-8E3C-B9DA048FEECE}"/>
    <cellStyle name="Normal 4 4 2 2 2 5 3 2" xfId="22231" xr:uid="{E714DF82-67F8-4F82-92EA-6A400075F110}"/>
    <cellStyle name="Normal 4 4 2 2 2 5 4" xfId="24202" xr:uid="{4E8C4B6F-C3D7-4D57-9485-08951DB99FBF}"/>
    <cellStyle name="Normal 4 4 2 2 2 5 5" xfId="16565" xr:uid="{1DABC36D-944F-42FD-8DE0-AA39F762EE91}"/>
    <cellStyle name="Normal 4 4 2 2 2 6" xfId="5290" xr:uid="{4E40497E-6E2A-434D-87A7-EA8E5896162A}"/>
    <cellStyle name="Normal 4 4 2 2 2 6 2" xfId="27334" xr:uid="{72415122-6861-485B-B3F3-915932AD873D}"/>
    <cellStyle name="Normal 4 4 2 2 2 6 3" xfId="14588" xr:uid="{341FD1A3-1C03-474C-B496-7F4B76F75C23}"/>
    <cellStyle name="Normal 4 4 2 2 2 7" xfId="7041" xr:uid="{A3223282-F4FF-4C25-B57C-E63E4EE3075F}"/>
    <cellStyle name="Normal 4 4 2 2 2 7 2" xfId="17421" xr:uid="{CA7AAA4B-5AC8-4800-8104-9B57188E912F}"/>
    <cellStyle name="Normal 4 4 2 2 2 8" xfId="9874" xr:uid="{AA367147-979C-4209-BE07-E247F79F9987}"/>
    <cellStyle name="Normal 4 4 2 2 2 8 2" xfId="20254" xr:uid="{E25F9F74-8F47-47F4-859D-31C44F7078A0}"/>
    <cellStyle name="Normal 4 4 2 2 2 9" xfId="24171" xr:uid="{340DEFD4-3A60-455F-B7D1-FCE635C519F5}"/>
    <cellStyle name="Normal 4 4 2 2 3" xfId="2785" xr:uid="{00000000-0005-0000-0000-00001F060000}"/>
    <cellStyle name="Normal 4 4 2 2 3 2" xfId="3341" xr:uid="{00000000-0005-0000-0000-000020060000}"/>
    <cellStyle name="Normal 4 4 2 2 3 2 2" xfId="6399" xr:uid="{69768A5D-02B3-4CE8-980B-44CE4EE92A71}"/>
    <cellStyle name="Normal 4 4 2 2 3 2 2 2" xfId="28721" xr:uid="{D78FEAF6-37AF-4F64-9E40-DDF82F1432CF}"/>
    <cellStyle name="Normal 4 4 2 2 3 2 2 3" xfId="15968" xr:uid="{200B21F8-E051-4512-9808-A4DB8CC59D82}"/>
    <cellStyle name="Normal 4 4 2 2 3 2 3" xfId="8421" xr:uid="{3466F2CD-DCA8-4546-8C86-8F3CD1535758}"/>
    <cellStyle name="Normal 4 4 2 2 3 2 3 2" xfId="18801" xr:uid="{602CFB8F-DA78-4834-BA32-7C58AC4CE0DE}"/>
    <cellStyle name="Normal 4 4 2 2 3 2 4" xfId="11254" xr:uid="{6A126DB7-D971-4949-B4D3-9A5DE6CF484A}"/>
    <cellStyle name="Normal 4 4 2 2 3 2 4 2" xfId="21634" xr:uid="{5D54963C-899E-4456-97FC-F90A8C8DDD6B}"/>
    <cellStyle name="Normal 4 4 2 2 3 2 5" xfId="24233" xr:uid="{6CC866C5-BA2D-4DAA-AD10-0FFB2AAC7F19}"/>
    <cellStyle name="Normal 4 4 2 2 3 2 6" xfId="13902" xr:uid="{A7148D7B-9C79-4FA5-BC09-D7F830210FCF}"/>
    <cellStyle name="Normal 4 4 2 2 3 3" xfId="4338" xr:uid="{6A44BF57-F8D2-4E33-BB4C-9D0E9446C87B}"/>
    <cellStyle name="Normal 4 4 2 2 3 3 2" xfId="9110" xr:uid="{79B1799D-E6E3-4844-817D-B3AC2660A494}"/>
    <cellStyle name="Normal 4 4 2 2 3 3 2 2" xfId="29153" xr:uid="{2B362ED0-5344-4B36-A5F2-DC29B4E651E2}"/>
    <cellStyle name="Normal 4 4 2 2 3 3 2 3" xfId="19490" xr:uid="{8910AE9E-9AEE-4D3D-AAB5-C1CF1E1231AC}"/>
    <cellStyle name="Normal 4 4 2 2 3 3 3" xfId="11943" xr:uid="{B582E6F3-2430-4631-8D32-76DEBB197905}"/>
    <cellStyle name="Normal 4 4 2 2 3 3 3 2" xfId="22323" xr:uid="{D543972F-32F3-49D1-A40E-9621FB165C4F}"/>
    <cellStyle name="Normal 4 4 2 2 3 3 4" xfId="24908" xr:uid="{C974BD5E-5D88-4BDE-B086-E99DF87B1C01}"/>
    <cellStyle name="Normal 4 4 2 2 3 3 5" xfId="16657" xr:uid="{F417541B-77ED-42A0-A242-4B91FFDC9C95}"/>
    <cellStyle name="Normal 4 4 2 2 3 4" xfId="6003" xr:uid="{96248991-7D51-4E9B-97A5-A5A3DE115131}"/>
    <cellStyle name="Normal 4 4 2 2 3 4 2" xfId="26936" xr:uid="{5DDB1C1B-3D0C-4DBD-8063-DDE3D7FB13FF}"/>
    <cellStyle name="Normal 4 4 2 2 3 4 3" xfId="15456" xr:uid="{FB994E50-F762-4F05-815A-55EF3687280F}"/>
    <cellStyle name="Normal 4 4 2 2 3 5" xfId="7909" xr:uid="{9EB05466-062C-4469-9947-9025F4C8A514}"/>
    <cellStyle name="Normal 4 4 2 2 3 5 2" xfId="18289" xr:uid="{8C3FAA84-6586-49A1-BE99-2CBB983CBD69}"/>
    <cellStyle name="Normal 4 4 2 2 3 6" xfId="10742" xr:uid="{47C44A2D-A4D2-4DED-A7A4-C203843BB499}"/>
    <cellStyle name="Normal 4 4 2 2 3 6 2" xfId="21122" xr:uid="{DFBB5A1F-C978-4328-A712-F706247A5CEF}"/>
    <cellStyle name="Normal 4 4 2 2 3 7" xfId="23719" xr:uid="{53983EAF-405A-4A68-B671-E39B9079E1D0}"/>
    <cellStyle name="Normal 4 4 2 2 3 8" xfId="13242" xr:uid="{7D6F806D-EC38-440D-B3AD-83353E843758}"/>
    <cellStyle name="Normal 4 4 2 2 4" xfId="3342" xr:uid="{00000000-0005-0000-0000-000021060000}"/>
    <cellStyle name="Normal 4 4 2 2 4 2" xfId="4531" xr:uid="{B295BD5D-4A86-43B3-8633-BD21E21795ED}"/>
    <cellStyle name="Normal 4 4 2 2 4 2 2" xfId="9303" xr:uid="{4AA3D06E-817C-4FE4-A047-54D579A4D61A}"/>
    <cellStyle name="Normal 4 4 2 2 4 2 2 2" xfId="19683" xr:uid="{4BF8F51E-12F7-4D38-BE3F-526DF59CA949}"/>
    <cellStyle name="Normal 4 4 2 2 4 2 3" xfId="12136" xr:uid="{42F26D03-D924-4299-9354-48DF765EA6E1}"/>
    <cellStyle name="Normal 4 4 2 2 4 2 3 2" xfId="22516" xr:uid="{C2826C7B-C340-49D4-AEB9-19C403F9D96B}"/>
    <cellStyle name="Normal 4 4 2 2 4 2 4" xfId="25860" xr:uid="{EDF842B6-3937-4137-8EAE-444882F0819C}"/>
    <cellStyle name="Normal 4 4 2 2 4 2 5" xfId="16850" xr:uid="{7F9F8C60-6B4E-4F6F-A10A-3CE6DA5F2761}"/>
    <cellStyle name="Normal 4 4 2 2 4 3" xfId="6400" xr:uid="{3940C7DE-70FB-49CF-BD1E-CC4625C42B7A}"/>
    <cellStyle name="Normal 4 4 2 2 4 3 2" xfId="15969" xr:uid="{2D54A11E-FF4C-47AC-AE13-47EB5DD75731}"/>
    <cellStyle name="Normal 4 4 2 2 4 4" xfId="8422" xr:uid="{3F679B0C-F09E-4C98-B721-4D0AB18F3AE6}"/>
    <cellStyle name="Normal 4 4 2 2 4 4 2" xfId="18802" xr:uid="{3343F9AC-DB0D-480C-A640-F8DE770B3567}"/>
    <cellStyle name="Normal 4 4 2 2 4 5" xfId="11255" xr:uid="{2302EC03-7E78-4B3A-84BC-D18671DC7463}"/>
    <cellStyle name="Normal 4 4 2 2 4 5 2" xfId="21635" xr:uid="{4E879307-37C7-4D37-AA7E-98FC66DD073C}"/>
    <cellStyle name="Normal 4 4 2 2 4 6" xfId="25390" xr:uid="{2B1BE565-3070-4CBD-A8A7-826B87398CCA}"/>
    <cellStyle name="Normal 4 4 2 2 4 7" xfId="13903" xr:uid="{A9A64EC3-4267-44C0-8F66-ADF1DBE3DA21}"/>
    <cellStyle name="Normal 4 4 2 2 5" xfId="3337" xr:uid="{00000000-0005-0000-0000-000022060000}"/>
    <cellStyle name="Normal 4 4 2 2 5 2" xfId="6395" xr:uid="{5062E618-E82E-42FB-A778-7EC3F6941EE7}"/>
    <cellStyle name="Normal 4 4 2 2 5 2 2" xfId="26528" xr:uid="{BF4A22E8-47BF-4AE4-8B06-189C61C88340}"/>
    <cellStyle name="Normal 4 4 2 2 5 2 3" xfId="15964" xr:uid="{34CFE1EC-966C-4649-BDA4-5B79ED1C886F}"/>
    <cellStyle name="Normal 4 4 2 2 5 3" xfId="8417" xr:uid="{0B715A8F-AAB0-4DFA-BAE7-20B7354D978C}"/>
    <cellStyle name="Normal 4 4 2 2 5 3 2" xfId="18797" xr:uid="{41F0A7D8-AB8E-4B60-982D-97BA8ADCC0F1}"/>
    <cellStyle name="Normal 4 4 2 2 5 4" xfId="11250" xr:uid="{85457368-CE3B-45FB-BA69-8CC85A11D34F}"/>
    <cellStyle name="Normal 4 4 2 2 5 4 2" xfId="21630" xr:uid="{193BE4AF-9649-42CB-89A7-80CFD85DE0CE}"/>
    <cellStyle name="Normal 4 4 2 2 5 5" xfId="24584" xr:uid="{9CB8F697-BCC2-40ED-847C-A67F724127DE}"/>
    <cellStyle name="Normal 4 4 2 2 5 6" xfId="13898" xr:uid="{8DD6C700-A359-472F-A44D-9D09EC1DD08E}"/>
    <cellStyle name="Normal 4 4 2 2 6" xfId="2556" xr:uid="{00000000-0005-0000-0000-000023060000}"/>
    <cellStyle name="Normal 4 4 2 2 6 2" xfId="5826" xr:uid="{DC4B1AE2-E38E-4F7D-B7F9-68E626E6D6E0}"/>
    <cellStyle name="Normal 4 4 2 2 6 2 2" xfId="28405" xr:uid="{0294B801-8558-4D60-BB1D-C74AED4ACEAA}"/>
    <cellStyle name="Normal 4 4 2 2 6 2 3" xfId="15228" xr:uid="{FCF708E1-6C2E-4FB3-B0DE-25CA0F80D6F0}"/>
    <cellStyle name="Normal 4 4 2 2 6 3" xfId="7681" xr:uid="{5ECF2951-199F-4EA0-BB10-67F9E1354813}"/>
    <cellStyle name="Normal 4 4 2 2 6 3 2" xfId="18061" xr:uid="{95620D9C-ED80-4DB4-8DD5-77F617E8DEC6}"/>
    <cellStyle name="Normal 4 4 2 2 6 4" xfId="10514" xr:uid="{2CB7DFE3-E213-4A1A-BE1A-20DE844B62D1}"/>
    <cellStyle name="Normal 4 4 2 2 6 4 2" xfId="20894" xr:uid="{C939A820-A911-45B8-861D-39CA8982E263}"/>
    <cellStyle name="Normal 4 4 2 2 6 5" xfId="25091" xr:uid="{50630A23-1783-4E8E-8EBD-8E95B5AE0135}"/>
    <cellStyle name="Normal 4 4 2 2 6 6" xfId="12944" xr:uid="{DC969C50-06CB-42DE-AAA8-B174C5A7B8E8}"/>
    <cellStyle name="Normal 4 4 2 2 7" xfId="2250" xr:uid="{00000000-0005-0000-0000-000019060000}"/>
    <cellStyle name="Normal 4 4 2 2 7 2" xfId="7377" xr:uid="{49CA78DA-20A4-4038-8506-5DDD29FC25DE}"/>
    <cellStyle name="Normal 4 4 2 2 7 2 2" xfId="17757" xr:uid="{1B2A0586-7E36-4B38-834F-A9A444B3A174}"/>
    <cellStyle name="Normal 4 4 2 2 7 3" xfId="10210" xr:uid="{572E385B-266A-46A8-9ED4-56DED6012742}"/>
    <cellStyle name="Normal 4 4 2 2 7 3 2" xfId="20590" xr:uid="{C8CD3E5D-43F1-48B5-ACE9-D6CD559183A0}"/>
    <cellStyle name="Normal 4 4 2 2 7 4" xfId="25249" xr:uid="{83230BF6-A134-4CA9-9917-EEAFA2C3B914}"/>
    <cellStyle name="Normal 4 4 2 2 7 5" xfId="14924" xr:uid="{D659C309-94E5-4BC5-B696-F22FD405B31F}"/>
    <cellStyle name="Normal 4 4 2 2 8" xfId="3801" xr:uid="{DDC15438-3D68-4FAD-9D9B-C7E2E167FEA4}"/>
    <cellStyle name="Normal 4 4 2 2 8 2" xfId="8637" xr:uid="{4C619C33-DE7C-49B8-B166-2CA910B63CFD}"/>
    <cellStyle name="Normal 4 4 2 2 8 2 2" xfId="19017" xr:uid="{44B94BF2-0CAD-4A78-B3B9-ECF987ADDE5A}"/>
    <cellStyle name="Normal 4 4 2 2 8 3" xfId="11470" xr:uid="{7B76BDC5-3EC5-42AF-8E55-BFF102FBEAC6}"/>
    <cellStyle name="Normal 4 4 2 2 8 3 2" xfId="21850" xr:uid="{34AC7D1B-4264-4C58-B0E6-F3D739E9EB6C}"/>
    <cellStyle name="Normal 4 4 2 2 8 4" xfId="16184" xr:uid="{545ED7F2-872A-448F-928C-E98B0C60218F}"/>
    <cellStyle name="Normal 4 4 2 2 9" xfId="5289" xr:uid="{4258AE63-37FA-4E3B-88C7-E1ACC51B3145}"/>
    <cellStyle name="Normal 4 4 2 2 9 2" xfId="14587" xr:uid="{28244A37-8FC1-4209-BC34-54CFE44D5963}"/>
    <cellStyle name="Normal 4 4 2 3" xfId="989" xr:uid="{00000000-0005-0000-0000-00008F050000}"/>
    <cellStyle name="Normal 4 4 2 3 10" xfId="9875" xr:uid="{B1AD3C3B-E4EF-4540-8370-CA00C891082A}"/>
    <cellStyle name="Normal 4 4 2 3 10 2" xfId="20255" xr:uid="{4960A5F0-C12E-4B12-AC3D-EEDB6B8C464C}"/>
    <cellStyle name="Normal 4 4 2 3 11" xfId="25423" xr:uid="{0AB0255F-72B3-4885-B9E1-813751B34C02}"/>
    <cellStyle name="Normal 4 4 2 3 12" xfId="12599" xr:uid="{CA292A13-D5E7-41FE-9B23-465F582E343E}"/>
    <cellStyle name="Normal 4 4 2 3 2" xfId="2787" xr:uid="{00000000-0005-0000-0000-000025060000}"/>
    <cellStyle name="Normal 4 4 2 3 2 2" xfId="3344" xr:uid="{00000000-0005-0000-0000-000026060000}"/>
    <cellStyle name="Normal 4 4 2 3 2 2 2" xfId="6402" xr:uid="{343E5849-A095-4356-A6E4-AA28C144EC79}"/>
    <cellStyle name="Normal 4 4 2 3 2 2 2 2" xfId="28616" xr:uid="{9F7BCF5F-F784-4400-B20C-6A8977FADB81}"/>
    <cellStyle name="Normal 4 4 2 3 2 2 2 3" xfId="15971" xr:uid="{591177A3-FFCB-4982-BC14-F6A0916A77D9}"/>
    <cellStyle name="Normal 4 4 2 3 2 2 3" xfId="8424" xr:uid="{C2FF869B-A854-4C88-816D-6510E892D87D}"/>
    <cellStyle name="Normal 4 4 2 3 2 2 3 2" xfId="18804" xr:uid="{7FFBDEA1-A1E4-4C6D-AE1C-A491E9D3ABD1}"/>
    <cellStyle name="Normal 4 4 2 3 2 2 4" xfId="11257" xr:uid="{CD8E96AA-81A3-461E-A843-965AE1CC3170}"/>
    <cellStyle name="Normal 4 4 2 3 2 2 4 2" xfId="21637" xr:uid="{77235E0C-8C7F-4FA5-9A70-8801406D4A23}"/>
    <cellStyle name="Normal 4 4 2 3 2 2 5" xfId="25542" xr:uid="{7E2DF8E2-5082-41B1-A468-00E7FFC3BF73}"/>
    <cellStyle name="Normal 4 4 2 3 2 2 6" xfId="13905" xr:uid="{B88B7EB3-9F60-4C35-8B12-3E2052EF28BE}"/>
    <cellStyle name="Normal 4 4 2 3 2 3" xfId="4340" xr:uid="{74B3D252-263A-4214-BAD9-6E1714328469}"/>
    <cellStyle name="Normal 4 4 2 3 2 3 2" xfId="9112" xr:uid="{DB4B5A45-226D-48AB-B1C4-D080C1D639FB}"/>
    <cellStyle name="Normal 4 4 2 3 2 3 2 2" xfId="29155" xr:uid="{77C2008E-03E2-4F0C-8CD8-F2962237139D}"/>
    <cellStyle name="Normal 4 4 2 3 2 3 2 3" xfId="19492" xr:uid="{F109FBB9-64BD-468A-9BC6-6BCA65B9F0D5}"/>
    <cellStyle name="Normal 4 4 2 3 2 3 3" xfId="11945" xr:uid="{44FA4A1B-9B44-4CF4-832E-40967D5F0FCA}"/>
    <cellStyle name="Normal 4 4 2 3 2 3 3 2" xfId="22325" xr:uid="{FA817901-995B-4402-B4DD-318F52720169}"/>
    <cellStyle name="Normal 4 4 2 3 2 3 4" xfId="24398" xr:uid="{64414920-5AB8-4F86-809F-DC5AA7D433CB}"/>
    <cellStyle name="Normal 4 4 2 3 2 3 5" xfId="16659" xr:uid="{8F21A49A-4D31-4E84-B3AA-8FFCA76483E1}"/>
    <cellStyle name="Normal 4 4 2 3 2 4" xfId="6005" xr:uid="{9ED9DD77-8200-4D6A-8D46-C6657E276F95}"/>
    <cellStyle name="Normal 4 4 2 3 2 4 2" xfId="27778" xr:uid="{AE5FCA32-9F15-45B6-9EEB-C0AFB6BF84CE}"/>
    <cellStyle name="Normal 4 4 2 3 2 4 3" xfId="15458" xr:uid="{0F694240-3902-4780-8B9A-3D5321D5FECC}"/>
    <cellStyle name="Normal 4 4 2 3 2 5" xfId="7911" xr:uid="{E3EE78A6-E101-42FF-AEEA-BFEBB2AF86C3}"/>
    <cellStyle name="Normal 4 4 2 3 2 5 2" xfId="18291" xr:uid="{C1E16FBA-FE8E-4A54-B65B-A50FA1CAC283}"/>
    <cellStyle name="Normal 4 4 2 3 2 6" xfId="10744" xr:uid="{0FFF8D92-EAD0-434C-BD7F-BD069BCCF53A}"/>
    <cellStyle name="Normal 4 4 2 3 2 6 2" xfId="21124" xr:uid="{5EB6700C-27A8-4AD6-876E-4973B72CA798}"/>
    <cellStyle name="Normal 4 4 2 3 2 7" xfId="24691" xr:uid="{D52FFB66-82B9-4586-B744-665C9F32E133}"/>
    <cellStyle name="Normal 4 4 2 3 2 8" xfId="13244" xr:uid="{A24D2BD8-95B1-4F46-A668-2EE59A1BDC03}"/>
    <cellStyle name="Normal 4 4 2 3 3" xfId="3345" xr:uid="{00000000-0005-0000-0000-000027060000}"/>
    <cellStyle name="Normal 4 4 2 3 3 2" xfId="4532" xr:uid="{B667C967-0561-4C42-8BC5-90F59086EA4F}"/>
    <cellStyle name="Normal 4 4 2 3 3 2 2" xfId="9304" xr:uid="{5D054F46-D740-4D54-A354-11CE584B8EC4}"/>
    <cellStyle name="Normal 4 4 2 3 3 2 2 2" xfId="29281" xr:uid="{4D6ACDE4-B724-4058-B0EB-6FD435DC408F}"/>
    <cellStyle name="Normal 4 4 2 3 3 2 2 3" xfId="19684" xr:uid="{AD9CB9B7-9155-4620-BD89-267FF7E163A2}"/>
    <cellStyle name="Normal 4 4 2 3 3 2 3" xfId="12137" xr:uid="{B1CEB952-4071-4AA7-B3E2-61A45C9196DF}"/>
    <cellStyle name="Normal 4 4 2 3 3 2 3 2" xfId="22517" xr:uid="{CA3F5B6B-0FB8-40ED-95B1-0404A707E6EF}"/>
    <cellStyle name="Normal 4 4 2 3 3 2 4" xfId="25827" xr:uid="{B557E776-EDB1-4F38-8179-39D0DD17A096}"/>
    <cellStyle name="Normal 4 4 2 3 3 2 5" xfId="16851" xr:uid="{0AC8B89C-7AF6-4A8E-88EC-20BF3A4E2B09}"/>
    <cellStyle name="Normal 4 4 2 3 3 3" xfId="6403" xr:uid="{3E03D1E4-46FB-4EA6-A55D-6CE5D746A0FA}"/>
    <cellStyle name="Normal 4 4 2 3 3 3 2" xfId="27085" xr:uid="{AF6B99DB-4970-44F9-83F8-550353C549F2}"/>
    <cellStyle name="Normal 4 4 2 3 3 3 3" xfId="15972" xr:uid="{05546C51-7A74-4DC9-A123-D32CCF69BB41}"/>
    <cellStyle name="Normal 4 4 2 3 3 4" xfId="8425" xr:uid="{47DC54E8-D290-438B-A9F6-0A176AE63C6C}"/>
    <cellStyle name="Normal 4 4 2 3 3 4 2" xfId="18805" xr:uid="{E1755450-EC70-4494-BA45-A16E3958D2BB}"/>
    <cellStyle name="Normal 4 4 2 3 3 5" xfId="11258" xr:uid="{A6D1E6E4-5971-4942-887A-43650AFFEA0C}"/>
    <cellStyle name="Normal 4 4 2 3 3 5 2" xfId="21638" xr:uid="{B6280641-65D5-4190-AE7B-601DF9196AC1}"/>
    <cellStyle name="Normal 4 4 2 3 3 6" xfId="25561" xr:uid="{A8C4EC16-EA7A-4861-A0BB-F346D7F4F3D0}"/>
    <cellStyle name="Normal 4 4 2 3 3 7" xfId="13906" xr:uid="{02D88B39-740F-4D60-9A15-9A15A8A2BCB9}"/>
    <cellStyle name="Normal 4 4 2 3 4" xfId="3343" xr:uid="{00000000-0005-0000-0000-000028060000}"/>
    <cellStyle name="Normal 4 4 2 3 4 2" xfId="6401" xr:uid="{7CF52855-B221-49CE-A471-59823C1C5EC2}"/>
    <cellStyle name="Normal 4 4 2 3 4 2 2" xfId="27391" xr:uid="{196D2709-DB11-4493-87A8-571EF4FEB300}"/>
    <cellStyle name="Normal 4 4 2 3 4 2 3" xfId="15970" xr:uid="{78E67D20-8500-42B0-8342-77833EBFD547}"/>
    <cellStyle name="Normal 4 4 2 3 4 3" xfId="8423" xr:uid="{D392A788-D3F4-495C-92BB-C7DF535D7F6E}"/>
    <cellStyle name="Normal 4 4 2 3 4 3 2" xfId="18803" xr:uid="{C7850F2B-0321-44D0-A29E-DC57D5733915}"/>
    <cellStyle name="Normal 4 4 2 3 4 4" xfId="11256" xr:uid="{9F189DF0-C5E1-44CC-AC28-952D571D9414}"/>
    <cellStyle name="Normal 4 4 2 3 4 4 2" xfId="21636" xr:uid="{A6696CC3-A819-425E-8415-27596BCDCEF6}"/>
    <cellStyle name="Normal 4 4 2 3 4 5" xfId="25495" xr:uid="{F3F66694-76D2-4DD2-A42D-A490901CEB69}"/>
    <cellStyle name="Normal 4 4 2 3 4 6" xfId="13904" xr:uid="{BA747545-B287-4E7B-A45F-5E00E23DCEAE}"/>
    <cellStyle name="Normal 4 4 2 3 5" xfId="2599" xr:uid="{00000000-0005-0000-0000-000029060000}"/>
    <cellStyle name="Normal 4 4 2 3 5 2" xfId="5864" xr:uid="{139BE8FC-28F1-4734-8901-3B834D3D2588}"/>
    <cellStyle name="Normal 4 4 2 3 5 2 2" xfId="26183" xr:uid="{4DB9D009-C49D-4C9D-8B31-40E993ACDE8F}"/>
    <cellStyle name="Normal 4 4 2 3 5 2 3" xfId="15271" xr:uid="{14A9D6DC-889E-4B88-A44F-DB60655AF6C1}"/>
    <cellStyle name="Normal 4 4 2 3 5 3" xfId="7724" xr:uid="{E5424755-DE56-4D99-BDD0-F7BA8BA601D0}"/>
    <cellStyle name="Normal 4 4 2 3 5 3 2" xfId="18104" xr:uid="{44B2E874-9A5E-4728-B49D-E29AB0D6C375}"/>
    <cellStyle name="Normal 4 4 2 3 5 4" xfId="10557" xr:uid="{1872EAE9-2A01-45E2-840D-0999BEEF9D85}"/>
    <cellStyle name="Normal 4 4 2 3 5 4 2" xfId="20937" xr:uid="{BB83D161-21E9-4D6B-9DDF-6055BE109484}"/>
    <cellStyle name="Normal 4 4 2 3 5 5" xfId="23360" xr:uid="{37031A89-35BD-4127-BFD7-60F5F3E9C2EE}"/>
    <cellStyle name="Normal 4 4 2 3 5 6" xfId="12987" xr:uid="{412C8670-516E-44AC-ABE8-D75E24AA086C}"/>
    <cellStyle name="Normal 4 4 2 3 6" xfId="2365" xr:uid="{00000000-0005-0000-0000-000024060000}"/>
    <cellStyle name="Normal 4 4 2 3 6 2" xfId="7492" xr:uid="{030E696C-1599-4734-A257-268A964EDB54}"/>
    <cellStyle name="Normal 4 4 2 3 6 2 2" xfId="17872" xr:uid="{15D93248-80F7-4215-82CC-88F904825CB5}"/>
    <cellStyle name="Normal 4 4 2 3 6 3" xfId="10325" xr:uid="{20779726-FE34-46AE-8D69-243702F2566F}"/>
    <cellStyle name="Normal 4 4 2 3 6 3 2" xfId="20705" xr:uid="{0C161F4E-0E79-4057-B1D8-D0034A4E854D}"/>
    <cellStyle name="Normal 4 4 2 3 6 4" xfId="22908" xr:uid="{794A6DF2-1520-439A-BD2D-2EBAECF1CA97}"/>
    <cellStyle name="Normal 4 4 2 3 6 5" xfId="15039" xr:uid="{CA3A1C99-7CFD-4A4C-82D1-2277B4C1D22D}"/>
    <cellStyle name="Normal 4 4 2 3 7" xfId="3900" xr:uid="{A0A63680-17CA-489F-95A6-D6826EDC068D}"/>
    <cellStyle name="Normal 4 4 2 3 7 2" xfId="8732" xr:uid="{07A899F3-7EEC-467F-AEF0-B12738453FE0}"/>
    <cellStyle name="Normal 4 4 2 3 7 2 2" xfId="19112" xr:uid="{250E8EC4-8884-454C-9B4B-249992F96958}"/>
    <cellStyle name="Normal 4 4 2 3 7 3" xfId="11565" xr:uid="{9A952F7A-904B-45D3-880B-F6D974671C03}"/>
    <cellStyle name="Normal 4 4 2 3 7 3 2" xfId="21945" xr:uid="{B6ED0CF5-C516-4F13-A8BB-97E471131A4F}"/>
    <cellStyle name="Normal 4 4 2 3 7 4" xfId="16279" xr:uid="{7FA5334C-9CED-4ACE-9A17-0DE4230501E4}"/>
    <cellStyle name="Normal 4 4 2 3 8" xfId="5291" xr:uid="{8FC8B013-9E56-4911-9A8B-CAF8045B656D}"/>
    <cellStyle name="Normal 4 4 2 3 8 2" xfId="14589" xr:uid="{BC50FF17-FFFF-4D6D-B145-ACDCA896327D}"/>
    <cellStyle name="Normal 4 4 2 3 9" xfId="7042" xr:uid="{EE83E8F2-A16A-4CD0-BC5F-8F969FE98924}"/>
    <cellStyle name="Normal 4 4 2 3 9 2" xfId="17422" xr:uid="{51AFD0D0-CB0B-4931-8E43-E335997652BE}"/>
    <cellStyle name="Normal 4 4 2 4" xfId="990" xr:uid="{00000000-0005-0000-0000-000090050000}"/>
    <cellStyle name="Normal 4 4 2 4 2" xfId="3346" xr:uid="{00000000-0005-0000-0000-00002B060000}"/>
    <cellStyle name="Normal 4 4 2 4 2 2" xfId="6404" xr:uid="{20B61733-C29A-4013-826A-91229857E97E}"/>
    <cellStyle name="Normal 4 4 2 4 2 2 2" xfId="27176" xr:uid="{AE11D454-1CD7-41CE-B9C4-CA1ECC737D00}"/>
    <cellStyle name="Normal 4 4 2 4 2 2 3" xfId="15973" xr:uid="{297D34D7-ACE3-4DC9-866A-BB601572E752}"/>
    <cellStyle name="Normal 4 4 2 4 2 3" xfId="8426" xr:uid="{6A70F0BF-D7D0-4B85-B0C1-79744443D8AD}"/>
    <cellStyle name="Normal 4 4 2 4 2 3 2" xfId="18806" xr:uid="{267F612C-EEAF-43EE-B20C-E6ECA5E6DB21}"/>
    <cellStyle name="Normal 4 4 2 4 2 4" xfId="11259" xr:uid="{C6886769-9BD0-4F8E-A386-8BBF708CF0BA}"/>
    <cellStyle name="Normal 4 4 2 4 2 4 2" xfId="21639" xr:uid="{C9F7911D-DEE3-403B-83CD-E2A6C409A7AC}"/>
    <cellStyle name="Normal 4 4 2 4 2 5" xfId="23985" xr:uid="{B23B2DF9-82EF-45C7-9FBB-906912C74F17}"/>
    <cellStyle name="Normal 4 4 2 4 2 6" xfId="13907" xr:uid="{2F1045BB-53EA-4FB1-890A-6A2795B420BD}"/>
    <cellStyle name="Normal 4 4 2 4 3" xfId="2784" xr:uid="{00000000-0005-0000-0000-00002C060000}"/>
    <cellStyle name="Normal 4 4 2 4 3 2" xfId="6002" xr:uid="{95EA8E11-5537-4A68-AF65-8399F5C49F15}"/>
    <cellStyle name="Normal 4 4 2 4 3 2 2" xfId="28141" xr:uid="{68EEADF2-2AD1-47CD-95C5-623C2B15C40B}"/>
    <cellStyle name="Normal 4 4 2 4 3 2 3" xfId="15455" xr:uid="{81AC6881-060D-49E2-85F5-2E625E9E456B}"/>
    <cellStyle name="Normal 4 4 2 4 3 3" xfId="7908" xr:uid="{E3C17826-5BD3-463F-BCD5-BEEF9F957C4C}"/>
    <cellStyle name="Normal 4 4 2 4 3 3 2" xfId="18288" xr:uid="{4A831123-808B-4BCA-BC87-E889B02E29A8}"/>
    <cellStyle name="Normal 4 4 2 4 3 4" xfId="10741" xr:uid="{C684B92C-9FED-4F5B-B80A-33BD8DA70E4D}"/>
    <cellStyle name="Normal 4 4 2 4 3 4 2" xfId="21121" xr:uid="{0740E351-8637-4EB1-A9B8-E45D0364FF18}"/>
    <cellStyle name="Normal 4 4 2 4 3 5" xfId="22647" xr:uid="{771BE6F7-1616-4895-81F6-29430F4DFF5C}"/>
    <cellStyle name="Normal 4 4 2 4 3 6" xfId="13241" xr:uid="{75F1AEE9-9B4E-4585-8635-8BF605B8F223}"/>
    <cellStyle name="Normal 4 4 2 4 4" xfId="4193" xr:uid="{96BB92AC-F20C-4C4D-AE25-AF828871AFE4}"/>
    <cellStyle name="Normal 4 4 2 4 4 2" xfId="8965" xr:uid="{213E87B1-4640-4830-B3FE-2730CE3A4E12}"/>
    <cellStyle name="Normal 4 4 2 4 4 2 2" xfId="19345" xr:uid="{4732E8CE-8314-4A71-965F-4492544F64DC}"/>
    <cellStyle name="Normal 4 4 2 4 4 3" xfId="11798" xr:uid="{1E649367-FA4B-4B30-B77B-B6496126789A}"/>
    <cellStyle name="Normal 4 4 2 4 4 3 2" xfId="22178" xr:uid="{54000B27-16F5-4737-97AC-5EF6B85A6040}"/>
    <cellStyle name="Normal 4 4 2 4 4 4" xfId="23152" xr:uid="{8F9319D7-B853-4F09-B86A-AB41BD9E4F06}"/>
    <cellStyle name="Normal 4 4 2 4 4 5" xfId="16512" xr:uid="{59A15F81-D3BA-4822-93BE-A4760071BFE6}"/>
    <cellStyle name="Normal 4 4 2 4 5" xfId="5292" xr:uid="{533E2B35-FCAF-412B-9DCA-D713E1E837DA}"/>
    <cellStyle name="Normal 4 4 2 4 5 2" xfId="14590" xr:uid="{E45A6DA9-F6DD-4BE1-88EF-D73B6CBFE0B3}"/>
    <cellStyle name="Normal 4 4 2 4 6" xfId="7043" xr:uid="{7D54AB82-DC51-48D5-8538-93D0951DDF25}"/>
    <cellStyle name="Normal 4 4 2 4 6 2" xfId="17423" xr:uid="{0C0B500B-9BD5-484C-824A-61E62BE1B3F2}"/>
    <cellStyle name="Normal 4 4 2 4 7" xfId="9876" xr:uid="{35D85105-00A8-431A-98BC-D4A460429DBC}"/>
    <cellStyle name="Normal 4 4 2 4 7 2" xfId="20256" xr:uid="{A72441B9-8FDE-4736-968C-4714EBB2DBAE}"/>
    <cellStyle name="Normal 4 4 2 4 8" xfId="23944" xr:uid="{519AB3C6-84B3-4A4B-9948-7581BC858FCF}"/>
    <cellStyle name="Normal 4 4 2 4 9" xfId="12757" xr:uid="{1396107D-6352-405C-BCA7-4BC444A9CA14}"/>
    <cellStyle name="Normal 4 4 2 5" xfId="3347" xr:uid="{00000000-0005-0000-0000-00002D060000}"/>
    <cellStyle name="Normal 4 4 2 5 2" xfId="4533" xr:uid="{5E60AF2D-179F-4D24-AD54-5B7AA556A5DD}"/>
    <cellStyle name="Normal 4 4 2 5 2 2" xfId="9305" xr:uid="{35E01CA6-96A3-4431-B026-E09FEF25DB54}"/>
    <cellStyle name="Normal 4 4 2 5 2 2 2" xfId="29282" xr:uid="{C68B05B6-DAA6-4829-9645-882AF5471896}"/>
    <cellStyle name="Normal 4 4 2 5 2 2 3" xfId="19685" xr:uid="{BCAC5E27-933A-43D6-8166-3CDC64456C93}"/>
    <cellStyle name="Normal 4 4 2 5 2 3" xfId="12138" xr:uid="{0D0CE1D9-91A3-4A1B-9092-D86677B77CD0}"/>
    <cellStyle name="Normal 4 4 2 5 2 3 2" xfId="22518" xr:uid="{F63EBC74-937D-4CFC-9C04-84CE1B457986}"/>
    <cellStyle name="Normal 4 4 2 5 2 4" xfId="24128" xr:uid="{3F722632-BEB6-4346-8723-E53DF6D918A5}"/>
    <cellStyle name="Normal 4 4 2 5 2 5" xfId="16852" xr:uid="{36E94304-D19A-4F07-9B37-DC544DDD0F39}"/>
    <cellStyle name="Normal 4 4 2 5 3" xfId="6405" xr:uid="{F785735A-DF6A-4C2D-8853-2D9398843D1C}"/>
    <cellStyle name="Normal 4 4 2 5 3 2" xfId="28160" xr:uid="{4B461DD2-E85E-4D0F-A84C-F33FEE6549B2}"/>
    <cellStyle name="Normal 4 4 2 5 3 3" xfId="15974" xr:uid="{C15983D7-7394-45E1-8C77-4667DF42AD09}"/>
    <cellStyle name="Normal 4 4 2 5 4" xfId="8427" xr:uid="{5C2664CF-91DD-4A80-AE8E-2B2FB102247E}"/>
    <cellStyle name="Normal 4 4 2 5 4 2" xfId="18807" xr:uid="{312626E5-694C-4D09-8BFA-5A6B78A28534}"/>
    <cellStyle name="Normal 4 4 2 5 5" xfId="11260" xr:uid="{AE33355B-2358-4410-84AB-CD4C0EDC0107}"/>
    <cellStyle name="Normal 4 4 2 5 5 2" xfId="21640" xr:uid="{3F5C8609-160F-4530-A90A-D78FEBD4EE7D}"/>
    <cellStyle name="Normal 4 4 2 5 6" xfId="25517" xr:uid="{A9CA32F4-4CF4-4CCD-A676-7EC5AC72E217}"/>
    <cellStyle name="Normal 4 4 2 5 7" xfId="13908" xr:uid="{FF8E5222-B025-4A0F-B407-00746D92BB11}"/>
    <cellStyle name="Normal 4 4 2 6" xfId="2936" xr:uid="{00000000-0005-0000-0000-00002E060000}"/>
    <cellStyle name="Normal 4 4 2 6 2" xfId="6116" xr:uid="{5B3B8C6D-A847-46E6-9FFA-E283D1827F41}"/>
    <cellStyle name="Normal 4 4 2 6 2 2" xfId="27501" xr:uid="{256FD398-1765-4561-B83B-60BA0532852E}"/>
    <cellStyle name="Normal 4 4 2 6 2 3" xfId="15594" xr:uid="{628FFAED-D951-44EC-8EDC-07AD4BDDC531}"/>
    <cellStyle name="Normal 4 4 2 6 3" xfId="8047" xr:uid="{3159FA81-94C4-4D3A-8F13-76BF2389BBB9}"/>
    <cellStyle name="Normal 4 4 2 6 3 2" xfId="18427" xr:uid="{360F8008-33CF-4D76-82CB-D0439AE14674}"/>
    <cellStyle name="Normal 4 4 2 6 4" xfId="10880" xr:uid="{1A7917F8-51D4-4B2F-849F-B7F8A81829AD}"/>
    <cellStyle name="Normal 4 4 2 6 4 2" xfId="21260" xr:uid="{EA4F534D-6D68-42D7-98EB-6CBB0775F31C}"/>
    <cellStyle name="Normal 4 4 2 6 5" xfId="22758" xr:uid="{BE31A1BC-E09B-45D6-A853-5E4B01C10954}"/>
    <cellStyle name="Normal 4 4 2 6 6" xfId="13455" xr:uid="{AC3B5C53-4470-46C2-BD54-B93BA475B524}"/>
    <cellStyle name="Normal 4 4 2 7" xfId="2496" xr:uid="{00000000-0005-0000-0000-00002F060000}"/>
    <cellStyle name="Normal 4 4 2 7 2" xfId="5779" xr:uid="{6C89BBB6-B358-40CC-A506-DF06AF094E74}"/>
    <cellStyle name="Normal 4 4 2 7 2 2" xfId="27186" xr:uid="{AF97877D-DC51-4FD6-8AB3-CF38E2140017}"/>
    <cellStyle name="Normal 4 4 2 7 2 3" xfId="15168" xr:uid="{57C8706A-73C8-4E4E-B7B5-23D436CB38CA}"/>
    <cellStyle name="Normal 4 4 2 7 3" xfId="7621" xr:uid="{4963D2F7-C942-410B-A0FB-94E0DC35EA63}"/>
    <cellStyle name="Normal 4 4 2 7 3 2" xfId="18001" xr:uid="{EB8D888C-28AD-4A32-A8EE-59687F8BC34F}"/>
    <cellStyle name="Normal 4 4 2 7 4" xfId="10454" xr:uid="{42BE68C6-AD2C-4A30-85AC-FF0D67F7855A}"/>
    <cellStyle name="Normal 4 4 2 7 4 2" xfId="20834" xr:uid="{CB5FC10B-AC48-4DA8-A409-C02114CDE171}"/>
    <cellStyle name="Normal 4 4 2 7 5" xfId="22930" xr:uid="{FA34AF95-0BFC-4073-918E-2CF4FC4D06D4}"/>
    <cellStyle name="Normal 4 4 2 7 6" xfId="12884" xr:uid="{3372F42B-11D6-48F8-94B4-E68C129381B2}"/>
    <cellStyle name="Normal 4 4 2 8" xfId="2190" xr:uid="{00000000-0005-0000-0000-000018060000}"/>
    <cellStyle name="Normal 4 4 2 8 2" xfId="7317" xr:uid="{F821927E-FF2E-47FC-B390-71685C7CCE2B}"/>
    <cellStyle name="Normal 4 4 2 8 2 2" xfId="17697" xr:uid="{38FF1FEC-56E1-4843-B852-D3A78EC33CC7}"/>
    <cellStyle name="Normal 4 4 2 8 3" xfId="10150" xr:uid="{71790410-07D4-467B-A565-A2406DC2C56F}"/>
    <cellStyle name="Normal 4 4 2 8 3 2" xfId="20530" xr:uid="{409FBD40-5A2B-4A72-809F-EE173AC1241F}"/>
    <cellStyle name="Normal 4 4 2 8 4" xfId="23159" xr:uid="{06BF8221-A1D6-47ED-82A6-7E370277956D}"/>
    <cellStyle name="Normal 4 4 2 8 5" xfId="14864" xr:uid="{881F6974-E9F0-46E4-8294-8C2A320F09FA}"/>
    <cellStyle name="Normal 4 4 2 9" xfId="3986" xr:uid="{B16C01AD-B9E5-44C6-ADA8-D9B3921D7DFB}"/>
    <cellStyle name="Normal 4 4 2 9 2" xfId="8810" xr:uid="{281D8EDE-F9A6-43C1-9742-21DE38177E57}"/>
    <cellStyle name="Normal 4 4 2 9 2 2" xfId="19190" xr:uid="{9AEBB8E4-FDE3-413D-AA75-01417202CE90}"/>
    <cellStyle name="Normal 4 4 2 9 3" xfId="11643" xr:uid="{3267E1C4-3272-441D-8A24-461403A7F96B}"/>
    <cellStyle name="Normal 4 4 2 9 3 2" xfId="22023" xr:uid="{DDD9BDDF-AFFC-4EB4-9874-C133700B6679}"/>
    <cellStyle name="Normal 4 4 2 9 4" xfId="16357" xr:uid="{C9A5B588-EB5B-4732-9027-4843E7F14F44}"/>
    <cellStyle name="Normal 4 4 3" xfId="991" xr:uid="{00000000-0005-0000-0000-000091050000}"/>
    <cellStyle name="Normal 4 4 3 10" xfId="5293" xr:uid="{88B6DE60-D7A5-41FD-996D-110C6073BC2F}"/>
    <cellStyle name="Normal 4 4 3 10 2" xfId="14591" xr:uid="{CEA30152-4AF3-4C5C-BEAC-D06BFA565B8E}"/>
    <cellStyle name="Normal 4 4 3 11" xfId="7044" xr:uid="{2DC32E99-2A6D-4B7A-91E3-D2377718AACA}"/>
    <cellStyle name="Normal 4 4 3 11 2" xfId="17424" xr:uid="{8134CA82-294A-4E34-AA54-41DC39FEAD23}"/>
    <cellStyle name="Normal 4 4 3 12" xfId="9877" xr:uid="{A898B6A6-D9A0-49CF-843D-5A41ACD04B3E}"/>
    <cellStyle name="Normal 4 4 3 12 2" xfId="20257" xr:uid="{67DD2765-FEF1-4A0A-A1BE-F5BF3D9D41ED}"/>
    <cellStyle name="Normal 4 4 3 13" xfId="24669" xr:uid="{8E62B68A-D58A-4532-91A2-F2AF68881A4F}"/>
    <cellStyle name="Normal 4 4 3 14" xfId="12459" xr:uid="{6D09E4C8-F1C9-40F3-A072-8BF6DC8D0B70}"/>
    <cellStyle name="Normal 4 4 3 2" xfId="992" xr:uid="{00000000-0005-0000-0000-000092050000}"/>
    <cellStyle name="Normal 4 4 3 2 10" xfId="9878" xr:uid="{F255A013-70AB-4A59-8633-B48A70F454FC}"/>
    <cellStyle name="Normal 4 4 3 2 10 2" xfId="20258" xr:uid="{D28DD238-54D2-4B69-A7C1-6CE81E63D2FA}"/>
    <cellStyle name="Normal 4 4 3 2 11" xfId="24673" xr:uid="{366AD8EB-E5A1-4DD2-B560-9D07126072B4}"/>
    <cellStyle name="Normal 4 4 3 2 12" xfId="12600" xr:uid="{1D5673CB-386D-40C7-88B0-0DB1519D39A4}"/>
    <cellStyle name="Normal 4 4 3 2 2" xfId="993" xr:uid="{00000000-0005-0000-0000-000093050000}"/>
    <cellStyle name="Normal 4 4 3 2 2 2" xfId="3349" xr:uid="{00000000-0005-0000-0000-000033060000}"/>
    <cellStyle name="Normal 4 4 3 2 2 2 2" xfId="6407" xr:uid="{00633550-0CEB-489C-BF76-9FA9D44E0746}"/>
    <cellStyle name="Normal 4 4 3 2 2 2 2 2" xfId="28046" xr:uid="{107BB400-7316-403D-A324-78BEE252AE6E}"/>
    <cellStyle name="Normal 4 4 3 2 2 2 2 3" xfId="28055" xr:uid="{D4671570-37DF-4E1F-9685-441CF788607D}"/>
    <cellStyle name="Normal 4 4 3 2 2 2 2 4" xfId="15976" xr:uid="{569A8433-37B8-4B2D-BED4-516E8C1CFB99}"/>
    <cellStyle name="Normal 4 4 3 2 2 2 3" xfId="8429" xr:uid="{43432A74-8AD5-42AF-A9F2-FCAC50F97D32}"/>
    <cellStyle name="Normal 4 4 3 2 2 2 3 2" xfId="28911" xr:uid="{6D738C94-1394-421B-8925-58847C9B12F2}"/>
    <cellStyle name="Normal 4 4 3 2 2 2 3 3" xfId="18809" xr:uid="{C04674E1-32BF-4D6F-B1B9-B9F6653E7F7B}"/>
    <cellStyle name="Normal 4 4 3 2 2 2 4" xfId="11262" xr:uid="{3EDAD551-5A33-47A0-9975-2DE6BABECBDF}"/>
    <cellStyle name="Normal 4 4 3 2 2 2 4 2" xfId="21642" xr:uid="{EBB800D0-4C8B-483A-A777-005DB570AC02}"/>
    <cellStyle name="Normal 4 4 3 2 2 2 5" xfId="25192" xr:uid="{AC222BDA-295B-4B7F-9BF5-C5D478EC2486}"/>
    <cellStyle name="Normal 4 4 3 2 2 2 6" xfId="13910" xr:uid="{27E63BC5-56C9-489C-A731-AF3D82D6E2CC}"/>
    <cellStyle name="Normal 4 4 3 2 2 3" xfId="4342" xr:uid="{0C5886EB-F9A9-433B-B04A-12B1F791A654}"/>
    <cellStyle name="Normal 4 4 3 2 2 3 2" xfId="9114" xr:uid="{48B52A04-3533-40E8-BBC6-9F81FA09C7E8}"/>
    <cellStyle name="Normal 4 4 3 2 2 3 2 2" xfId="29157" xr:uid="{CC7B71A2-16DA-44FB-ABEF-A9D0EFEE69CE}"/>
    <cellStyle name="Normal 4 4 3 2 2 3 2 3" xfId="19494" xr:uid="{5F1BACCC-80CB-498D-9DAC-6A7E5380D294}"/>
    <cellStyle name="Normal 4 4 3 2 2 3 3" xfId="11947" xr:uid="{25FC1F0C-D661-4395-8501-84C4EA98AB69}"/>
    <cellStyle name="Normal 4 4 3 2 2 3 3 2" xfId="22327" xr:uid="{206E4AEB-9D88-4016-85D2-A25E338C833B}"/>
    <cellStyle name="Normal 4 4 3 2 2 3 4" xfId="23496" xr:uid="{AA8374BD-F104-48E4-8843-A94EBE10930E}"/>
    <cellStyle name="Normal 4 4 3 2 2 3 5" xfId="16661" xr:uid="{072914E5-77BE-4B58-9C08-4E51D0FBFA68}"/>
    <cellStyle name="Normal 4 4 3 2 2 4" xfId="5295" xr:uid="{26717934-BE0B-4FD6-B482-94A25175970F}"/>
    <cellStyle name="Normal 4 4 3 2 2 4 2" xfId="27802" xr:uid="{E471440A-0506-45A8-8DCF-223AF063FB8B}"/>
    <cellStyle name="Normal 4 4 3 2 2 4 3" xfId="14593" xr:uid="{58AA8BF7-CC5F-4C5B-9F16-DC942AD323E2}"/>
    <cellStyle name="Normal 4 4 3 2 2 5" xfId="7046" xr:uid="{8C01A2C2-DACA-42D4-ADB1-02790D8E85E5}"/>
    <cellStyle name="Normal 4 4 3 2 2 5 2" xfId="17426" xr:uid="{5B993106-9B55-4855-9C3B-A88708F6DFCF}"/>
    <cellStyle name="Normal 4 4 3 2 2 6" xfId="9879" xr:uid="{9BCF11DB-9CF6-4244-8DF9-783DEDCCADDA}"/>
    <cellStyle name="Normal 4 4 3 2 2 6 2" xfId="20259" xr:uid="{56E7D71D-6185-4232-B67F-A7EC19DCE073}"/>
    <cellStyle name="Normal 4 4 3 2 2 7" xfId="24304" xr:uid="{7A7012E4-D9D2-45AE-B5A2-4FCEDA725ACA}"/>
    <cellStyle name="Normal 4 4 3 2 2 8" xfId="13246" xr:uid="{64D362F5-1611-4AC2-AE01-8C579BB6751B}"/>
    <cellStyle name="Normal 4 4 3 2 3" xfId="3350" xr:uid="{00000000-0005-0000-0000-000034060000}"/>
    <cellStyle name="Normal 4 4 3 2 3 2" xfId="4534" xr:uid="{2A0F3A8C-4A5A-47EC-ACD2-D50F6D6C82F7}"/>
    <cellStyle name="Normal 4 4 3 2 3 2 2" xfId="9306" xr:uid="{386CECEE-1C2B-4675-9F80-8A8AAECC8B6F}"/>
    <cellStyle name="Normal 4 4 3 2 3 2 2 2" xfId="29283" xr:uid="{62E6EE81-F264-4690-B08D-D11F23B9190D}"/>
    <cellStyle name="Normal 4 4 3 2 3 2 2 3" xfId="19686" xr:uid="{EFA10093-6DA2-4B7C-80EA-DD8CD4FA7702}"/>
    <cellStyle name="Normal 4 4 3 2 3 2 3" xfId="12139" xr:uid="{F280EA41-8078-48B8-A463-73C033571C38}"/>
    <cellStyle name="Normal 4 4 3 2 3 2 3 2" xfId="22519" xr:uid="{3D09AA19-0E66-4EB2-A359-633324598582}"/>
    <cellStyle name="Normal 4 4 3 2 3 2 4" xfId="24812" xr:uid="{952D9C29-925D-4A29-8664-70B026A402B6}"/>
    <cellStyle name="Normal 4 4 3 2 3 2 5" xfId="16853" xr:uid="{C02EC18D-4EC3-4EB0-B8D4-17E8B5FDB6EA}"/>
    <cellStyle name="Normal 4 4 3 2 3 3" xfId="6408" xr:uid="{91A91A5F-D051-4EBF-9066-F692AF96864B}"/>
    <cellStyle name="Normal 4 4 3 2 3 3 2" xfId="27553" xr:uid="{C9E2869B-EC75-4687-95C0-6BE5BB5077ED}"/>
    <cellStyle name="Normal 4 4 3 2 3 3 3" xfId="15977" xr:uid="{D4A3621A-2D8E-4B11-9F92-F68142AEBBDA}"/>
    <cellStyle name="Normal 4 4 3 2 3 4" xfId="8430" xr:uid="{A0F448F4-0E27-4CD4-BA2E-E84BC0C84681}"/>
    <cellStyle name="Normal 4 4 3 2 3 4 2" xfId="18810" xr:uid="{4B0F16B0-9C06-4C83-AD89-0D17C2242C3F}"/>
    <cellStyle name="Normal 4 4 3 2 3 5" xfId="11263" xr:uid="{7DF33F54-5FDB-44FE-9057-7B6E59DA09A5}"/>
    <cellStyle name="Normal 4 4 3 2 3 5 2" xfId="21643" xr:uid="{3754B178-E58F-47DB-A78C-F96880072886}"/>
    <cellStyle name="Normal 4 4 3 2 3 6" xfId="23030" xr:uid="{CA007D25-6172-437D-A65E-BFAE886AC180}"/>
    <cellStyle name="Normal 4 4 3 2 3 7" xfId="13911" xr:uid="{BB4D16E7-B394-45F0-AFD2-45F403903763}"/>
    <cellStyle name="Normal 4 4 3 2 4" xfId="3348" xr:uid="{00000000-0005-0000-0000-000035060000}"/>
    <cellStyle name="Normal 4 4 3 2 4 2" xfId="6406" xr:uid="{E1D61AF0-110C-4A7F-A9D6-B3B628E21F99}"/>
    <cellStyle name="Normal 4 4 3 2 4 2 2" xfId="28568" xr:uid="{E915782A-F4DA-4A59-9F00-74A4A8A56104}"/>
    <cellStyle name="Normal 4 4 3 2 4 2 3" xfId="15975" xr:uid="{7C31119E-A159-4E6B-8ADB-126245A31818}"/>
    <cellStyle name="Normal 4 4 3 2 4 3" xfId="8428" xr:uid="{8EE90E21-299B-47B2-A2F4-C7BFE3DD8AAD}"/>
    <cellStyle name="Normal 4 4 3 2 4 3 2" xfId="18808" xr:uid="{7AA1D0A5-007E-4050-9A9B-72623895D301}"/>
    <cellStyle name="Normal 4 4 3 2 4 4" xfId="11261" xr:uid="{94D5D4E3-3608-46BD-B574-85ECE77FAC8E}"/>
    <cellStyle name="Normal 4 4 3 2 4 4 2" xfId="21641" xr:uid="{3EDEE02D-59D4-47A9-9F5E-D57F2BAEF8D7}"/>
    <cellStyle name="Normal 4 4 3 2 4 5" xfId="24726" xr:uid="{D696B5D4-4C25-48F6-A7D7-B57F18260A53}"/>
    <cellStyle name="Normal 4 4 3 2 4 6" xfId="13909" xr:uid="{B03E9160-65CA-4ED8-8AEF-3BE7EC556657}"/>
    <cellStyle name="Normal 4 4 3 2 5" xfId="2533" xr:uid="{00000000-0005-0000-0000-000036060000}"/>
    <cellStyle name="Normal 4 4 3 2 5 2" xfId="5807" xr:uid="{D4BF47C8-FF73-444E-81E2-7F182E7B0AC6}"/>
    <cellStyle name="Normal 4 4 3 2 5 2 2" xfId="26996" xr:uid="{F6291A55-DD33-42BA-BA02-ED344CCDFB28}"/>
    <cellStyle name="Normal 4 4 3 2 5 2 3" xfId="15205" xr:uid="{79871B39-F309-4A30-AD38-F63F5787752B}"/>
    <cellStyle name="Normal 4 4 3 2 5 3" xfId="7658" xr:uid="{58CC0819-D813-425A-973A-3EEEAF1A1778}"/>
    <cellStyle name="Normal 4 4 3 2 5 3 2" xfId="18038" xr:uid="{6EA1ED6B-715D-48FC-A3CB-64B3312C0AA3}"/>
    <cellStyle name="Normal 4 4 3 2 5 4" xfId="10491" xr:uid="{81719869-DC8F-4F37-ABC0-DE4BF813ED34}"/>
    <cellStyle name="Normal 4 4 3 2 5 4 2" xfId="20871" xr:uid="{B8068C4B-6753-42D6-B3E8-27426EE0C0F6}"/>
    <cellStyle name="Normal 4 4 3 2 5 5" xfId="24540" xr:uid="{A318FF14-026E-45A3-A70F-1A2111E853AF}"/>
    <cellStyle name="Normal 4 4 3 2 5 6" xfId="12921" xr:uid="{09E791B4-3C1F-4420-BF75-EC5501BDD391}"/>
    <cellStyle name="Normal 4 4 3 2 6" xfId="2366" xr:uid="{00000000-0005-0000-0000-000031060000}"/>
    <cellStyle name="Normal 4 4 3 2 6 2" xfId="7493" xr:uid="{192012FC-A505-4340-98FE-A3126E95501E}"/>
    <cellStyle name="Normal 4 4 3 2 6 2 2" xfId="17873" xr:uid="{03111FB6-39A8-451B-96F2-72E8DD23A6B9}"/>
    <cellStyle name="Normal 4 4 3 2 6 3" xfId="10326" xr:uid="{904AECDB-464E-4755-BE19-8F70B5547D5C}"/>
    <cellStyle name="Normal 4 4 3 2 6 3 2" xfId="20706" xr:uid="{CFB0C1BB-A858-4141-8C35-EE59CCB35971}"/>
    <cellStyle name="Normal 4 4 3 2 6 4" xfId="25586" xr:uid="{432B12DE-9603-4960-A1BB-3A86AE412E29}"/>
    <cellStyle name="Normal 4 4 3 2 6 5" xfId="15040" xr:uid="{B0DAF18C-3B61-444C-889B-8081FD024C30}"/>
    <cellStyle name="Normal 4 4 3 2 7" xfId="3901" xr:uid="{6225CC75-CA53-4133-8BE5-2959BE0A2A54}"/>
    <cellStyle name="Normal 4 4 3 2 7 2" xfId="8733" xr:uid="{650C195F-1910-4E5D-9E1B-E17080A82A8C}"/>
    <cellStyle name="Normal 4 4 3 2 7 2 2" xfId="19113" xr:uid="{39532BFA-4E0E-4D98-8650-C1361F182236}"/>
    <cellStyle name="Normal 4 4 3 2 7 3" xfId="11566" xr:uid="{FE4574BF-3DA2-426C-8908-083B65F401C2}"/>
    <cellStyle name="Normal 4 4 3 2 7 3 2" xfId="21946" xr:uid="{3CE25913-3A01-4CB2-95CD-67E3AF59AB1A}"/>
    <cellStyle name="Normal 4 4 3 2 7 4" xfId="16280" xr:uid="{8394EDD0-2244-44D5-BD54-BA89D120D19C}"/>
    <cellStyle name="Normal 4 4 3 2 8" xfId="5294" xr:uid="{CC0C7A1D-A8E1-4FAD-A9D6-DBDD1C0D7E69}"/>
    <cellStyle name="Normal 4 4 3 2 8 2" xfId="14592" xr:uid="{A9B60DA8-CCEB-4E20-8F16-DFEB8FE5C967}"/>
    <cellStyle name="Normal 4 4 3 2 9" xfId="7045" xr:uid="{4B57BBD0-EBA8-4E97-B741-1C10AE2A913B}"/>
    <cellStyle name="Normal 4 4 3 2 9 2" xfId="17425" xr:uid="{6A3E1E8E-7DFE-4F85-8B1D-A88865591F12}"/>
    <cellStyle name="Normal 4 4 3 3" xfId="994" xr:uid="{00000000-0005-0000-0000-000094050000}"/>
    <cellStyle name="Normal 4 4 3 3 10" xfId="22807" xr:uid="{987EE5FF-8B79-4E53-A401-27689ED6ACC7}"/>
    <cellStyle name="Normal 4 4 3 3 11" xfId="12758" xr:uid="{5F98A08F-7AEE-4A90-BF5A-5E6C2B3C6D77}"/>
    <cellStyle name="Normal 4 4 3 3 2" xfId="2788" xr:uid="{00000000-0005-0000-0000-000038060000}"/>
    <cellStyle name="Normal 4 4 3 3 2 2" xfId="3352" xr:uid="{00000000-0005-0000-0000-000039060000}"/>
    <cellStyle name="Normal 4 4 3 3 2 2 2" xfId="6410" xr:uid="{F0D7B8CE-5989-4B44-A11D-6BE5EE023DAE}"/>
    <cellStyle name="Normal 4 4 3 3 2 2 2 2" xfId="26310" xr:uid="{20ECE3AB-95E1-4C72-8547-E6DAA8F39BBE}"/>
    <cellStyle name="Normal 4 4 3 3 2 2 2 3" xfId="15979" xr:uid="{8E92EA97-8D72-4EEE-A896-10989C13FA8E}"/>
    <cellStyle name="Normal 4 4 3 3 2 2 3" xfId="8432" xr:uid="{D7890BE3-5F25-4868-9459-F482288A4646}"/>
    <cellStyle name="Normal 4 4 3 3 2 2 3 2" xfId="18812" xr:uid="{266E21A7-4E13-495B-9688-0FE00F07C4C2}"/>
    <cellStyle name="Normal 4 4 3 3 2 2 4" xfId="11265" xr:uid="{6B8BCF1B-AAD3-4E3A-B2FC-149DEA071F0B}"/>
    <cellStyle name="Normal 4 4 3 3 2 2 4 2" xfId="21645" xr:uid="{CA266A13-83DD-4E1A-8451-05463928871A}"/>
    <cellStyle name="Normal 4 4 3 3 2 2 5" xfId="24322" xr:uid="{5C4AF685-1C8F-44AD-A0D2-86B37A4B3AE6}"/>
    <cellStyle name="Normal 4 4 3 3 2 2 6" xfId="13913" xr:uid="{CAC97086-7938-48DA-894B-B82DA6F61B8B}"/>
    <cellStyle name="Normal 4 4 3 3 2 3" xfId="4343" xr:uid="{9B92228C-3E74-489C-8801-556384B30F1A}"/>
    <cellStyle name="Normal 4 4 3 3 2 3 2" xfId="9115" xr:uid="{DDADC91D-FC06-4187-AE2E-AF80FDA92CF5}"/>
    <cellStyle name="Normal 4 4 3 3 2 3 2 2" xfId="29158" xr:uid="{89767C29-DD53-4656-9EB4-8C1FAE3C4C6D}"/>
    <cellStyle name="Normal 4 4 3 3 2 3 2 3" xfId="19495" xr:uid="{14738460-639F-4038-8F22-F3168F19F5A3}"/>
    <cellStyle name="Normal 4 4 3 3 2 3 3" xfId="11948" xr:uid="{C13D50FA-4882-4268-B2A3-32EA8066D09C}"/>
    <cellStyle name="Normal 4 4 3 3 2 3 3 2" xfId="22328" xr:uid="{276D7538-C8F0-4F78-ACF2-D991DFD3DB63}"/>
    <cellStyle name="Normal 4 4 3 3 2 3 4" xfId="25487" xr:uid="{87FF3322-4FC3-4053-A1F2-F8EFC4AAE8BF}"/>
    <cellStyle name="Normal 4 4 3 3 2 3 5" xfId="16662" xr:uid="{64F5A6FE-B27C-419C-8DAC-DD7DEEE8DD7E}"/>
    <cellStyle name="Normal 4 4 3 3 2 4" xfId="6006" xr:uid="{DC03F221-C779-438F-B08A-301AB2C51A32}"/>
    <cellStyle name="Normal 4 4 3 3 2 4 2" xfId="26752" xr:uid="{7E56A677-DD69-4423-A87C-C38E81CDF76C}"/>
    <cellStyle name="Normal 4 4 3 3 2 4 3" xfId="15459" xr:uid="{8CE8E04D-DABA-4F74-A4D7-17932519216B}"/>
    <cellStyle name="Normal 4 4 3 3 2 5" xfId="7912" xr:uid="{135AA85E-B505-4979-8CFE-8F669DFB904C}"/>
    <cellStyle name="Normal 4 4 3 3 2 5 2" xfId="18292" xr:uid="{9C6875CF-756F-4369-917A-1465F7590E8E}"/>
    <cellStyle name="Normal 4 4 3 3 2 6" xfId="10745" xr:uid="{81E31FC3-9B90-4324-A081-8B029DE02FBB}"/>
    <cellStyle name="Normal 4 4 3 3 2 6 2" xfId="21125" xr:uid="{BB59E8E2-2876-44B8-9E50-3A0D9FDF678F}"/>
    <cellStyle name="Normal 4 4 3 3 2 7" xfId="24538" xr:uid="{D0303B1B-2F01-471D-8F33-C7270CAF9253}"/>
    <cellStyle name="Normal 4 4 3 3 2 8" xfId="13247" xr:uid="{173229FF-8CBC-415F-9F70-A0EEEACE8ADD}"/>
    <cellStyle name="Normal 4 4 3 3 3" xfId="3353" xr:uid="{00000000-0005-0000-0000-00003A060000}"/>
    <cellStyle name="Normal 4 4 3 3 3 2" xfId="4535" xr:uid="{2AF32572-1D55-4043-826F-337A7D3BA8CE}"/>
    <cellStyle name="Normal 4 4 3 3 3 2 2" xfId="9307" xr:uid="{45D872CE-A08D-46C5-A3DD-CDA2BF6CAC57}"/>
    <cellStyle name="Normal 4 4 3 3 3 2 2 2" xfId="29284" xr:uid="{CE6FA758-4B8B-4C6D-806B-8AE678C81868}"/>
    <cellStyle name="Normal 4 4 3 3 3 2 2 3" xfId="19687" xr:uid="{44E12208-224C-4FDB-A214-4B6F69A1F655}"/>
    <cellStyle name="Normal 4 4 3 3 3 2 3" xfId="12140" xr:uid="{52809B32-C92D-4190-AB94-36EA9F3C327D}"/>
    <cellStyle name="Normal 4 4 3 3 3 2 3 2" xfId="22520" xr:uid="{45274F09-A6A6-4C4A-90F6-70E767FA7A66}"/>
    <cellStyle name="Normal 4 4 3 3 3 2 4" xfId="24207" xr:uid="{756062A5-B80E-49F4-AFE4-CD7C99C58703}"/>
    <cellStyle name="Normal 4 4 3 3 3 2 5" xfId="16854" xr:uid="{91FE53EC-E4A0-4C39-AE05-CD1981029634}"/>
    <cellStyle name="Normal 4 4 3 3 3 3" xfId="6411" xr:uid="{EA003898-62FC-4629-B6C3-D855DEF0542D}"/>
    <cellStyle name="Normal 4 4 3 3 3 3 2" xfId="27034" xr:uid="{EB7ADEE8-6F10-447A-9F5D-DBF7D9E7F011}"/>
    <cellStyle name="Normal 4 4 3 3 3 3 3" xfId="15980" xr:uid="{4F70E156-9B38-42D4-8E18-B4690DD41064}"/>
    <cellStyle name="Normal 4 4 3 3 3 4" xfId="8433" xr:uid="{28892803-79E2-452F-90CA-6BC77CF0B8F1}"/>
    <cellStyle name="Normal 4 4 3 3 3 4 2" xfId="18813" xr:uid="{F25BF1F6-DAE9-4182-B9D8-83B852976089}"/>
    <cellStyle name="Normal 4 4 3 3 3 5" xfId="11266" xr:uid="{A07FF229-102F-4CE4-B5BB-201F868E9851}"/>
    <cellStyle name="Normal 4 4 3 3 3 5 2" xfId="21646" xr:uid="{9572FE2A-D274-485D-A855-286B92CDED99}"/>
    <cellStyle name="Normal 4 4 3 3 3 6" xfId="24688" xr:uid="{6416F198-8AD4-4B3A-9F17-CEEADF7E3048}"/>
    <cellStyle name="Normal 4 4 3 3 3 7" xfId="13914" xr:uid="{7B4F3DE0-9FDC-4221-AD6B-EE360D26973C}"/>
    <cellStyle name="Normal 4 4 3 3 4" xfId="3351" xr:uid="{00000000-0005-0000-0000-00003B060000}"/>
    <cellStyle name="Normal 4 4 3 3 4 2" xfId="6409" xr:uid="{6A58AA44-063B-43CE-B4FE-985CDAE9F865}"/>
    <cellStyle name="Normal 4 4 3 3 4 2 2" xfId="27092" xr:uid="{01FB4A3D-7480-408E-ABA8-EF7662A5402B}"/>
    <cellStyle name="Normal 4 4 3 3 4 2 3" xfId="15978" xr:uid="{A73A6EF9-151F-4F93-AD08-B5DD39728763}"/>
    <cellStyle name="Normal 4 4 3 3 4 3" xfId="8431" xr:uid="{CF293C32-F919-4C58-AC3E-3E5AB26D8B3C}"/>
    <cellStyle name="Normal 4 4 3 3 4 3 2" xfId="18811" xr:uid="{477A468F-C2D5-4456-890A-FF41B7654703}"/>
    <cellStyle name="Normal 4 4 3 3 4 4" xfId="11264" xr:uid="{A039E16B-631D-427E-895C-CBABD9D4E697}"/>
    <cellStyle name="Normal 4 4 3 3 4 4 2" xfId="21644" xr:uid="{47BDA3F0-6F5E-462A-BC6D-126B47833054}"/>
    <cellStyle name="Normal 4 4 3 3 4 5" xfId="24363" xr:uid="{9538830B-933E-45F1-BC65-9663407F486D}"/>
    <cellStyle name="Normal 4 4 3 3 4 6" xfId="13912" xr:uid="{93F374F6-97EE-4EBD-99B3-147461753B05}"/>
    <cellStyle name="Normal 4 4 3 3 5" xfId="2635" xr:uid="{00000000-0005-0000-0000-00003C060000}"/>
    <cellStyle name="Normal 4 4 3 3 5 2" xfId="5897" xr:uid="{63CA9AAF-F898-4537-8DBE-380FD52EA124}"/>
    <cellStyle name="Normal 4 4 3 3 5 2 2" xfId="25897" xr:uid="{5187551B-F931-4F3F-9206-E053730CE909}"/>
    <cellStyle name="Normal 4 4 3 3 5 2 3" xfId="15307" xr:uid="{961BEBA4-5A1C-4407-BA52-D43019A5E04F}"/>
    <cellStyle name="Normal 4 4 3 3 5 3" xfId="7760" xr:uid="{C6EFDBEE-700F-410E-BB09-BCD1CE215D15}"/>
    <cellStyle name="Normal 4 4 3 3 5 3 2" xfId="18140" xr:uid="{552287C7-C581-4E88-BBC5-A50C28782E2B}"/>
    <cellStyle name="Normal 4 4 3 3 5 4" xfId="10593" xr:uid="{DAA8BED5-C170-49E3-AC82-37DBA6B62B26}"/>
    <cellStyle name="Normal 4 4 3 3 5 4 2" xfId="20973" xr:uid="{7E5C18AC-3CCD-4195-B99A-712E5F5B6083}"/>
    <cellStyle name="Normal 4 4 3 3 5 5" xfId="22810" xr:uid="{7D0DEE30-7119-4E67-838F-7CD9460FC46C}"/>
    <cellStyle name="Normal 4 4 3 3 5 6" xfId="13024" xr:uid="{24990CB0-AC00-47D7-8D6B-73BD6DB6B8DC}"/>
    <cellStyle name="Normal 4 4 3 3 6" xfId="4194" xr:uid="{F8050C67-3479-48F0-B876-AD9FA46BA241}"/>
    <cellStyle name="Normal 4 4 3 3 6 2" xfId="8966" xr:uid="{93D58050-9847-47E1-A557-62177E9B5932}"/>
    <cellStyle name="Normal 4 4 3 3 6 2 2" xfId="19346" xr:uid="{98EFF169-CDEC-4076-B940-C5FA2B85906C}"/>
    <cellStyle name="Normal 4 4 3 3 6 3" xfId="11799" xr:uid="{F09FD3D1-DFD5-4556-90D5-D910BA727AD6}"/>
    <cellStyle name="Normal 4 4 3 3 6 3 2" xfId="22179" xr:uid="{E36F1620-3757-4F53-B69F-A9FF7618A73E}"/>
    <cellStyle name="Normal 4 4 3 3 6 4" xfId="24370" xr:uid="{8EE0D10C-BDC4-4D48-970D-E5DE062DDB5A}"/>
    <cellStyle name="Normal 4 4 3 3 6 5" xfId="16513" xr:uid="{72836CC3-ABF1-40C5-A4D5-2351DEC11668}"/>
    <cellStyle name="Normal 4 4 3 3 7" xfId="5296" xr:uid="{5803F386-E0DE-4418-9726-4CE82A63EF34}"/>
    <cellStyle name="Normal 4 4 3 3 7 2" xfId="14594" xr:uid="{74767BF4-0B8F-4645-BCD0-84EFEFF6D25E}"/>
    <cellStyle name="Normal 4 4 3 3 8" xfId="7047" xr:uid="{013B7FAA-C254-48DA-BE9F-BA80F3E2D199}"/>
    <cellStyle name="Normal 4 4 3 3 8 2" xfId="17427" xr:uid="{CC2020D9-9169-4658-A4C8-416E8A9C78A1}"/>
    <cellStyle name="Normal 4 4 3 3 9" xfId="9880" xr:uid="{EAFE72B4-CD0F-40A2-97A0-4393DEC9A480}"/>
    <cellStyle name="Normal 4 4 3 3 9 2" xfId="20260" xr:uid="{7041593E-E7E2-47B3-9CA6-05347C57A4CB}"/>
    <cellStyle name="Normal 4 4 3 4" xfId="995" xr:uid="{00000000-0005-0000-0000-000095050000}"/>
    <cellStyle name="Normal 4 4 3 4 2" xfId="3354" xr:uid="{00000000-0005-0000-0000-00003E060000}"/>
    <cellStyle name="Normal 4 4 3 4 2 2" xfId="6412" xr:uid="{7251E840-34B1-4638-AC6A-DA67EA434AB4}"/>
    <cellStyle name="Normal 4 4 3 4 2 2 2" xfId="26059" xr:uid="{627FC662-B7FB-4583-9C2B-9F337F31DCAE}"/>
    <cellStyle name="Normal 4 4 3 4 2 2 3" xfId="15981" xr:uid="{AE59D1FA-1A30-4209-96F1-FC197317C669}"/>
    <cellStyle name="Normal 4 4 3 4 2 3" xfId="8434" xr:uid="{5FF22C8E-A8CA-4C6B-B4FA-1490ED4E47C3}"/>
    <cellStyle name="Normal 4 4 3 4 2 3 2" xfId="18814" xr:uid="{0686A48E-2A88-4628-8EFC-A49CE885F430}"/>
    <cellStyle name="Normal 4 4 3 4 2 4" xfId="11267" xr:uid="{167CC1D2-CD4C-4712-A33D-4E588DE42570}"/>
    <cellStyle name="Normal 4 4 3 4 2 4 2" xfId="21647" xr:uid="{0F4F9595-CB11-459A-9B40-40764B12B937}"/>
    <cellStyle name="Normal 4 4 3 4 2 5" xfId="23484" xr:uid="{B004CFA2-89DD-4179-9F8C-5BDF9FA7BDC5}"/>
    <cellStyle name="Normal 4 4 3 4 2 6" xfId="13915" xr:uid="{944A871A-516B-42FA-94EF-A5BB54FDED7E}"/>
    <cellStyle name="Normal 4 4 3 4 3" xfId="4341" xr:uid="{7D4F83D3-ACB9-40A9-BBF0-BFDC42BC3647}"/>
    <cellStyle name="Normal 4 4 3 4 3 2" xfId="9113" xr:uid="{8B672895-02F4-46D7-BB07-6191B75ECEC7}"/>
    <cellStyle name="Normal 4 4 3 4 3 2 2" xfId="29156" xr:uid="{A8188E99-EE5E-42EB-9D07-DBEA1FB140BD}"/>
    <cellStyle name="Normal 4 4 3 4 3 2 3" xfId="19493" xr:uid="{9E0D9D45-A637-47A1-9D94-DEA945466858}"/>
    <cellStyle name="Normal 4 4 3 4 3 3" xfId="11946" xr:uid="{C37B62D0-5209-4909-91FD-D300A2FB3891}"/>
    <cellStyle name="Normal 4 4 3 4 3 3 2" xfId="22326" xr:uid="{B968BC1A-6B8E-47ED-8584-A864CEFD6B6E}"/>
    <cellStyle name="Normal 4 4 3 4 3 4" xfId="23223" xr:uid="{E16F06DC-0EB0-4FC7-9607-F13D9592841D}"/>
    <cellStyle name="Normal 4 4 3 4 3 5" xfId="16660" xr:uid="{44126946-98A6-4740-950A-C7DA3BB4B45B}"/>
    <cellStyle name="Normal 4 4 3 4 4" xfId="5297" xr:uid="{B0EF2E6D-81B5-48F8-B5FD-D81DFC1CB626}"/>
    <cellStyle name="Normal 4 4 3 4 4 2" xfId="28042" xr:uid="{6482ACAE-82B8-439A-9FFC-FDEEFD39B253}"/>
    <cellStyle name="Normal 4 4 3 4 4 3" xfId="14595" xr:uid="{05C94D4E-4FFF-4497-9FCE-11AB953A9D8B}"/>
    <cellStyle name="Normal 4 4 3 4 5" xfId="7048" xr:uid="{169A6ED1-AF28-4045-B936-96D7BAF9625C}"/>
    <cellStyle name="Normal 4 4 3 4 5 2" xfId="17428" xr:uid="{55477A33-839D-48A0-B2A9-85A0FB0C2238}"/>
    <cellStyle name="Normal 4 4 3 4 6" xfId="9881" xr:uid="{196C6DFC-AC44-49BA-89EA-E03915D11B78}"/>
    <cellStyle name="Normal 4 4 3 4 6 2" xfId="20261" xr:uid="{5DFA6B1E-FEC9-426B-83FA-6CDD2B651B13}"/>
    <cellStyle name="Normal 4 4 3 4 7" xfId="24156" xr:uid="{679951C8-21CD-4A49-8DEB-8C20A8418E6C}"/>
    <cellStyle name="Normal 4 4 3 4 8" xfId="13245" xr:uid="{BFC39E2A-444A-4AC8-87C8-4CEB439C1644}"/>
    <cellStyle name="Normal 4 4 3 5" xfId="3355" xr:uid="{00000000-0005-0000-0000-00003F060000}"/>
    <cellStyle name="Normal 4 4 3 5 2" xfId="4536" xr:uid="{8A1DAF0E-EF1C-4E08-A67F-6C06BB375A4D}"/>
    <cellStyle name="Normal 4 4 3 5 2 2" xfId="9308" xr:uid="{CAD5FF71-949E-40AB-9FA0-088DF4BD839F}"/>
    <cellStyle name="Normal 4 4 3 5 2 2 2" xfId="29285" xr:uid="{04BB506C-2A71-4BFD-9845-6C9AA9AF36AB}"/>
    <cellStyle name="Normal 4 4 3 5 2 2 3" xfId="19688" xr:uid="{1F201D51-087C-4219-9FA9-38A39C07136D}"/>
    <cellStyle name="Normal 4 4 3 5 2 3" xfId="12141" xr:uid="{99908F6F-0D6F-4271-9A75-E206ECA258FF}"/>
    <cellStyle name="Normal 4 4 3 5 2 3 2" xfId="22521" xr:uid="{CB2EB327-0AD0-446F-9664-EBA463D847E2}"/>
    <cellStyle name="Normal 4 4 3 5 2 4" xfId="25265" xr:uid="{59F5CA62-8120-4F2C-82A0-5045539D4C2C}"/>
    <cellStyle name="Normal 4 4 3 5 2 5" xfId="16855" xr:uid="{A7B407D5-A51A-41A0-9711-DBE7947E463E}"/>
    <cellStyle name="Normal 4 4 3 5 3" xfId="6413" xr:uid="{CB4A76D2-9AF0-432D-8C48-8A7BB9C8B18C}"/>
    <cellStyle name="Normal 4 4 3 5 3 2" xfId="27156" xr:uid="{0269E9CC-6336-44C0-9176-1025DBB3DCDF}"/>
    <cellStyle name="Normal 4 4 3 5 3 3" xfId="15982" xr:uid="{93FFE143-70C4-48D4-B0A9-0885E9789A11}"/>
    <cellStyle name="Normal 4 4 3 5 4" xfId="8435" xr:uid="{C59EB907-09EE-4AF8-9019-C46D350EC7AB}"/>
    <cellStyle name="Normal 4 4 3 5 4 2" xfId="18815" xr:uid="{6EC7306D-7F0A-4B8B-A8F4-A2A7C560959F}"/>
    <cellStyle name="Normal 4 4 3 5 5" xfId="11268" xr:uid="{BD58CF5E-C3B1-4856-902E-79D56DF7931B}"/>
    <cellStyle name="Normal 4 4 3 5 5 2" xfId="21648" xr:uid="{CE9BBF40-A647-4A2F-8447-89D4B662BB27}"/>
    <cellStyle name="Normal 4 4 3 5 6" xfId="23882" xr:uid="{A113E34D-D55D-4C94-B3BC-F05EF30CC8D4}"/>
    <cellStyle name="Normal 4 4 3 5 7" xfId="13916" xr:uid="{22523A95-0F8B-4172-A2CD-B835B020C780}"/>
    <cellStyle name="Normal 4 4 3 6" xfId="2937" xr:uid="{00000000-0005-0000-0000-000040060000}"/>
    <cellStyle name="Normal 4 4 3 6 2" xfId="6117" xr:uid="{DAC4F8C5-D0B8-4672-83B5-E618AEE1E164}"/>
    <cellStyle name="Normal 4 4 3 6 2 2" xfId="26026" xr:uid="{43F22F43-3278-459A-86F1-BF6E3EF45ED3}"/>
    <cellStyle name="Normal 4 4 3 6 2 3" xfId="15595" xr:uid="{4A0DFF66-2F17-4F1E-85EE-1F4F98DB0015}"/>
    <cellStyle name="Normal 4 4 3 6 3" xfId="8048" xr:uid="{94716FC5-8F13-4058-8889-0545E749DA1E}"/>
    <cellStyle name="Normal 4 4 3 6 3 2" xfId="18428" xr:uid="{F8B88A64-3EF7-435B-A3AD-B277C67767EB}"/>
    <cellStyle name="Normal 4 4 3 6 4" xfId="10881" xr:uid="{C89B3736-DD14-48BD-9BEE-2E04D4FFF3F3}"/>
    <cellStyle name="Normal 4 4 3 6 4 2" xfId="21261" xr:uid="{DB4FBF38-5967-4781-80B6-28D8D153C6A8}"/>
    <cellStyle name="Normal 4 4 3 6 5" xfId="25210" xr:uid="{8363F849-2C9F-40E3-ADF2-CEAC733F65BD}"/>
    <cellStyle name="Normal 4 4 3 6 6" xfId="13456" xr:uid="{B2CBB650-F62F-4F3D-9ED1-D997039E7260}"/>
    <cellStyle name="Normal 4 4 3 7" xfId="2473" xr:uid="{00000000-0005-0000-0000-000041060000}"/>
    <cellStyle name="Normal 4 4 3 7 2" xfId="5761" xr:uid="{04F4AD66-B574-4C00-A1F1-8D40955AE931}"/>
    <cellStyle name="Normal 4 4 3 7 2 2" xfId="27724" xr:uid="{05E38D40-B47F-4473-95C7-E575DD5E21BF}"/>
    <cellStyle name="Normal 4 4 3 7 2 3" xfId="15145" xr:uid="{E55ACBE3-7A92-459B-BB2E-4901B83E95AC}"/>
    <cellStyle name="Normal 4 4 3 7 3" xfId="7598" xr:uid="{C573B88B-0CEC-432B-9DC8-08DC4E6E5C0A}"/>
    <cellStyle name="Normal 4 4 3 7 3 2" xfId="17978" xr:uid="{2302D6E8-5E33-4D96-A441-5E5C58D74428}"/>
    <cellStyle name="Normal 4 4 3 7 4" xfId="10431" xr:uid="{221AB999-3A8B-4ACE-BD55-0D81C441226A}"/>
    <cellStyle name="Normal 4 4 3 7 4 2" xfId="20811" xr:uid="{5D18B6B0-C345-43D1-ACE3-D4A698FC58C5}"/>
    <cellStyle name="Normal 4 4 3 7 5" xfId="25515" xr:uid="{5D7CF3EF-018B-418A-9426-0D93F1C34BEF}"/>
    <cellStyle name="Normal 4 4 3 7 6" xfId="12861" xr:uid="{95CACAF6-1DCB-4CE2-8C6F-C5861D75F36F}"/>
    <cellStyle name="Normal 4 4 3 8" xfId="2227" xr:uid="{00000000-0005-0000-0000-000030060000}"/>
    <cellStyle name="Normal 4 4 3 8 2" xfId="7354" xr:uid="{6A905C87-9A3B-4A07-AB8A-4890593BF642}"/>
    <cellStyle name="Normal 4 4 3 8 2 2" xfId="17734" xr:uid="{543C0C35-BFED-4A8C-A94F-D63E5B9AE1FA}"/>
    <cellStyle name="Normal 4 4 3 8 3" xfId="10187" xr:uid="{7C8E4474-2D02-499F-823F-221C6F1866F6}"/>
    <cellStyle name="Normal 4 4 3 8 3 2" xfId="20567" xr:uid="{4F0ADA6F-04D7-4078-B371-BEF3B5039476}"/>
    <cellStyle name="Normal 4 4 3 8 4" xfId="25375" xr:uid="{5C1437F5-D43E-4C9A-B2CD-ED81A8DDE73B}"/>
    <cellStyle name="Normal 4 4 3 8 5" xfId="14901" xr:uid="{78FD2DB4-8E45-4A7F-8A47-5460CDF24FEC}"/>
    <cellStyle name="Normal 4 4 3 9" xfId="3987" xr:uid="{E3EF4A25-2BD2-4977-A5C2-BF07C1113585}"/>
    <cellStyle name="Normal 4 4 3 9 2" xfId="8811" xr:uid="{E3390F32-FEB1-4383-9E9C-3691EC5FFFA9}"/>
    <cellStyle name="Normal 4 4 3 9 2 2" xfId="19191" xr:uid="{9CAA230E-3855-44C1-A67D-E17285B6D908}"/>
    <cellStyle name="Normal 4 4 3 9 3" xfId="11644" xr:uid="{3F163151-6B58-42FF-9191-F2DC3A72ECB1}"/>
    <cellStyle name="Normal 4 4 3 9 3 2" xfId="22024" xr:uid="{800E4C39-AC10-43D6-B521-0C64FFA290AB}"/>
    <cellStyle name="Normal 4 4 3 9 4" xfId="16358" xr:uid="{DCC940C9-7269-4FEE-9495-8A70DA8BD9C5}"/>
    <cellStyle name="Normal 4 4 4" xfId="996" xr:uid="{00000000-0005-0000-0000-000096050000}"/>
    <cellStyle name="Normal 4 4 4 10" xfId="7049" xr:uid="{C7EDBE78-CBBC-4E77-85E1-B0EA1E404434}"/>
    <cellStyle name="Normal 4 4 4 10 2" xfId="17429" xr:uid="{C4658174-9C40-49D0-932A-153629210D9C}"/>
    <cellStyle name="Normal 4 4 4 11" xfId="9882" xr:uid="{0D7AAE92-58E4-4069-BAAD-BB4CDE465704}"/>
    <cellStyle name="Normal 4 4 4 11 2" xfId="20262" xr:uid="{FE144F4F-1237-49AD-979F-2F30ED9D0743}"/>
    <cellStyle name="Normal 4 4 4 12" xfId="24623" xr:uid="{D6B99D32-8AA4-4D90-8DBD-F965311751D9}"/>
    <cellStyle name="Normal 4 4 4 13" xfId="12439" xr:uid="{FDD600BA-CCB6-4777-8D78-6A0CFC90510C}"/>
    <cellStyle name="Normal 4 4 4 2" xfId="997" xr:uid="{00000000-0005-0000-0000-000097050000}"/>
    <cellStyle name="Normal 4 4 4 2 10" xfId="9883" xr:uid="{C2544300-9B7C-4D63-A209-433FAFF2B1BB}"/>
    <cellStyle name="Normal 4 4 4 2 10 2" xfId="20263" xr:uid="{454D89D9-088E-4D7B-A9A4-004194F8E69A}"/>
    <cellStyle name="Normal 4 4 4 2 11" xfId="25243" xr:uid="{755DBE33-9620-456B-8558-6BA420681A39}"/>
    <cellStyle name="Normal 4 4 4 2 12" xfId="12601" xr:uid="{317D7DEB-5229-49CD-A413-E09E43704806}"/>
    <cellStyle name="Normal 4 4 4 2 2" xfId="998" xr:uid="{00000000-0005-0000-0000-000098050000}"/>
    <cellStyle name="Normal 4 4 4 2 2 2" xfId="3357" xr:uid="{00000000-0005-0000-0000-000045060000}"/>
    <cellStyle name="Normal 4 4 4 2 2 2 2" xfId="6415" xr:uid="{03875090-6E5F-44DD-833A-6C80608078B2}"/>
    <cellStyle name="Normal 4 4 4 2 2 2 2 2" xfId="27414" xr:uid="{2A107DA5-8E44-4520-B9A3-0C79CB3B4BE1}"/>
    <cellStyle name="Normal 4 4 4 2 2 2 2 3" xfId="28107" xr:uid="{766FF5AA-D9D0-4267-A2D6-2B413820192A}"/>
    <cellStyle name="Normal 4 4 4 2 2 2 2 4" xfId="15984" xr:uid="{3EDEC9DC-1BAD-43F4-95DB-A66C7D3F005A}"/>
    <cellStyle name="Normal 4 4 4 2 2 2 3" xfId="8437" xr:uid="{81DEBED4-72AF-42F8-A26D-222CBED8B206}"/>
    <cellStyle name="Normal 4 4 4 2 2 2 3 2" xfId="28912" xr:uid="{59046FA9-E20D-42FC-8A8F-E4227D0ADEC5}"/>
    <cellStyle name="Normal 4 4 4 2 2 2 3 3" xfId="18817" xr:uid="{327CDD8B-9457-4377-A186-8ED1745D4513}"/>
    <cellStyle name="Normal 4 4 4 2 2 2 4" xfId="11270" xr:uid="{51CFC370-F3A0-464B-98B4-EBB03C9F9D6C}"/>
    <cellStyle name="Normal 4 4 4 2 2 2 4 2" xfId="21650" xr:uid="{FCEE6F84-EA65-4CF2-B6F6-CDBB8409B79D}"/>
    <cellStyle name="Normal 4 4 4 2 2 2 5" xfId="23969" xr:uid="{6579C9DC-357E-4683-808E-C8719EB303A7}"/>
    <cellStyle name="Normal 4 4 4 2 2 2 6" xfId="13918" xr:uid="{04038268-992C-4F4A-A232-EF235BA526B4}"/>
    <cellStyle name="Normal 4 4 4 2 2 3" xfId="4344" xr:uid="{0B3F94E3-2FFB-4B2E-B348-19C8D38C1109}"/>
    <cellStyle name="Normal 4 4 4 2 2 3 2" xfId="9116" xr:uid="{C51B5BA3-1795-46B3-93DC-6466DFA19D6F}"/>
    <cellStyle name="Normal 4 4 4 2 2 3 2 2" xfId="29159" xr:uid="{0BA37C82-7F31-4B7E-95E8-2EEA5A3621B4}"/>
    <cellStyle name="Normal 4 4 4 2 2 3 2 3" xfId="19496" xr:uid="{2B7C2475-5837-421D-B8D8-C0AD4F400F54}"/>
    <cellStyle name="Normal 4 4 4 2 2 3 3" xfId="11949" xr:uid="{5EF607E3-F114-438E-A977-013EA6F4F8B6}"/>
    <cellStyle name="Normal 4 4 4 2 2 3 3 2" xfId="22329" xr:uid="{DE1E38F4-A7EB-4AAD-AA00-235D4C03562C}"/>
    <cellStyle name="Normal 4 4 4 2 2 3 4" xfId="23004" xr:uid="{3EB73B3C-11A5-4348-8660-1BFC5438E94E}"/>
    <cellStyle name="Normal 4 4 4 2 2 3 5" xfId="16663" xr:uid="{3AB601D0-759A-4D76-A956-E79F8EEBE6AD}"/>
    <cellStyle name="Normal 4 4 4 2 2 4" xfId="5300" xr:uid="{B6F40529-B4B1-4694-A218-89E1C16032D1}"/>
    <cellStyle name="Normal 4 4 4 2 2 4 2" xfId="26236" xr:uid="{28A02B0F-598D-41B6-8F44-B963E986971B}"/>
    <cellStyle name="Normal 4 4 4 2 2 4 3" xfId="14598" xr:uid="{003158B8-DD79-470F-9493-4A5824D92015}"/>
    <cellStyle name="Normal 4 4 4 2 2 5" xfId="7051" xr:uid="{813813DB-D9EA-4254-98F7-FF76AA85D24F}"/>
    <cellStyle name="Normal 4 4 4 2 2 5 2" xfId="17431" xr:uid="{4E2E89F7-34E3-43A6-A6DB-9EC0660C511E}"/>
    <cellStyle name="Normal 4 4 4 2 2 6" xfId="9884" xr:uid="{D37245F8-80AD-4059-8292-4C422DCA8EF6}"/>
    <cellStyle name="Normal 4 4 4 2 2 6 2" xfId="20264" xr:uid="{DF08AAFB-E7E5-497E-9BC1-7D22BF52ED72}"/>
    <cellStyle name="Normal 4 4 4 2 2 7" xfId="22691" xr:uid="{698C1711-3145-47CF-B9B8-41766CD035E6}"/>
    <cellStyle name="Normal 4 4 4 2 2 8" xfId="13249" xr:uid="{F7631C25-4395-4C75-9604-187F6D7A00F4}"/>
    <cellStyle name="Normal 4 4 4 2 3" xfId="3358" xr:uid="{00000000-0005-0000-0000-000046060000}"/>
    <cellStyle name="Normal 4 4 4 2 3 2" xfId="4537" xr:uid="{6C592024-E6C0-4BA9-A6C4-3A387FCA3D0F}"/>
    <cellStyle name="Normal 4 4 4 2 3 2 2" xfId="9309" xr:uid="{C6C96E63-FAE4-4FA8-8BCE-9E3954748629}"/>
    <cellStyle name="Normal 4 4 4 2 3 2 2 2" xfId="29286" xr:uid="{722FD663-4CC9-481F-9761-D61B64D26F4F}"/>
    <cellStyle name="Normal 4 4 4 2 3 2 2 3" xfId="19689" xr:uid="{A797533B-0B78-43A6-BB75-FE0103340D18}"/>
    <cellStyle name="Normal 4 4 4 2 3 2 3" xfId="12142" xr:uid="{83EF80AA-773B-4C80-AD96-03CE0E217BA2}"/>
    <cellStyle name="Normal 4 4 4 2 3 2 3 2" xfId="22522" xr:uid="{843DC306-8A7A-44D2-B7D0-6F75C703E697}"/>
    <cellStyle name="Normal 4 4 4 2 3 2 4" xfId="25028" xr:uid="{E337B512-1A3F-4BE0-A402-BE5A32D9B531}"/>
    <cellStyle name="Normal 4 4 4 2 3 2 5" xfId="16856" xr:uid="{F0C4DF11-AE9A-4EA8-AA94-AE2F06721B06}"/>
    <cellStyle name="Normal 4 4 4 2 3 3" xfId="6416" xr:uid="{6AA0058B-163A-43B1-BF97-8F9AB6566545}"/>
    <cellStyle name="Normal 4 4 4 2 3 3 2" xfId="28459" xr:uid="{8BCAE36E-3244-4F56-A696-61B2998E5499}"/>
    <cellStyle name="Normal 4 4 4 2 3 3 3" xfId="15985" xr:uid="{6AC2A3E9-7F45-4EF9-8304-D1EB3F06F742}"/>
    <cellStyle name="Normal 4 4 4 2 3 4" xfId="8438" xr:uid="{05322411-0D9D-457F-8699-F75A702D7B11}"/>
    <cellStyle name="Normal 4 4 4 2 3 4 2" xfId="18818" xr:uid="{297C8E3D-ADA5-4FF7-BE81-5DCE5B75A70E}"/>
    <cellStyle name="Normal 4 4 4 2 3 5" xfId="11271" xr:uid="{9446F13C-0682-450A-8B07-2F76361B7A4E}"/>
    <cellStyle name="Normal 4 4 4 2 3 5 2" xfId="21651" xr:uid="{B7020106-92DF-4608-AEC6-11E2C53A6FD3}"/>
    <cellStyle name="Normal 4 4 4 2 3 6" xfId="23113" xr:uid="{F6400042-C5B9-4CD0-BBAD-F179BC62A198}"/>
    <cellStyle name="Normal 4 4 4 2 3 7" xfId="13919" xr:uid="{7A6FAA70-C76F-4F6E-848A-AA747600E6E3}"/>
    <cellStyle name="Normal 4 4 4 2 4" xfId="3356" xr:uid="{00000000-0005-0000-0000-000047060000}"/>
    <cellStyle name="Normal 4 4 4 2 4 2" xfId="6414" xr:uid="{23355853-80A7-4A78-A41B-E45AA896A13D}"/>
    <cellStyle name="Normal 4 4 4 2 4 2 2" xfId="28112" xr:uid="{F127CEAD-9991-4F39-B678-176E526676D4}"/>
    <cellStyle name="Normal 4 4 4 2 4 2 3" xfId="15983" xr:uid="{FAF76BCB-D658-4156-9F72-9A8697882695}"/>
    <cellStyle name="Normal 4 4 4 2 4 3" xfId="8436" xr:uid="{7B236C5C-734C-4965-B2CE-BDBF780D9809}"/>
    <cellStyle name="Normal 4 4 4 2 4 3 2" xfId="18816" xr:uid="{D95EB734-FD68-4B4B-B266-2EC15198E1D9}"/>
    <cellStyle name="Normal 4 4 4 2 4 4" xfId="11269" xr:uid="{30724C10-8100-409A-B817-4823F50D671E}"/>
    <cellStyle name="Normal 4 4 4 2 4 4 2" xfId="21649" xr:uid="{B65EB3B9-7E98-40E8-BC01-369943033362}"/>
    <cellStyle name="Normal 4 4 4 2 4 5" xfId="23003" xr:uid="{FEA1E906-64FF-477F-9484-405B5D1B794A}"/>
    <cellStyle name="Normal 4 4 4 2 4 6" xfId="13917" xr:uid="{9482425E-F774-44A7-B2ED-6B6EE1893FB1}"/>
    <cellStyle name="Normal 4 4 4 2 5" xfId="2616" xr:uid="{00000000-0005-0000-0000-000048060000}"/>
    <cellStyle name="Normal 4 4 4 2 5 2" xfId="5878" xr:uid="{33825492-25B5-435A-917F-DF36DD52F69F}"/>
    <cellStyle name="Normal 4 4 4 2 5 2 2" xfId="28646" xr:uid="{12A95FD4-41F3-4CB7-932A-F8854F50C05D}"/>
    <cellStyle name="Normal 4 4 4 2 5 2 3" xfId="15288" xr:uid="{AFC81E78-B694-4FF6-B936-15FE27118288}"/>
    <cellStyle name="Normal 4 4 4 2 5 3" xfId="7741" xr:uid="{35232396-C4CC-4A08-9C67-964A44A0B0F5}"/>
    <cellStyle name="Normal 4 4 4 2 5 3 2" xfId="18121" xr:uid="{B6CE81D5-60BE-4F7A-9E73-E26308BEA637}"/>
    <cellStyle name="Normal 4 4 4 2 5 4" xfId="10574" xr:uid="{1B794C2B-1150-434B-85D5-01106D15398A}"/>
    <cellStyle name="Normal 4 4 4 2 5 4 2" xfId="20954" xr:uid="{A478C077-071A-46C1-9A5D-904B27385D3D}"/>
    <cellStyle name="Normal 4 4 4 2 5 5" xfId="23192" xr:uid="{8BEBB367-103D-4B1A-8995-B086E2583F9D}"/>
    <cellStyle name="Normal 4 4 4 2 5 6" xfId="13004" xr:uid="{A60375D1-5A3A-4503-B222-2600E2ADFD57}"/>
    <cellStyle name="Normal 4 4 4 2 6" xfId="2367" xr:uid="{00000000-0005-0000-0000-000043060000}"/>
    <cellStyle name="Normal 4 4 4 2 6 2" xfId="7494" xr:uid="{8808D859-AFD6-4F47-BF56-55B490B67563}"/>
    <cellStyle name="Normal 4 4 4 2 6 2 2" xfId="17874" xr:uid="{EFD93F5E-27EE-4326-B314-D61FA627E15F}"/>
    <cellStyle name="Normal 4 4 4 2 6 3" xfId="10327" xr:uid="{59ADA348-4017-4F47-AF30-6D76FA1F83F0}"/>
    <cellStyle name="Normal 4 4 4 2 6 3 2" xfId="20707" xr:uid="{F5854A93-6CCD-4D0A-9D7E-F813AC8B912E}"/>
    <cellStyle name="Normal 4 4 4 2 6 4" xfId="24316" xr:uid="{2C2BA283-8368-40A7-A7D6-1DF17894BA38}"/>
    <cellStyle name="Normal 4 4 4 2 6 5" xfId="15041" xr:uid="{FF33693C-B094-4380-95E9-3BEBAB21CEB7}"/>
    <cellStyle name="Normal 4 4 4 2 7" xfId="3902" xr:uid="{3CF4A500-B3E0-4AE2-981C-1CFFF06BCB70}"/>
    <cellStyle name="Normal 4 4 4 2 7 2" xfId="8734" xr:uid="{84D55116-D32B-4F3F-A3B2-025EAF3A323B}"/>
    <cellStyle name="Normal 4 4 4 2 7 2 2" xfId="19114" xr:uid="{CF8D7CE0-0912-4DBC-8FF5-7FFB36BF357D}"/>
    <cellStyle name="Normal 4 4 4 2 7 3" xfId="11567" xr:uid="{8AACB377-32CA-47EB-BE8A-762FBFB8EA64}"/>
    <cellStyle name="Normal 4 4 4 2 7 3 2" xfId="21947" xr:uid="{9075AC60-42C0-4533-B8A0-D752A7D07D1D}"/>
    <cellStyle name="Normal 4 4 4 2 7 4" xfId="16281" xr:uid="{95389B44-4309-4BC8-8D3C-A340EBF746B7}"/>
    <cellStyle name="Normal 4 4 4 2 8" xfId="5299" xr:uid="{1341A64F-6777-4FF1-9766-E908731CD750}"/>
    <cellStyle name="Normal 4 4 4 2 8 2" xfId="14597" xr:uid="{3D161FB4-19CB-4C08-B57D-D32DCEE28B32}"/>
    <cellStyle name="Normal 4 4 4 2 9" xfId="7050" xr:uid="{0093FB22-402C-4E22-BBED-493F2DDF5C82}"/>
    <cellStyle name="Normal 4 4 4 2 9 2" xfId="17430" xr:uid="{A0BC1E9E-0F8E-459B-AA01-3A63550230D3}"/>
    <cellStyle name="Normal 4 4 4 3" xfId="999" xr:uid="{00000000-0005-0000-0000-000099050000}"/>
    <cellStyle name="Normal 4 4 4 3 2" xfId="3359" xr:uid="{00000000-0005-0000-0000-00004A060000}"/>
    <cellStyle name="Normal 4 4 4 3 2 2" xfId="6417" xr:uid="{EF36B197-7777-4FDF-AEA2-8F5B89E9B752}"/>
    <cellStyle name="Normal 4 4 4 3 2 2 2" xfId="24357" xr:uid="{3070BF9F-455E-4C20-BB12-28F81AE11C96}"/>
    <cellStyle name="Normal 4 4 4 3 2 2 3" xfId="27505" xr:uid="{FDAED2D3-C308-4D07-8CB8-832ABFE1FFAA}"/>
    <cellStyle name="Normal 4 4 4 3 2 2 4" xfId="15986" xr:uid="{18C9191D-C427-4466-9D49-FA8BB378B91F}"/>
    <cellStyle name="Normal 4 4 4 3 2 3" xfId="8439" xr:uid="{9A5E3006-8ED1-4BA3-B888-ACF2AFE02C90}"/>
    <cellStyle name="Normal 4 4 4 3 2 3 2" xfId="28913" xr:uid="{D289254B-F133-4E78-81C9-4FE6B12FEEAD}"/>
    <cellStyle name="Normal 4 4 4 3 2 3 3" xfId="18819" xr:uid="{6E427F0D-995F-4EFD-AA7C-868FC2D13D79}"/>
    <cellStyle name="Normal 4 4 4 3 2 4" xfId="11272" xr:uid="{C959BA1D-45C3-4CBE-95EC-63870B9EAEE3}"/>
    <cellStyle name="Normal 4 4 4 3 2 4 2" xfId="21652" xr:uid="{68C168EE-973D-4DD6-B0ED-252385BB05DE}"/>
    <cellStyle name="Normal 4 4 4 3 2 5" xfId="24084" xr:uid="{648B5734-43DF-47B8-94AB-7B939DF0D284}"/>
    <cellStyle name="Normal 4 4 4 3 2 6" xfId="13920" xr:uid="{BCFA1EE3-744B-495B-892C-6BC66199C631}"/>
    <cellStyle name="Normal 4 4 4 3 3" xfId="2789" xr:uid="{00000000-0005-0000-0000-00004B060000}"/>
    <cellStyle name="Normal 4 4 4 3 3 2" xfId="6007" xr:uid="{95E61078-FB29-4C07-B9E5-FDA436C0E0C6}"/>
    <cellStyle name="Normal 4 4 4 3 3 2 2" xfId="26584" xr:uid="{2C82A59E-33E1-4421-A1FC-2EBE935B4ED8}"/>
    <cellStyle name="Normal 4 4 4 3 3 2 3" xfId="15460" xr:uid="{238BF7DF-13F3-46F9-9D9F-73CA532FC1DA}"/>
    <cellStyle name="Normal 4 4 4 3 3 3" xfId="7913" xr:uid="{0A713D77-728E-4A0A-B24A-81E84B27D68C}"/>
    <cellStyle name="Normal 4 4 4 3 3 3 2" xfId="18293" xr:uid="{6F660398-876E-4C90-A8BF-E7FF7BB518D4}"/>
    <cellStyle name="Normal 4 4 4 3 3 4" xfId="10746" xr:uid="{9590D4EC-AB45-469F-9D72-29B273297575}"/>
    <cellStyle name="Normal 4 4 4 3 3 4 2" xfId="21126" xr:uid="{D48D81C7-E343-4E2E-9532-C38DE0581C14}"/>
    <cellStyle name="Normal 4 4 4 3 3 5" xfId="24408" xr:uid="{C51E5AEC-B189-445D-A2C7-0E691DE2A0E4}"/>
    <cellStyle name="Normal 4 4 4 3 3 6" xfId="13248" xr:uid="{334BB120-5E5A-4C8B-AE73-AAF022AD44AE}"/>
    <cellStyle name="Normal 4 4 4 3 4" xfId="4195" xr:uid="{F1121B20-CEB1-41F1-BA26-3F0D5DDF91BF}"/>
    <cellStyle name="Normal 4 4 4 3 4 2" xfId="8967" xr:uid="{33353A15-1115-4ECC-9A78-82C9DEA231AE}"/>
    <cellStyle name="Normal 4 4 4 3 4 2 2" xfId="29051" xr:uid="{58F58315-0D2F-4E36-8DE9-E69163B7E633}"/>
    <cellStyle name="Normal 4 4 4 3 4 2 3" xfId="19347" xr:uid="{08C5529B-46A8-4265-AF4B-73ACC32FFD23}"/>
    <cellStyle name="Normal 4 4 4 3 4 3" xfId="11800" xr:uid="{2D458C5F-5EEE-419C-9490-F08D1F28FF2E}"/>
    <cellStyle name="Normal 4 4 4 3 4 3 2" xfId="22180" xr:uid="{13DA5644-7E85-4460-BE72-9AF8C8A93061}"/>
    <cellStyle name="Normal 4 4 4 3 4 4" xfId="22718" xr:uid="{1E103680-36F1-4460-8DE2-BCEAE104A888}"/>
    <cellStyle name="Normal 4 4 4 3 4 5" xfId="16514" xr:uid="{B32F69D1-5E44-4D9A-A7DA-11119775A014}"/>
    <cellStyle name="Normal 4 4 4 3 5" xfId="5301" xr:uid="{26D8D285-4BD4-42C3-814B-D5E76D472217}"/>
    <cellStyle name="Normal 4 4 4 3 5 2" xfId="28582" xr:uid="{FD7291A3-5A85-446F-AAA8-EADA62D85BD7}"/>
    <cellStyle name="Normal 4 4 4 3 5 3" xfId="14599" xr:uid="{8BCF75F2-EFBF-464C-820C-50E2DDF40C47}"/>
    <cellStyle name="Normal 4 4 4 3 6" xfId="7052" xr:uid="{F9A011E1-01BB-41C3-93B9-100A91510B54}"/>
    <cellStyle name="Normal 4 4 4 3 6 2" xfId="17432" xr:uid="{1A2FCC99-9A97-403C-971D-8D906980A398}"/>
    <cellStyle name="Normal 4 4 4 3 7" xfId="9885" xr:uid="{33CBCAA6-CE80-4B7E-A27B-E5A0EF03059A}"/>
    <cellStyle name="Normal 4 4 4 3 7 2" xfId="20265" xr:uid="{B739B518-4225-4A2D-A54D-1F1F17AB9887}"/>
    <cellStyle name="Normal 4 4 4 3 8" xfId="24763" xr:uid="{CE7969E2-243A-4991-BF98-03934FF15AF2}"/>
    <cellStyle name="Normal 4 4 4 3 9" xfId="12759" xr:uid="{9BB78BC4-A0D4-45A9-B779-47B542FC8BDE}"/>
    <cellStyle name="Normal 4 4 4 4" xfId="1000" xr:uid="{00000000-0005-0000-0000-00009A050000}"/>
    <cellStyle name="Normal 4 4 4 4 2" xfId="4538" xr:uid="{40DC97A7-EFEC-4AFF-8A63-2DE337282EEB}"/>
    <cellStyle name="Normal 4 4 4 4 2 2" xfId="9310" xr:uid="{0494D8E1-F902-4156-BE81-8D8B6E4D57C7}"/>
    <cellStyle name="Normal 4 4 4 4 2 2 2" xfId="29287" xr:uid="{4E8DAD54-7AA9-4797-9C24-9A650D8CB110}"/>
    <cellStyle name="Normal 4 4 4 4 2 2 3" xfId="19690" xr:uid="{D2B72895-373F-472F-AA24-DFC2EFC23C45}"/>
    <cellStyle name="Normal 4 4 4 4 2 3" xfId="12143" xr:uid="{4FC85916-88D8-4513-8180-248E7D47A6A5}"/>
    <cellStyle name="Normal 4 4 4 4 2 3 2" xfId="22523" xr:uid="{F04625F9-D5CC-4A3C-88D0-AA3C4FB2FA89}"/>
    <cellStyle name="Normal 4 4 4 4 2 4" xfId="25001" xr:uid="{13C1ABF9-9831-400B-8E57-98B05C393A51}"/>
    <cellStyle name="Normal 4 4 4 4 2 5" xfId="16857" xr:uid="{93A21151-956D-4EAD-A21D-18CBE156C7FD}"/>
    <cellStyle name="Normal 4 4 4 4 3" xfId="5302" xr:uid="{B1C309C8-6158-462A-BC6A-39E1933C118C}"/>
    <cellStyle name="Normal 4 4 4 4 3 2" xfId="27252" xr:uid="{6833989B-6348-47FF-818F-5372255DABFF}"/>
    <cellStyle name="Normal 4 4 4 4 3 3" xfId="14600" xr:uid="{6A2FA2C5-145A-4A4D-A081-0C65923EA226}"/>
    <cellStyle name="Normal 4 4 4 4 4" xfId="7053" xr:uid="{5E8FAC5F-71C8-4B72-BBAF-40664B6F0139}"/>
    <cellStyle name="Normal 4 4 4 4 4 2" xfId="17433" xr:uid="{5956EB13-1F99-4810-AA12-F694AFF457BC}"/>
    <cellStyle name="Normal 4 4 4 4 5" xfId="9886" xr:uid="{5FEA5465-80B1-4F65-81A4-A0D8F4AE1FFD}"/>
    <cellStyle name="Normal 4 4 4 4 5 2" xfId="20266" xr:uid="{77EEE273-1844-4963-886E-62ADB1BE98B3}"/>
    <cellStyle name="Normal 4 4 4 4 6" xfId="24313" xr:uid="{EF200C13-1907-4CFE-876F-33E195346D9F}"/>
    <cellStyle name="Normal 4 4 4 4 7" xfId="13921" xr:uid="{5D0D793A-53DE-4DF1-8764-15253F1951D4}"/>
    <cellStyle name="Normal 4 4 4 5" xfId="2938" xr:uid="{00000000-0005-0000-0000-00004D060000}"/>
    <cellStyle name="Normal 4 4 4 5 2" xfId="6118" xr:uid="{F66C619A-2CAC-410A-9256-818C85270A5E}"/>
    <cellStyle name="Normal 4 4 4 5 2 2" xfId="23907" xr:uid="{ECE91F37-C94C-4C62-B4F6-71DC1DC279E9}"/>
    <cellStyle name="Normal 4 4 4 5 2 3" xfId="26447" xr:uid="{CDB1F90C-B5A8-448C-B98A-27F3C5A43FF9}"/>
    <cellStyle name="Normal 4 4 4 5 2 4" xfId="15596" xr:uid="{1403C9B5-01B1-4946-86B2-6DED425ABC8F}"/>
    <cellStyle name="Normal 4 4 4 5 3" xfId="8049" xr:uid="{970FAA52-611A-4954-853F-D0ED3EE406BD}"/>
    <cellStyle name="Normal 4 4 4 5 3 2" xfId="28754" xr:uid="{1A902706-A498-4277-9E62-C751294506B3}"/>
    <cellStyle name="Normal 4 4 4 5 3 3" xfId="18429" xr:uid="{789A6F01-BDCB-49E4-8410-AA4F139DDE1E}"/>
    <cellStyle name="Normal 4 4 4 5 4" xfId="10882" xr:uid="{7B73EF1F-0DF8-4C67-9A50-E91B64C2867C}"/>
    <cellStyle name="Normal 4 4 4 5 4 2" xfId="21262" xr:uid="{FD611D95-78A3-4EE2-9927-46CEFD0025A1}"/>
    <cellStyle name="Normal 4 4 4 5 5" xfId="23993" xr:uid="{1BB774CB-2475-4D4E-ACDF-D608B77C3D12}"/>
    <cellStyle name="Normal 4 4 4 5 6" xfId="13457" xr:uid="{881F866B-C540-4C52-B006-F4F95350F7A5}"/>
    <cellStyle name="Normal 4 4 4 6" xfId="2453" xr:uid="{00000000-0005-0000-0000-00004E060000}"/>
    <cellStyle name="Normal 4 4 4 6 2" xfId="5745" xr:uid="{53A72FD4-2156-487B-9E14-8A5AE2F690C6}"/>
    <cellStyle name="Normal 4 4 4 6 2 2" xfId="26507" xr:uid="{3D30474E-7C03-4D01-95CC-84AE7DAC330D}"/>
    <cellStyle name="Normal 4 4 4 6 2 3" xfId="15125" xr:uid="{9ED9DA40-6B69-4083-AC75-8061A2FA2246}"/>
    <cellStyle name="Normal 4 4 4 6 3" xfId="7578" xr:uid="{CD32499E-F957-46D1-A227-04F7752BF8EB}"/>
    <cellStyle name="Normal 4 4 4 6 3 2" xfId="17958" xr:uid="{5A14481B-CFDC-460B-9FD8-9E0E00EBE5FB}"/>
    <cellStyle name="Normal 4 4 4 6 4" xfId="10411" xr:uid="{42512874-7CC1-4149-908D-506BCD2C29DA}"/>
    <cellStyle name="Normal 4 4 4 6 4 2" xfId="20791" xr:uid="{47521CC3-FF20-4DED-BD47-0781D0D359F5}"/>
    <cellStyle name="Normal 4 4 4 6 5" xfId="25519" xr:uid="{28EFAA7B-5092-4738-B6D0-1E6C65227573}"/>
    <cellStyle name="Normal 4 4 4 6 6" xfId="12841" xr:uid="{4461657B-C7B1-4A5E-88F2-8DD171F38710}"/>
    <cellStyle name="Normal 4 4 4 7" xfId="2207" xr:uid="{00000000-0005-0000-0000-000042060000}"/>
    <cellStyle name="Normal 4 4 4 7 2" xfId="7334" xr:uid="{B38A0759-A4BD-40D7-8CB4-2F5033E2E40F}"/>
    <cellStyle name="Normal 4 4 4 7 2 2" xfId="17714" xr:uid="{ECA286C6-441E-452C-9375-FA7C7E525C61}"/>
    <cellStyle name="Normal 4 4 4 7 3" xfId="10167" xr:uid="{6D7A39DA-7FE7-417A-870F-9781090D11A3}"/>
    <cellStyle name="Normal 4 4 4 7 3 2" xfId="20547" xr:uid="{A4BECFF5-4159-4887-B7F0-434CBC23D0FE}"/>
    <cellStyle name="Normal 4 4 4 7 4" xfId="23397" xr:uid="{485C1E1D-C2FB-48B6-8826-2BB7DFBE3364}"/>
    <cellStyle name="Normal 4 4 4 7 5" xfId="14881" xr:uid="{A6DFB3F5-1D5A-4872-A120-85A7BD096F16}"/>
    <cellStyle name="Normal 4 4 4 8" xfId="3988" xr:uid="{8CD16E0F-DA36-42CE-A34D-ED6AF1FE0895}"/>
    <cellStyle name="Normal 4 4 4 8 2" xfId="8812" xr:uid="{32E12176-7258-4154-A73E-B50821AC7B1A}"/>
    <cellStyle name="Normal 4 4 4 8 2 2" xfId="19192" xr:uid="{58F8214F-97C5-436E-B51A-96BADBE2730D}"/>
    <cellStyle name="Normal 4 4 4 8 3" xfId="11645" xr:uid="{7DEE0DDE-B74F-49B8-BFC0-32E5073415E7}"/>
    <cellStyle name="Normal 4 4 4 8 3 2" xfId="22025" xr:uid="{B885DA79-08FA-4705-AD66-CCDCBB227D49}"/>
    <cellStyle name="Normal 4 4 4 8 4" xfId="16359" xr:uid="{ABFCD0AC-F0DA-4C64-A82C-4EF2D27FFBBE}"/>
    <cellStyle name="Normal 4 4 4 9" xfId="5298" xr:uid="{EF5C3EB4-638F-445E-A79E-41DEB3B50A4C}"/>
    <cellStyle name="Normal 4 4 4 9 2" xfId="14596" xr:uid="{7D3033D7-2B29-4887-9509-AC9C23F1FE5B}"/>
    <cellStyle name="Normal 4 4 5" xfId="1001" xr:uid="{00000000-0005-0000-0000-00009B050000}"/>
    <cellStyle name="Normal 4 4 5 10" xfId="9887" xr:uid="{16F5F45C-D235-49B7-94DE-A3E2C2D06838}"/>
    <cellStyle name="Normal 4 4 5 10 2" xfId="20267" xr:uid="{242E4335-78F5-4F5F-9ABA-CC9C49C6DC96}"/>
    <cellStyle name="Normal 4 4 5 11" xfId="24925" xr:uid="{7998F79C-D3E2-49A1-A95A-98AC8C432774}"/>
    <cellStyle name="Normal 4 4 5 12" xfId="12602" xr:uid="{68B74E87-9871-4A40-87AE-ACC328289E58}"/>
    <cellStyle name="Normal 4 4 5 2" xfId="1002" xr:uid="{00000000-0005-0000-0000-00009C050000}"/>
    <cellStyle name="Normal 4 4 5 2 2" xfId="1003" xr:uid="{00000000-0005-0000-0000-00009D050000}"/>
    <cellStyle name="Normal 4 4 5 2 2 2" xfId="5305" xr:uid="{DD7857A8-D175-4583-AE4A-26DD2B7F5062}"/>
    <cellStyle name="Normal 4 4 5 2 2 2 2" xfId="25701" xr:uid="{88AC2463-1BB3-42E3-9D48-8398256D4AF6}"/>
    <cellStyle name="Normal 4 4 5 2 2 2 3" xfId="26827" xr:uid="{46B3AC03-328A-4440-A341-F5CB77FE611F}"/>
    <cellStyle name="Normal 4 4 5 2 2 2 4" xfId="14603" xr:uid="{E3723172-F2EA-4EFD-BC2F-2C970FA713A4}"/>
    <cellStyle name="Normal 4 4 5 2 2 3" xfId="7056" xr:uid="{DDA45C04-3CFE-4ABA-84CD-152D16D7CC78}"/>
    <cellStyle name="Normal 4 4 5 2 2 3 2" xfId="27633" xr:uid="{BDBB6237-0921-42FE-8629-80819553752C}"/>
    <cellStyle name="Normal 4 4 5 2 2 3 3" xfId="28072" xr:uid="{7C5B4288-D4C8-47CC-B70F-A18C7C11D12F}"/>
    <cellStyle name="Normal 4 4 5 2 2 3 4" xfId="17436" xr:uid="{0AF1FA6A-7CE4-4E51-9CB2-924344A4D2C5}"/>
    <cellStyle name="Normal 4 4 5 2 2 4" xfId="9889" xr:uid="{9093B250-F6EE-4859-9F00-A4653F8B99CD}"/>
    <cellStyle name="Normal 4 4 5 2 2 4 2" xfId="29424" xr:uid="{0CD80B09-EF99-4B7F-AB69-5810AA88D4E4}"/>
    <cellStyle name="Normal 4 4 5 2 2 4 3" xfId="20269" xr:uid="{75EACD12-2681-422C-AC08-3CB872F5B78D}"/>
    <cellStyle name="Normal 4 4 5 2 2 5" xfId="25254" xr:uid="{147C0FE4-3A21-4E94-9914-1B4814A4D8B1}"/>
    <cellStyle name="Normal 4 4 5 2 2 6" xfId="13922" xr:uid="{07E36866-7C18-4DD0-B284-0EF3D8727234}"/>
    <cellStyle name="Normal 4 4 5 2 3" xfId="2790" xr:uid="{00000000-0005-0000-0000-000052060000}"/>
    <cellStyle name="Normal 4 4 5 2 3 2" xfId="6008" xr:uid="{CE7AFD0E-8092-4DA3-80F8-8FA81744DA66}"/>
    <cellStyle name="Normal 4 4 5 2 3 2 2" xfId="27204" xr:uid="{B2E27831-7E3C-49D0-9011-0B7B44A0E7CE}"/>
    <cellStyle name="Normal 4 4 5 2 3 2 3" xfId="15461" xr:uid="{917B7BE5-EDBF-473D-AFC2-BA32433A78DD}"/>
    <cellStyle name="Normal 4 4 5 2 3 3" xfId="7914" xr:uid="{EA3B60D5-C874-427B-8716-9D53F5F4FB6E}"/>
    <cellStyle name="Normal 4 4 5 2 3 3 2" xfId="18294" xr:uid="{B17C187E-B186-4CB5-83C8-40E34B0FA39F}"/>
    <cellStyle name="Normal 4 4 5 2 3 4" xfId="10747" xr:uid="{BDE02073-8405-44C1-BC1B-B051ADC26AA9}"/>
    <cellStyle name="Normal 4 4 5 2 3 4 2" xfId="21127" xr:uid="{F99F29C8-8C7E-4F3E-86C8-704FA96D7231}"/>
    <cellStyle name="Normal 4 4 5 2 3 5" xfId="25479" xr:uid="{A91A1B21-AD46-4711-9B50-CA06B4675BB3}"/>
    <cellStyle name="Normal 4 4 5 2 3 6" xfId="13250" xr:uid="{969C48FF-68B7-4182-A723-66124E589D51}"/>
    <cellStyle name="Normal 4 4 5 2 4" xfId="4196" xr:uid="{99BFB79F-B4CF-4F3B-AAE0-35DF005617EE}"/>
    <cellStyle name="Normal 4 4 5 2 4 2" xfId="8968" xr:uid="{57CE870F-D132-458D-A873-BDB54D8DF4DB}"/>
    <cellStyle name="Normal 4 4 5 2 4 2 2" xfId="29052" xr:uid="{4CF38B8C-6BC1-4C32-B00A-D2DFCB03C3D3}"/>
    <cellStyle name="Normal 4 4 5 2 4 2 3" xfId="19348" xr:uid="{EFDE5DC0-FBAC-409F-A800-8830F172B514}"/>
    <cellStyle name="Normal 4 4 5 2 4 3" xfId="11801" xr:uid="{99DF6630-E4B6-4123-81D2-8F0F5B6EB153}"/>
    <cellStyle name="Normal 4 4 5 2 4 3 2" xfId="22181" xr:uid="{13945A86-9CA3-42D3-9554-8748E71DA122}"/>
    <cellStyle name="Normal 4 4 5 2 4 4" xfId="24716" xr:uid="{45D4E709-B390-40F3-A9F2-4EFA576767BD}"/>
    <cellStyle name="Normal 4 4 5 2 4 5" xfId="16515" xr:uid="{EE3A76F2-C586-4F5F-86EC-2C80C357EE49}"/>
    <cellStyle name="Normal 4 4 5 2 5" xfId="5304" xr:uid="{7D73C64A-02AC-4435-9EEB-01CCDC2B77C3}"/>
    <cellStyle name="Normal 4 4 5 2 5 2" xfId="27878" xr:uid="{AE1F5D17-E54A-4D73-A1CA-3D24092FF178}"/>
    <cellStyle name="Normal 4 4 5 2 5 3" xfId="14602" xr:uid="{3FBA9A7A-34D1-4BE1-AC5D-2344FF63AEBC}"/>
    <cellStyle name="Normal 4 4 5 2 6" xfId="7055" xr:uid="{A37449EC-D562-42CE-A322-BD1E226405CD}"/>
    <cellStyle name="Normal 4 4 5 2 6 2" xfId="17435" xr:uid="{4E6D09B3-DEBE-405E-8E6E-A21E5E93C3EC}"/>
    <cellStyle name="Normal 4 4 5 2 7" xfId="9888" xr:uid="{2829D9F3-BBFF-4808-8252-16EA7EF502D5}"/>
    <cellStyle name="Normal 4 4 5 2 7 2" xfId="20268" xr:uid="{E754C17D-384F-4DDB-B7AC-967A21976FDC}"/>
    <cellStyle name="Normal 4 4 5 2 8" xfId="23289" xr:uid="{40574334-C0E6-4AC8-9B36-A66A8ED60D16}"/>
    <cellStyle name="Normal 4 4 5 2 9" xfId="12760" xr:uid="{F71B41F8-EF3C-4354-A8B2-90D485F75089}"/>
    <cellStyle name="Normal 4 4 5 3" xfId="1004" xr:uid="{00000000-0005-0000-0000-00009E050000}"/>
    <cellStyle name="Normal 4 4 5 3 2" xfId="4539" xr:uid="{2D7A0363-1FAA-4900-BE5D-48C700B5EE01}"/>
    <cellStyle name="Normal 4 4 5 3 2 2" xfId="9311" xr:uid="{69106FA5-8C7B-440D-83A5-AAE9C0C78835}"/>
    <cellStyle name="Normal 4 4 5 3 2 2 2" xfId="29288" xr:uid="{15B04334-15F1-43F6-9C0D-10DCC12795BB}"/>
    <cellStyle name="Normal 4 4 5 3 2 2 3" xfId="19691" xr:uid="{1DF4B71A-C5D4-44B2-A4DB-7A8A1E776D25}"/>
    <cellStyle name="Normal 4 4 5 3 2 3" xfId="12144" xr:uid="{6335F738-FD50-42ED-A853-A2D84AF1A9D0}"/>
    <cellStyle name="Normal 4 4 5 3 2 3 2" xfId="22524" xr:uid="{920126DA-F2B6-43E5-AA97-3404A9EE20D1}"/>
    <cellStyle name="Normal 4 4 5 3 2 4" xfId="24983" xr:uid="{25B352C5-A39F-4314-AEA7-AC6027891DE1}"/>
    <cellStyle name="Normal 4 4 5 3 2 5" xfId="16858" xr:uid="{20753686-122A-46A3-9245-4C0AEAE8699F}"/>
    <cellStyle name="Normal 4 4 5 3 3" xfId="5306" xr:uid="{6D6DA234-9AC1-4169-8BDF-3211187845B4}"/>
    <cellStyle name="Normal 4 4 5 3 3 2" xfId="23673" xr:uid="{3569FF17-3CBD-44DF-9D8F-B5F201627365}"/>
    <cellStyle name="Normal 4 4 5 3 3 3" xfId="26267" xr:uid="{F35D419D-FB03-41DC-B447-33C7AA09F0CF}"/>
    <cellStyle name="Normal 4 4 5 3 3 4" xfId="14604" xr:uid="{A6B424B6-5E71-4A74-8405-8FB97525D24A}"/>
    <cellStyle name="Normal 4 4 5 3 4" xfId="7057" xr:uid="{6CAF7BEF-5982-4DCA-96C9-6B7C80EE4025}"/>
    <cellStyle name="Normal 4 4 5 3 4 2" xfId="25764" xr:uid="{B1B1A273-EC73-4488-B4F3-7D71FDBDDA94}"/>
    <cellStyle name="Normal 4 4 5 3 4 3" xfId="25992" xr:uid="{DB5899AB-E747-43BC-86FA-CBA26A860066}"/>
    <cellStyle name="Normal 4 4 5 3 4 4" xfId="17437" xr:uid="{D80B1D8F-93B5-4435-A434-75FD9D8D7E10}"/>
    <cellStyle name="Normal 4 4 5 3 5" xfId="9890" xr:uid="{90F7CBB5-02A5-4AA1-9BD0-5D8D35B415DC}"/>
    <cellStyle name="Normal 4 4 5 3 5 2" xfId="29425" xr:uid="{A13EEE21-7B0A-4EBD-BEF3-901417E03F3C}"/>
    <cellStyle name="Normal 4 4 5 3 5 3" xfId="20270" xr:uid="{4744E9E6-E976-4329-8229-18CDCC09EAE7}"/>
    <cellStyle name="Normal 4 4 5 3 6" xfId="23929" xr:uid="{D9386DB6-E07F-4DAA-BB80-F66DBF8F3526}"/>
    <cellStyle name="Normal 4 4 5 3 7" xfId="13923" xr:uid="{81C0A880-F72A-4860-BFD6-60ADA17F271B}"/>
    <cellStyle name="Normal 4 4 5 4" xfId="1005" xr:uid="{00000000-0005-0000-0000-00009F050000}"/>
    <cellStyle name="Normal 4 4 5 4 2" xfId="5307" xr:uid="{1A94B53A-833C-4E69-A12A-43F499437481}"/>
    <cellStyle name="Normal 4 4 5 4 2 2" xfId="24574" xr:uid="{618F0D91-24AC-4526-BAC7-F4CC59904697}"/>
    <cellStyle name="Normal 4 4 5 4 2 3" xfId="27690" xr:uid="{70AF2120-D6E0-4679-9E84-A4C1AB1E9147}"/>
    <cellStyle name="Normal 4 4 5 4 2 4" xfId="14605" xr:uid="{6314B871-73F4-42DA-A1BC-B3A211D85F56}"/>
    <cellStyle name="Normal 4 4 5 4 3" xfId="7058" xr:uid="{CF3ABF44-08C1-4B2D-A3B1-88F8A135FCCE}"/>
    <cellStyle name="Normal 4 4 5 4 3 2" xfId="27552" xr:uid="{B23825C7-EE6F-4DE2-AD28-C25CC21EC7C5}"/>
    <cellStyle name="Normal 4 4 5 4 3 3" xfId="17438" xr:uid="{77EA27B9-2A9A-42DE-84EA-741571ED6716}"/>
    <cellStyle name="Normal 4 4 5 4 4" xfId="9891" xr:uid="{7B072EF8-4827-48EF-83D2-52241F50C049}"/>
    <cellStyle name="Normal 4 4 5 4 4 2" xfId="20271" xr:uid="{AD18713A-C709-4872-8060-8246F3E29064}"/>
    <cellStyle name="Normal 4 4 5 4 5" xfId="24278" xr:uid="{327A1E05-9C0B-4A61-86C2-084FE4379863}"/>
    <cellStyle name="Normal 4 4 5 4 6" xfId="13458" xr:uid="{B15A62B1-3EB5-424F-B0C7-E50C2844AA1D}"/>
    <cellStyle name="Normal 4 4 5 5" xfId="2513" xr:uid="{00000000-0005-0000-0000-000055060000}"/>
    <cellStyle name="Normal 4 4 5 5 2" xfId="5791" xr:uid="{F80C5709-8B51-4782-B09A-FB5D51A47210}"/>
    <cellStyle name="Normal 4 4 5 5 2 2" xfId="27016" xr:uid="{69850DA3-4F07-41FF-BC4C-037DD4D2032A}"/>
    <cellStyle name="Normal 4 4 5 5 2 3" xfId="15185" xr:uid="{3432E184-3EE8-4D4D-B7FD-E2B3E982D7A6}"/>
    <cellStyle name="Normal 4 4 5 5 3" xfId="7638" xr:uid="{72294D53-15B9-4DB9-869B-B4E5E3E0BBDF}"/>
    <cellStyle name="Normal 4 4 5 5 3 2" xfId="18018" xr:uid="{1D6459BF-4D37-4C41-9386-007357DBB069}"/>
    <cellStyle name="Normal 4 4 5 5 4" xfId="10471" xr:uid="{738BFEA3-4A2F-4AD0-A8A8-77E35D96E6A3}"/>
    <cellStyle name="Normal 4 4 5 5 4 2" xfId="20851" xr:uid="{494CAAD0-7B56-40EA-B286-5B3AD9EB8690}"/>
    <cellStyle name="Normal 4 4 5 5 5" xfId="24989" xr:uid="{450CD28E-C26E-4BD5-BF97-A427713A773B}"/>
    <cellStyle name="Normal 4 4 5 5 6" xfId="12901" xr:uid="{093D30A8-1BD4-4321-86F0-A5736D3758E3}"/>
    <cellStyle name="Normal 4 4 5 6" xfId="2368" xr:uid="{00000000-0005-0000-0000-00004F060000}"/>
    <cellStyle name="Normal 4 4 5 6 2" xfId="7495" xr:uid="{1B2A7748-D5AE-4E38-BA4C-B2142EE8EF97}"/>
    <cellStyle name="Normal 4 4 5 6 2 2" xfId="27445" xr:uid="{95D02F40-3045-4BEB-9878-F592FA3D8C0C}"/>
    <cellStyle name="Normal 4 4 5 6 2 3" xfId="17875" xr:uid="{72C9FAD3-8A41-4E9F-9C10-9E6828419C2E}"/>
    <cellStyle name="Normal 4 4 5 6 3" xfId="10328" xr:uid="{6F456B92-D2E2-4A6E-BC4B-9372510FD23A}"/>
    <cellStyle name="Normal 4 4 5 6 3 2" xfId="20708" xr:uid="{BEA9430B-5C14-423D-9E97-5D4250C7D95B}"/>
    <cellStyle name="Normal 4 4 5 6 4" xfId="23404" xr:uid="{11D633F0-12A4-4406-8811-53A07D6613B5}"/>
    <cellStyle name="Normal 4 4 5 6 5" xfId="15042" xr:uid="{2C1BBA1E-9DE6-4D11-8D66-8817576A6094}"/>
    <cellStyle name="Normal 4 4 5 7" xfId="3989" xr:uid="{92C63C86-5719-4B31-8589-9D4F4AE9CB95}"/>
    <cellStyle name="Normal 4 4 5 7 2" xfId="8813" xr:uid="{4D9654E6-0611-4A90-AF2E-F648D5625232}"/>
    <cellStyle name="Normal 4 4 5 7 2 2" xfId="19193" xr:uid="{885627D0-3413-4158-A579-0620AA2FF892}"/>
    <cellStyle name="Normal 4 4 5 7 3" xfId="11646" xr:uid="{7067B2DE-2E51-4E9A-A591-30FE48DD678A}"/>
    <cellStyle name="Normal 4 4 5 7 3 2" xfId="22026" xr:uid="{2A7D3620-EDC9-40A5-A8CC-47345B35D85E}"/>
    <cellStyle name="Normal 4 4 5 7 4" xfId="26711" xr:uid="{7FB71A15-6EFB-4AB0-9453-48985C07BB1C}"/>
    <cellStyle name="Normal 4 4 5 7 5" xfId="16360" xr:uid="{BA6F796B-4CF2-496D-A533-DB865784B7FC}"/>
    <cellStyle name="Normal 4 4 5 8" xfId="5303" xr:uid="{E625F85E-866A-4601-961F-6B98C2F8AF7B}"/>
    <cellStyle name="Normal 4 4 5 8 2" xfId="14601" xr:uid="{3CFA5BC5-4474-4165-9DEC-33A0B0D55546}"/>
    <cellStyle name="Normal 4 4 5 9" xfId="7054" xr:uid="{2C3307C6-E532-4616-A2FD-70F09548DA82}"/>
    <cellStyle name="Normal 4 4 5 9 2" xfId="17434" xr:uid="{01BB8787-6EC3-4FD1-B4F1-B2B35749404D}"/>
    <cellStyle name="Normal 4 4 6" xfId="1006" xr:uid="{00000000-0005-0000-0000-0000A0050000}"/>
    <cellStyle name="Normal 4 4 6 10" xfId="9892" xr:uid="{35555099-0C7E-4389-9542-D186D69336E0}"/>
    <cellStyle name="Normal 4 4 6 10 2" xfId="20272" xr:uid="{C3E67B0F-09F5-4C1A-AAB9-BD205F3D9E5C}"/>
    <cellStyle name="Normal 4 4 6 11" xfId="23265" xr:uid="{AAB2BD3A-19FC-4CB0-A99E-03992EEB4657}"/>
    <cellStyle name="Normal 4 4 6 12" xfId="12603" xr:uid="{8B9181DF-4CC3-4F89-A955-CCC1362EE781}"/>
    <cellStyle name="Normal 4 4 6 2" xfId="1007" xr:uid="{00000000-0005-0000-0000-0000A1050000}"/>
    <cellStyle name="Normal 4 4 6 2 2" xfId="1008" xr:uid="{00000000-0005-0000-0000-0000A2050000}"/>
    <cellStyle name="Normal 4 4 6 2 2 2" xfId="5310" xr:uid="{CC89DBF1-7B99-47E4-A6D3-D0436405CC9E}"/>
    <cellStyle name="Normal 4 4 6 2 2 2 2" xfId="24013" xr:uid="{4981416F-3B0F-4676-98D5-6AFDE258BE89}"/>
    <cellStyle name="Normal 4 4 6 2 2 2 3" xfId="26994" xr:uid="{6787D601-1E6A-4740-A280-6A4BCA91A4E4}"/>
    <cellStyle name="Normal 4 4 6 2 2 2 4" xfId="14608" xr:uid="{C680909C-CE46-44F4-B9BE-4E0D04AC9358}"/>
    <cellStyle name="Normal 4 4 6 2 2 3" xfId="7061" xr:uid="{6802134B-1227-4770-B612-678DFA6DE62E}"/>
    <cellStyle name="Normal 4 4 6 2 2 3 2" xfId="27634" xr:uid="{452B0C8E-FD97-40F5-949D-9C4223A37416}"/>
    <cellStyle name="Normal 4 4 6 2 2 3 3" xfId="28058" xr:uid="{3A65D403-450F-4C58-9F99-EF443F7430BE}"/>
    <cellStyle name="Normal 4 4 6 2 2 3 4" xfId="17441" xr:uid="{7FE0B6DB-CF8D-4329-84E7-B421CA66D0A4}"/>
    <cellStyle name="Normal 4 4 6 2 2 4" xfId="9894" xr:uid="{D0D5F939-C22F-4987-9177-2ECB13D3B7BE}"/>
    <cellStyle name="Normal 4 4 6 2 2 4 2" xfId="29426" xr:uid="{3D98BFD9-4436-4701-9F1E-7F14F57B77D6}"/>
    <cellStyle name="Normal 4 4 6 2 2 4 3" xfId="20274" xr:uid="{0DBADDED-EF2D-4E49-A7F6-A9EE0B3F71CB}"/>
    <cellStyle name="Normal 4 4 6 2 2 5" xfId="22645" xr:uid="{A76277E6-4622-4903-9488-C6D42433084B}"/>
    <cellStyle name="Normal 4 4 6 2 2 6" xfId="13924" xr:uid="{D962E703-7C84-4C0F-814A-6CAAAFFD29CA}"/>
    <cellStyle name="Normal 4 4 6 2 3" xfId="2791" xr:uid="{00000000-0005-0000-0000-000059060000}"/>
    <cellStyle name="Normal 4 4 6 2 3 2" xfId="6009" xr:uid="{C443970B-A747-4D81-A575-7502948273F5}"/>
    <cellStyle name="Normal 4 4 6 2 3 2 2" xfId="25956" xr:uid="{01686228-2362-4359-835D-10546A7AF693}"/>
    <cellStyle name="Normal 4 4 6 2 3 2 3" xfId="15462" xr:uid="{56AD114F-DA40-4DC5-BED5-C53EF6E1637B}"/>
    <cellStyle name="Normal 4 4 6 2 3 3" xfId="7915" xr:uid="{7E2FB29E-0BCE-4104-9705-6995F0DA5E69}"/>
    <cellStyle name="Normal 4 4 6 2 3 3 2" xfId="18295" xr:uid="{FAB75683-A1EF-4360-A3C8-8AC87B0431EC}"/>
    <cellStyle name="Normal 4 4 6 2 3 4" xfId="10748" xr:uid="{AC379FB3-3C42-4EA2-BC48-F9148BE23525}"/>
    <cellStyle name="Normal 4 4 6 2 3 4 2" xfId="21128" xr:uid="{3DADD595-B2C9-47C0-AAE2-C06619F92E25}"/>
    <cellStyle name="Normal 4 4 6 2 3 5" xfId="24410" xr:uid="{CDFAD032-DD11-4D52-A6EA-6A35F325D757}"/>
    <cellStyle name="Normal 4 4 6 2 3 6" xfId="13251" xr:uid="{85729ECE-FBE1-4E8F-BAEA-0608FD66CF89}"/>
    <cellStyle name="Normal 4 4 6 2 4" xfId="4197" xr:uid="{646CEC22-B35F-4C0C-AB59-0ADF5B13983F}"/>
    <cellStyle name="Normal 4 4 6 2 4 2" xfId="8969" xr:uid="{E45D12FD-2375-4FD4-AD60-4FE0F86E3711}"/>
    <cellStyle name="Normal 4 4 6 2 4 2 2" xfId="29053" xr:uid="{30B324A7-76C8-4725-B750-82261BBE0ECD}"/>
    <cellStyle name="Normal 4 4 6 2 4 2 3" xfId="19349" xr:uid="{7B0FFB52-B8BA-4312-9EF9-9DAE51FF20A3}"/>
    <cellStyle name="Normal 4 4 6 2 4 3" xfId="11802" xr:uid="{CC1DA033-C7BC-4022-8EC8-0442E52FDA7A}"/>
    <cellStyle name="Normal 4 4 6 2 4 3 2" xfId="22182" xr:uid="{591BAC96-DDBB-4DE0-ABBC-F4C65C4B784F}"/>
    <cellStyle name="Normal 4 4 6 2 4 4" xfId="25468" xr:uid="{345F13CE-9109-4FE5-A949-79D8FFAFEFA8}"/>
    <cellStyle name="Normal 4 4 6 2 4 5" xfId="16516" xr:uid="{7E7F382C-434C-4C82-BE24-1FEECE24B23B}"/>
    <cellStyle name="Normal 4 4 6 2 5" xfId="5309" xr:uid="{79B0C609-91A7-40C0-B374-54F3DDA349FE}"/>
    <cellStyle name="Normal 4 4 6 2 5 2" xfId="26091" xr:uid="{2AEA128B-7177-49EB-8260-F921A8843A1F}"/>
    <cellStyle name="Normal 4 4 6 2 5 3" xfId="14607" xr:uid="{9BF47ECC-E9A5-49D7-8A62-C169172AB25B}"/>
    <cellStyle name="Normal 4 4 6 2 6" xfId="7060" xr:uid="{C3870E88-5149-438E-A19B-CF7A0DC0D070}"/>
    <cellStyle name="Normal 4 4 6 2 6 2" xfId="17440" xr:uid="{2159F246-F892-4A47-B5E6-E0E75B41B2A1}"/>
    <cellStyle name="Normal 4 4 6 2 7" xfId="9893" xr:uid="{49B4CE77-7665-4889-952C-765A49007B1A}"/>
    <cellStyle name="Normal 4 4 6 2 7 2" xfId="20273" xr:uid="{13BB59B0-1857-4E6F-BBB0-C7F1C527C78F}"/>
    <cellStyle name="Normal 4 4 6 2 8" xfId="25232" xr:uid="{F1005FFB-B226-411F-B940-BFB3F0CCF542}"/>
    <cellStyle name="Normal 4 4 6 2 9" xfId="12761" xr:uid="{9AB8D51E-00E0-478D-8115-8C4CFF4742AB}"/>
    <cellStyle name="Normal 4 4 6 3" xfId="1009" xr:uid="{00000000-0005-0000-0000-0000A3050000}"/>
    <cellStyle name="Normal 4 4 6 3 2" xfId="4540" xr:uid="{F1C860A2-948E-4C8C-92FB-4E5A99E46265}"/>
    <cellStyle name="Normal 4 4 6 3 2 2" xfId="9312" xr:uid="{710CFDEA-5D1D-4AA3-86BE-27763845AD26}"/>
    <cellStyle name="Normal 4 4 6 3 2 2 2" xfId="29289" xr:uid="{B5986039-0188-4DA3-94FB-1D99E742FC47}"/>
    <cellStyle name="Normal 4 4 6 3 2 2 3" xfId="19692" xr:uid="{0041879B-E15D-458E-9049-B254F3A37F89}"/>
    <cellStyle name="Normal 4 4 6 3 2 3" xfId="12145" xr:uid="{F0C81F10-17F5-46F7-B082-F3354F0CE65A}"/>
    <cellStyle name="Normal 4 4 6 3 2 3 2" xfId="22525" xr:uid="{FA7D7A90-DBCA-47FF-8CE2-701D6D3282C7}"/>
    <cellStyle name="Normal 4 4 6 3 2 4" xfId="25045" xr:uid="{2F00B6D6-3BD1-4025-BBE7-0999D224CE59}"/>
    <cellStyle name="Normal 4 4 6 3 2 5" xfId="16859" xr:uid="{95614682-4BF5-4C60-B7C7-9BD9AFBE3940}"/>
    <cellStyle name="Normal 4 4 6 3 3" xfId="5311" xr:uid="{C1E7CBFA-8D70-4DC0-9D67-7F1F15B7EBBA}"/>
    <cellStyle name="Normal 4 4 6 3 3 2" xfId="26836" xr:uid="{DEE64D7E-518B-4722-AF17-48D7B372691E}"/>
    <cellStyle name="Normal 4 4 6 3 3 3" xfId="26906" xr:uid="{B9C458B0-18C1-40D6-A0D3-65E43FA1236D}"/>
    <cellStyle name="Normal 4 4 6 3 3 4" xfId="14609" xr:uid="{A19EAD2A-7C80-4745-A34B-DB943E34D81B}"/>
    <cellStyle name="Normal 4 4 6 3 4" xfId="7062" xr:uid="{9AAD0156-9948-48E8-8EBC-1802E7D52EA5}"/>
    <cellStyle name="Normal 4 4 6 3 4 2" xfId="26178" xr:uid="{07B6D851-61F4-49E1-A0A1-D44912F3FF27}"/>
    <cellStyle name="Normal 4 4 6 3 4 3" xfId="27744" xr:uid="{A8891A62-F547-471A-90C5-552DA273F4A0}"/>
    <cellStyle name="Normal 4 4 6 3 4 4" xfId="17442" xr:uid="{B2191D05-8BD2-464E-9B04-21000AF0E0B3}"/>
    <cellStyle name="Normal 4 4 6 3 5" xfId="9895" xr:uid="{4C5C3BCA-64B0-4E94-ADAD-8D656F34962F}"/>
    <cellStyle name="Normal 4 4 6 3 5 2" xfId="29427" xr:uid="{5215AEDB-4EFF-4165-BC2C-62F8FAF9450C}"/>
    <cellStyle name="Normal 4 4 6 3 5 3" xfId="20275" xr:uid="{D279E8D5-0B8B-4DFB-9E28-C211E6E64EED}"/>
    <cellStyle name="Normal 4 4 6 3 6" xfId="24531" xr:uid="{D525E559-2B44-4F09-88B3-C1CF880AB01D}"/>
    <cellStyle name="Normal 4 4 6 3 7" xfId="13925" xr:uid="{D84723B2-AC0D-40AD-9362-9B3C65B0D428}"/>
    <cellStyle name="Normal 4 4 6 4" xfId="1010" xr:uid="{00000000-0005-0000-0000-0000A4050000}"/>
    <cellStyle name="Normal 4 4 6 4 2" xfId="5312" xr:uid="{5DC5CC19-61D9-442D-A07F-3AA03D0924D0}"/>
    <cellStyle name="Normal 4 4 6 4 2 2" xfId="25104" xr:uid="{0C0ABCA3-1415-4A92-857C-A488E2E6DDE0}"/>
    <cellStyle name="Normal 4 4 6 4 2 3" xfId="27000" xr:uid="{E8084F88-466A-4474-AF0E-713070897DEF}"/>
    <cellStyle name="Normal 4 4 6 4 2 4" xfId="14610" xr:uid="{CC533787-6370-4D1A-A406-1786BC8C983D}"/>
    <cellStyle name="Normal 4 4 6 4 3" xfId="7063" xr:uid="{B0C4E085-8262-47C3-9C4F-0FB68070A9CB}"/>
    <cellStyle name="Normal 4 4 6 4 3 2" xfId="25965" xr:uid="{716B544F-6F88-45BB-A69E-A30796EF980C}"/>
    <cellStyle name="Normal 4 4 6 4 3 3" xfId="17443" xr:uid="{0DE44047-A4A2-4246-9D93-7AA3EACFCA4B}"/>
    <cellStyle name="Normal 4 4 6 4 4" xfId="9896" xr:uid="{9EADD135-B447-41E6-9C3C-489290942EF0}"/>
    <cellStyle name="Normal 4 4 6 4 4 2" xfId="20276" xr:uid="{B50305F7-FC13-4F97-AF92-A5492AC0B98D}"/>
    <cellStyle name="Normal 4 4 6 4 5" xfId="24887" xr:uid="{2F8162DB-F64E-4E58-B0F7-C1E051A56005}"/>
    <cellStyle name="Normal 4 4 6 4 6" xfId="13459" xr:uid="{D69AA7B0-0E86-4954-9614-CC301B9E59D0}"/>
    <cellStyle name="Normal 4 4 6 5" xfId="2576" xr:uid="{00000000-0005-0000-0000-00005C060000}"/>
    <cellStyle name="Normal 4 4 6 5 2" xfId="5841" xr:uid="{B8590707-D82D-4B10-8E5C-B46DD1964897}"/>
    <cellStyle name="Normal 4 4 6 5 2 2" xfId="27798" xr:uid="{77ABFE73-E8DE-4CB5-AA43-A2F9060D82E2}"/>
    <cellStyle name="Normal 4 4 6 5 2 3" xfId="15248" xr:uid="{DE20AE6C-F563-4E2C-B6E3-77AC87B7B438}"/>
    <cellStyle name="Normal 4 4 6 5 3" xfId="7701" xr:uid="{E593B547-1A44-4379-8A8B-07DADAE6175D}"/>
    <cellStyle name="Normal 4 4 6 5 3 2" xfId="18081" xr:uid="{F72F5707-7FF8-474F-9824-301D2DAF5EFC}"/>
    <cellStyle name="Normal 4 4 6 5 4" xfId="10534" xr:uid="{2A2CD21C-4AAF-43FD-91A1-927F51089E4C}"/>
    <cellStyle name="Normal 4 4 6 5 4 2" xfId="20914" xr:uid="{FCBC5583-2A22-440C-92F6-A2AFFC55E65D}"/>
    <cellStyle name="Normal 4 4 6 5 5" xfId="24875" xr:uid="{F01D5C4E-835B-4BCD-8ABA-87C976F1E2F5}"/>
    <cellStyle name="Normal 4 4 6 5 6" xfId="12964" xr:uid="{1B78FA1C-312A-42E1-90AD-123870043F67}"/>
    <cellStyle name="Normal 4 4 6 6" xfId="2369" xr:uid="{00000000-0005-0000-0000-000056060000}"/>
    <cellStyle name="Normal 4 4 6 6 2" xfId="7496" xr:uid="{37A6F410-3569-447C-A96D-17475FEF90C0}"/>
    <cellStyle name="Normal 4 4 6 6 2 2" xfId="27450" xr:uid="{C6B8C9AD-BD55-4D6F-BF23-AA4CA629BE17}"/>
    <cellStyle name="Normal 4 4 6 6 2 3" xfId="17876" xr:uid="{2A06F1A9-730A-409C-A166-75FA16781950}"/>
    <cellStyle name="Normal 4 4 6 6 3" xfId="10329" xr:uid="{942397F1-2C1B-4A41-8537-8F1A3A2F0831}"/>
    <cellStyle name="Normal 4 4 6 6 3 2" xfId="20709" xr:uid="{CD637D26-308C-42D9-9836-B3344CB75646}"/>
    <cellStyle name="Normal 4 4 6 6 4" xfId="22749" xr:uid="{45F0A560-B8AB-463B-8B75-827E68D9B470}"/>
    <cellStyle name="Normal 4 4 6 6 5" xfId="15043" xr:uid="{5C3A247B-D151-4634-9793-1C79E2FBFBF5}"/>
    <cellStyle name="Normal 4 4 6 7" xfId="3990" xr:uid="{155B17C1-6D90-4B09-AE72-8D357FDA0CA5}"/>
    <cellStyle name="Normal 4 4 6 7 2" xfId="8814" xr:uid="{D24AE6AB-7CC9-4D83-B241-7D8BDE7FF89D}"/>
    <cellStyle name="Normal 4 4 6 7 2 2" xfId="19194" xr:uid="{8B849538-5B45-466E-A744-95B84BC0C9F9}"/>
    <cellStyle name="Normal 4 4 6 7 3" xfId="11647" xr:uid="{658C68E2-27BB-4FE4-A452-C4CB55953D8A}"/>
    <cellStyle name="Normal 4 4 6 7 3 2" xfId="22027" xr:uid="{647DB8CC-3066-4CC1-87C1-11FA878B1EBB}"/>
    <cellStyle name="Normal 4 4 6 7 4" xfId="27673" xr:uid="{D080A117-65F4-4666-A844-D5784050E378}"/>
    <cellStyle name="Normal 4 4 6 7 5" xfId="16361" xr:uid="{4E16D46C-A24B-49D9-98AE-E8AF2958529B}"/>
    <cellStyle name="Normal 4 4 6 8" xfId="5308" xr:uid="{AD9C102B-E7E3-42B7-B1B6-C3A62299AFFD}"/>
    <cellStyle name="Normal 4 4 6 8 2" xfId="14606" xr:uid="{1685A019-ADCE-4DCC-AC3E-5AE359E98039}"/>
    <cellStyle name="Normal 4 4 6 9" xfId="7059" xr:uid="{0BF99C63-D936-4520-8302-D6886B2EE38C}"/>
    <cellStyle name="Normal 4 4 6 9 2" xfId="17439" xr:uid="{094F1905-0AC2-4F65-AA57-2BEDE667EA1A}"/>
    <cellStyle name="Normal 4 4 7" xfId="1011" xr:uid="{00000000-0005-0000-0000-0000A5050000}"/>
    <cellStyle name="Normal 4 4 7 10" xfId="12604" xr:uid="{BE2E1CCC-8E0B-42B4-80F4-C097E12EA611}"/>
    <cellStyle name="Normal 4 4 7 2" xfId="1012" xr:uid="{00000000-0005-0000-0000-0000A6050000}"/>
    <cellStyle name="Normal 4 4 7 2 2" xfId="2939" xr:uid="{00000000-0005-0000-0000-00005F060000}"/>
    <cellStyle name="Normal 4 4 7 2 2 2" xfId="6119" xr:uid="{739E3C6C-3BC4-4710-BE80-BABD08607F1C}"/>
    <cellStyle name="Normal 4 4 7 2 2 2 2" xfId="28203" xr:uid="{B9B6BB46-17CB-463D-B5E2-D358C4D8E0A3}"/>
    <cellStyle name="Normal 4 4 7 2 2 2 3" xfId="28123" xr:uid="{84041D0C-67BA-42DE-AF1B-CF88387940E8}"/>
    <cellStyle name="Normal 4 4 7 2 2 2 4" xfId="15597" xr:uid="{5BD3ED8F-A6EE-445C-8983-1EA763AEE431}"/>
    <cellStyle name="Normal 4 4 7 2 2 3" xfId="8050" xr:uid="{9BC7E3A2-97B1-4155-BED8-0450534958EB}"/>
    <cellStyle name="Normal 4 4 7 2 2 3 2" xfId="28755" xr:uid="{59F44E47-61D4-487A-B6B0-8DD0578FF29E}"/>
    <cellStyle name="Normal 4 4 7 2 2 3 3" xfId="18430" xr:uid="{A277618E-25E9-45FE-B30E-D361972BFF66}"/>
    <cellStyle name="Normal 4 4 7 2 2 4" xfId="10883" xr:uid="{7BC19122-8DB7-40C1-9B1B-DA4109E1F3B3}"/>
    <cellStyle name="Normal 4 4 7 2 2 4 2" xfId="21263" xr:uid="{2DA393C0-188B-4C45-BC22-0CF9B66ABCE0}"/>
    <cellStyle name="Normal 4 4 7 2 2 5" xfId="25361" xr:uid="{26658244-70BC-43F2-AC33-AC46E39822A2}"/>
    <cellStyle name="Normal 4 4 7 2 2 6" xfId="13460" xr:uid="{53200119-9172-4A95-8A94-C69F418E49D2}"/>
    <cellStyle name="Normal 4 4 7 2 3" xfId="5314" xr:uid="{8855BF12-6019-4F08-8D31-48B5D2CBE86F}"/>
    <cellStyle name="Normal 4 4 7 2 3 2" xfId="25320" xr:uid="{B3546D37-3921-4781-816B-A0D72D6CECCA}"/>
    <cellStyle name="Normal 4 4 7 2 3 3" xfId="27942" xr:uid="{3B488F3E-307F-4D08-91EA-1DA9B36B8E7F}"/>
    <cellStyle name="Normal 4 4 7 2 3 4" xfId="14612" xr:uid="{0873A52E-2D45-4329-A475-6AE635A0044F}"/>
    <cellStyle name="Normal 4 4 7 2 4" xfId="7065" xr:uid="{E0A5C9CA-0461-4194-9D7C-EA7E8E4CB9FD}"/>
    <cellStyle name="Normal 4 4 7 2 4 2" xfId="26121" xr:uid="{C916E597-A8CD-486E-A7F8-EC17BC61C6DA}"/>
    <cellStyle name="Normal 4 4 7 2 4 3" xfId="26843" xr:uid="{93C317D0-1586-4181-9382-AD6CD41ECCB9}"/>
    <cellStyle name="Normal 4 4 7 2 4 4" xfId="17445" xr:uid="{BC5163DF-52C1-44F3-8E66-96FC4FA18BF1}"/>
    <cellStyle name="Normal 4 4 7 2 5" xfId="9898" xr:uid="{86153E0A-46F0-4490-8FB0-9658F09105C3}"/>
    <cellStyle name="Normal 4 4 7 2 5 2" xfId="29428" xr:uid="{77998EB9-9E9D-4C01-BF5B-DBAB23E07B61}"/>
    <cellStyle name="Normal 4 4 7 2 5 3" xfId="20278" xr:uid="{CA409681-E26E-4AA3-B857-CF5E3EAE2290}"/>
    <cellStyle name="Normal 4 4 7 2 6" xfId="25109" xr:uid="{105F8BDA-A8FB-41D5-93EA-6C694D3D11B6}"/>
    <cellStyle name="Normal 4 4 7 2 7" xfId="12762" xr:uid="{7E61096A-02F1-4E78-B943-FCD9B78AC160}"/>
    <cellStyle name="Normal 4 4 7 3" xfId="1013" xr:uid="{00000000-0005-0000-0000-0000A7050000}"/>
    <cellStyle name="Normal 4 4 7 3 2" xfId="5315" xr:uid="{01131E2F-8EF3-4945-8C23-69F1216AC88A}"/>
    <cellStyle name="Normal 4 4 7 3 2 2" xfId="28234" xr:uid="{C434865C-34D3-49FF-8293-9B8656923D8B}"/>
    <cellStyle name="Normal 4 4 7 3 2 3" xfId="27826" xr:uid="{CF036B8A-CD5E-4D53-849A-F97D686F47AA}"/>
    <cellStyle name="Normal 4 4 7 3 2 4" xfId="14613" xr:uid="{5189D6BB-F4D5-4B79-8B8C-C6C836B28BAC}"/>
    <cellStyle name="Normal 4 4 7 3 3" xfId="7066" xr:uid="{7555240E-38B2-43C1-9E90-FD713A904B1F}"/>
    <cellStyle name="Normal 4 4 7 3 3 2" xfId="27893" xr:uid="{EE69ED68-CFCA-4C30-A445-607FAA96086A}"/>
    <cellStyle name="Normal 4 4 7 3 3 3" xfId="26673" xr:uid="{835D1CD2-07EB-4A25-A908-EC8BCEB97763}"/>
    <cellStyle name="Normal 4 4 7 3 3 4" xfId="17446" xr:uid="{ADA868AD-870A-4CA5-8622-ED0B2CCA1006}"/>
    <cellStyle name="Normal 4 4 7 3 4" xfId="9899" xr:uid="{2BFE620A-152E-4F86-8D83-6C4282D8C08B}"/>
    <cellStyle name="Normal 4 4 7 3 4 2" xfId="29429" xr:uid="{62280D68-F16B-4781-8756-B87E8D307E56}"/>
    <cellStyle name="Normal 4 4 7 3 4 3" xfId="20279" xr:uid="{9F6C3DB9-7907-46E1-99DD-A78579C02DD3}"/>
    <cellStyle name="Normal 4 4 7 3 5" xfId="23594" xr:uid="{34E6FD28-94AE-4D10-B5DA-2494E0F80D72}"/>
    <cellStyle name="Normal 4 4 7 3 6" xfId="13252" xr:uid="{8236CB6B-110F-479A-B16F-F1CCAA18212C}"/>
    <cellStyle name="Normal 4 4 7 4" xfId="2370" xr:uid="{00000000-0005-0000-0000-00005D060000}"/>
    <cellStyle name="Normal 4 4 7 4 2" xfId="7497" xr:uid="{C5E5C587-D37B-4EEC-AC44-02E0A02ADAC0}"/>
    <cellStyle name="Normal 4 4 7 4 2 2" xfId="28130" xr:uid="{7CC963D8-A7C0-4AE3-803B-CD3A4A515ACE}"/>
    <cellStyle name="Normal 4 4 7 4 2 3" xfId="17877" xr:uid="{1F68883E-EA4B-400F-9D3E-A0D99942D46A}"/>
    <cellStyle name="Normal 4 4 7 4 3" xfId="10330" xr:uid="{DBF57A1A-56F9-40E0-BDE1-F8652914CED0}"/>
    <cellStyle name="Normal 4 4 7 4 3 2" xfId="20710" xr:uid="{BAEAEC53-A598-4BCE-8947-DB2053EB9A3E}"/>
    <cellStyle name="Normal 4 4 7 4 4" xfId="24324" xr:uid="{B528F158-5BA1-4DE3-A2B8-28688EBCF78E}"/>
    <cellStyle name="Normal 4 4 7 4 5" xfId="15044" xr:uid="{E8FCA9D8-19D6-46FF-989C-F65C6B962B8D}"/>
    <cellStyle name="Normal 4 4 7 5" xfId="3991" xr:uid="{0F79F3EA-E187-4CE0-A8FD-B5B5C55A2C34}"/>
    <cellStyle name="Normal 4 4 7 5 2" xfId="8815" xr:uid="{B9B292B2-B717-4937-A76C-E0D161E48CA1}"/>
    <cellStyle name="Normal 4 4 7 5 2 2" xfId="28988" xr:uid="{162BEE58-A72A-4235-BB90-FDC3F3FCF0D0}"/>
    <cellStyle name="Normal 4 4 7 5 2 3" xfId="19195" xr:uid="{FD39C0AC-80DB-418A-BA40-70EE4F06A60C}"/>
    <cellStyle name="Normal 4 4 7 5 3" xfId="11648" xr:uid="{86EAD745-13DD-4ED2-8C0C-CCE3B7140DC1}"/>
    <cellStyle name="Normal 4 4 7 5 3 2" xfId="22028" xr:uid="{7208CB3C-6719-4C7D-94A0-1D0A5F794197}"/>
    <cellStyle name="Normal 4 4 7 5 4" xfId="22768" xr:uid="{171DFFCF-8897-4D15-BC6C-6BC6A6368CD8}"/>
    <cellStyle name="Normal 4 4 7 5 5" xfId="16362" xr:uid="{56DA68A7-DB3A-4581-BBE8-11EC60C96E9A}"/>
    <cellStyle name="Normal 4 4 7 6" xfId="5313" xr:uid="{A85E22A9-BA61-4E82-9819-FD9350344DC6}"/>
    <cellStyle name="Normal 4 4 7 6 2" xfId="25838" xr:uid="{47E2AEBB-D426-4ED2-BC33-5DF917777329}"/>
    <cellStyle name="Normal 4 4 7 6 3" xfId="26006" xr:uid="{95FB43E7-92C9-47E0-9490-7A66BA3AA9FB}"/>
    <cellStyle name="Normal 4 4 7 6 4" xfId="14611" xr:uid="{3238C1FE-2161-4FA8-A595-B1270CEB73FD}"/>
    <cellStyle name="Normal 4 4 7 7" xfId="7064" xr:uid="{CFF826D0-17A6-4F60-BFC2-4F8BAF7E4B07}"/>
    <cellStyle name="Normal 4 4 7 7 2" xfId="26195" xr:uid="{8E57E475-14CC-45D6-A680-229D5E5F470A}"/>
    <cellStyle name="Normal 4 4 7 7 3" xfId="17444" xr:uid="{42815ED4-7DE4-4A73-B27A-3D4ED683CB7C}"/>
    <cellStyle name="Normal 4 4 7 8" xfId="9897" xr:uid="{F2E3B44A-489C-493E-B3A9-1B228B724265}"/>
    <cellStyle name="Normal 4 4 7 8 2" xfId="20277" xr:uid="{6A72BC74-B1A4-4BDE-B09C-56BC6A952D22}"/>
    <cellStyle name="Normal 4 4 7 9" xfId="24137" xr:uid="{1E88A1D6-AE38-454E-B846-A2C177D96F6C}"/>
    <cellStyle name="Normal 4 4 8" xfId="1014" xr:uid="{00000000-0005-0000-0000-0000A8050000}"/>
    <cellStyle name="Normal 4 4 8 10" xfId="12605" xr:uid="{CA4D673E-C050-4B79-9C4C-56FA448EBC15}"/>
    <cellStyle name="Normal 4 4 8 2" xfId="1015" xr:uid="{00000000-0005-0000-0000-0000A9050000}"/>
    <cellStyle name="Normal 4 4 8 2 2" xfId="2940" xr:uid="{00000000-0005-0000-0000-000063060000}"/>
    <cellStyle name="Normal 4 4 8 2 2 2" xfId="6120" xr:uid="{3B030003-B56E-42A1-BF46-6D8C66FAE20A}"/>
    <cellStyle name="Normal 4 4 8 2 2 2 2" xfId="26502" xr:uid="{55689746-DEF0-4320-848A-9B0759700AEB}"/>
    <cellStyle name="Normal 4 4 8 2 2 2 3" xfId="28054" xr:uid="{C71B9B98-3B4D-4E5F-BB4C-B1108EB56177}"/>
    <cellStyle name="Normal 4 4 8 2 2 2 4" xfId="15598" xr:uid="{8B45946F-F579-493E-A777-F797ED3B3ED7}"/>
    <cellStyle name="Normal 4 4 8 2 2 3" xfId="8051" xr:uid="{A1D8FC59-41AB-4B04-835B-88003565BB56}"/>
    <cellStyle name="Normal 4 4 8 2 2 3 2" xfId="28756" xr:uid="{7A1FB7CD-6657-4363-B93E-C081C6C4C0CB}"/>
    <cellStyle name="Normal 4 4 8 2 2 3 3" xfId="18431" xr:uid="{72AF5404-8023-4DB0-9944-A6DD6DCFB028}"/>
    <cellStyle name="Normal 4 4 8 2 2 4" xfId="10884" xr:uid="{4B8C7705-E943-41CC-AD24-E8C077E49547}"/>
    <cellStyle name="Normal 4 4 8 2 2 4 2" xfId="21264" xr:uid="{7815DE7E-E3DB-4C8C-9ABD-97F8BC87D048}"/>
    <cellStyle name="Normal 4 4 8 2 2 5" xfId="24555" xr:uid="{7B00F632-A9E3-4CE5-A0A3-A286B6264ADD}"/>
    <cellStyle name="Normal 4 4 8 2 2 6" xfId="13461" xr:uid="{D6D86F86-10C3-4068-A8C3-4DF59F5B0A4B}"/>
    <cellStyle name="Normal 4 4 8 2 3" xfId="5317" xr:uid="{9246B56E-1A83-4A34-AEE9-9F32336FBABB}"/>
    <cellStyle name="Normal 4 4 8 2 3 2" xfId="24454" xr:uid="{F6CF408D-21E3-45A3-9562-314F90F14C3B}"/>
    <cellStyle name="Normal 4 4 8 2 3 3" xfId="26425" xr:uid="{FCE6C010-CFD8-4054-95A6-8CA459188694}"/>
    <cellStyle name="Normal 4 4 8 2 3 4" xfId="14615" xr:uid="{DBB95E87-488E-4B51-875B-6DDB208D5741}"/>
    <cellStyle name="Normal 4 4 8 2 4" xfId="7068" xr:uid="{784F18AB-9B24-435D-A6C4-E92B56265C4A}"/>
    <cellStyle name="Normal 4 4 8 2 4 2" xfId="27920" xr:uid="{B516F256-A46D-4533-B3BE-949792F2EE22}"/>
    <cellStyle name="Normal 4 4 8 2 4 3" xfId="26299" xr:uid="{1B4D7294-8EFD-48E3-AFD0-F972FDD89B90}"/>
    <cellStyle name="Normal 4 4 8 2 4 4" xfId="17448" xr:uid="{2E4C7ADD-D813-48C2-9E9A-50A1584D5C47}"/>
    <cellStyle name="Normal 4 4 8 2 5" xfId="9901" xr:uid="{1334673B-C8EC-4F39-8F95-079A2CD23FC4}"/>
    <cellStyle name="Normal 4 4 8 2 5 2" xfId="29430" xr:uid="{687C5457-0533-4C0A-A75C-1E00870144C9}"/>
    <cellStyle name="Normal 4 4 8 2 5 3" xfId="20281" xr:uid="{3C14766A-0A36-4E73-9351-D85562379DCA}"/>
    <cellStyle name="Normal 4 4 8 2 6" xfId="25496" xr:uid="{50DCEEB4-C889-4D27-97DC-BC2667E44D01}"/>
    <cellStyle name="Normal 4 4 8 2 7" xfId="12763" xr:uid="{31369979-5E9F-49CA-B930-C7881B0CFDC4}"/>
    <cellStyle name="Normal 4 4 8 3" xfId="1016" xr:uid="{00000000-0005-0000-0000-0000AA050000}"/>
    <cellStyle name="Normal 4 4 8 3 2" xfId="5318" xr:uid="{E2E86F4F-68D8-4D3C-887D-E8698892714F}"/>
    <cellStyle name="Normal 4 4 8 3 2 2" xfId="28057" xr:uid="{9598AFDD-A9A2-49DD-82A6-683E26459F21}"/>
    <cellStyle name="Normal 4 4 8 3 2 3" xfId="26992" xr:uid="{05E819AC-9A8C-4470-AB06-D02124642DB4}"/>
    <cellStyle name="Normal 4 4 8 3 2 4" xfId="14616" xr:uid="{9DB887E8-6FE6-41E0-9104-704BE88CFAE2}"/>
    <cellStyle name="Normal 4 4 8 3 3" xfId="7069" xr:uid="{6136E152-FF19-4728-A14E-BEDDD685E76B}"/>
    <cellStyle name="Normal 4 4 8 3 3 2" xfId="26273" xr:uid="{85F66EFF-3E16-49ED-A55B-EDFE591B5F31}"/>
    <cellStyle name="Normal 4 4 8 3 3 3" xfId="28441" xr:uid="{ADA1B494-E9DC-4EC2-A61F-A4947ABF1DB0}"/>
    <cellStyle name="Normal 4 4 8 3 3 4" xfId="17449" xr:uid="{967985C4-1652-48A3-99A2-9A65A7D80E71}"/>
    <cellStyle name="Normal 4 4 8 3 4" xfId="9902" xr:uid="{7702B13A-43EF-4E0A-AA07-6FA1DC99BEF8}"/>
    <cellStyle name="Normal 4 4 8 3 4 2" xfId="29431" xr:uid="{2EC8BCFC-BBFD-4382-9809-576090B6E08E}"/>
    <cellStyle name="Normal 4 4 8 3 4 3" xfId="20282" xr:uid="{618991E1-9A96-434F-B9A4-EAED83440C2D}"/>
    <cellStyle name="Normal 4 4 8 3 5" xfId="23292" xr:uid="{18A56854-BEAD-407D-A018-555695D98BFA}"/>
    <cellStyle name="Normal 4 4 8 3 6" xfId="13253" xr:uid="{AF5ACC42-87E4-4CDD-8C76-C26E024EB400}"/>
    <cellStyle name="Normal 4 4 8 4" xfId="2371" xr:uid="{00000000-0005-0000-0000-000061060000}"/>
    <cellStyle name="Normal 4 4 8 4 2" xfId="7498" xr:uid="{FA712A1A-C78D-4566-8A6C-60C002B93D64}"/>
    <cellStyle name="Normal 4 4 8 4 2 2" xfId="27832" xr:uid="{381D6260-34DA-47E2-8058-A41C2BE171A8}"/>
    <cellStyle name="Normal 4 4 8 4 2 3" xfId="17878" xr:uid="{6FE155C9-8C14-4E52-88A7-A2CB0868796E}"/>
    <cellStyle name="Normal 4 4 8 4 3" xfId="10331" xr:uid="{39EB91E6-4ACE-4B49-876D-EAFF865DC635}"/>
    <cellStyle name="Normal 4 4 8 4 3 2" xfId="20711" xr:uid="{FD6F8C03-761E-4C03-8A95-BAE1ADB9BA73}"/>
    <cellStyle name="Normal 4 4 8 4 4" xfId="23867" xr:uid="{F9E5135A-FDC8-4959-8530-BF40C1FAE2F9}"/>
    <cellStyle name="Normal 4 4 8 4 5" xfId="15045" xr:uid="{0A2370EB-20FB-49F5-A552-E0C973F95EA0}"/>
    <cellStyle name="Normal 4 4 8 5" xfId="3992" xr:uid="{66074DC8-455C-4006-ADF6-E0B8C85BED19}"/>
    <cellStyle name="Normal 4 4 8 5 2" xfId="8816" xr:uid="{74F21ABD-C3E3-4736-AAFA-FE36F5BBB9F6}"/>
    <cellStyle name="Normal 4 4 8 5 2 2" xfId="28989" xr:uid="{41717647-6C0F-4488-B084-66A8DF15AC31}"/>
    <cellStyle name="Normal 4 4 8 5 2 3" xfId="19196" xr:uid="{B5BE8052-07B6-43B5-8A4F-7471A7DD6759}"/>
    <cellStyle name="Normal 4 4 8 5 3" xfId="11649" xr:uid="{6BD3B780-1A9D-4CB2-910D-9901479E1CAD}"/>
    <cellStyle name="Normal 4 4 8 5 3 2" xfId="22029" xr:uid="{217EDAC7-5B6E-4A9D-AD15-CC9E63973CD4}"/>
    <cellStyle name="Normal 4 4 8 5 4" xfId="24344" xr:uid="{D28B7987-F71C-4787-A5FC-9EF235555BB9}"/>
    <cellStyle name="Normal 4 4 8 5 5" xfId="16363" xr:uid="{5710F248-B8F6-45C7-9645-D9C127473090}"/>
    <cellStyle name="Normal 4 4 8 6" xfId="5316" xr:uid="{F8D64C33-7F81-41CA-9A7B-BFD5509966D8}"/>
    <cellStyle name="Normal 4 4 8 6 2" xfId="27534" xr:uid="{7187DCBB-45D7-4B5E-A8C5-82C22FFC67E2}"/>
    <cellStyle name="Normal 4 4 8 6 3" xfId="28006" xr:uid="{786F944A-3147-4519-BA27-59A4A7F1B2D6}"/>
    <cellStyle name="Normal 4 4 8 6 4" xfId="14614" xr:uid="{560EE69E-BF5B-4779-B1F0-231547ED5E82}"/>
    <cellStyle name="Normal 4 4 8 7" xfId="7067" xr:uid="{F399FB8A-5BC4-4EB4-B81B-88874D581273}"/>
    <cellStyle name="Normal 4 4 8 7 2" xfId="28315" xr:uid="{91F53F6E-A880-4A63-B005-FD4580B83008}"/>
    <cellStyle name="Normal 4 4 8 7 3" xfId="17447" xr:uid="{CDA6D52B-FFC4-49E4-9A1B-BDB693C3B365}"/>
    <cellStyle name="Normal 4 4 8 8" xfId="9900" xr:uid="{B9C897C8-DF7B-4B98-90AB-F54105A6587F}"/>
    <cellStyle name="Normal 4 4 8 8 2" xfId="20280" xr:uid="{997751F3-F99B-4C88-9BF7-923088706D95}"/>
    <cellStyle name="Normal 4 4 8 9" xfId="24159" xr:uid="{E53EE9DC-B68A-46D1-9E6E-02406200460A}"/>
    <cellStyle name="Normal 4 4 9" xfId="1017" xr:uid="{00000000-0005-0000-0000-0000AB050000}"/>
    <cellStyle name="Normal 4 4 9 10" xfId="12598" xr:uid="{5A0CACBA-0ADF-4C2D-AF49-84D4C895EBAD}"/>
    <cellStyle name="Normal 4 4 9 2" xfId="3360" xr:uid="{00000000-0005-0000-0000-000066060000}"/>
    <cellStyle name="Normal 4 4 9 2 2" xfId="6418" xr:uid="{E4AF7A96-E96D-4A82-ACA7-4C11F0D7C92B}"/>
    <cellStyle name="Normal 4 4 9 2 2 2" xfId="25583" xr:uid="{95E6D108-01E8-4E01-ADAC-DEB0E72B18B2}"/>
    <cellStyle name="Normal 4 4 9 2 2 3" xfId="27009" xr:uid="{BE56A05B-1114-426E-BCA5-3A954C7CD794}"/>
    <cellStyle name="Normal 4 4 9 2 2 4" xfId="15987" xr:uid="{85AE6A65-C461-434B-A61D-C2E0706D0C74}"/>
    <cellStyle name="Normal 4 4 9 2 3" xfId="8440" xr:uid="{577A0B1F-AC1F-4BC0-AB30-531865130E5F}"/>
    <cellStyle name="Normal 4 4 9 2 3 2" xfId="26791" xr:uid="{8D1DA3C0-8FB4-4B9B-A557-EA97B493353B}"/>
    <cellStyle name="Normal 4 4 9 2 3 3" xfId="28914" xr:uid="{4BFC9D8D-BAFA-4124-83BC-9E3B7B622031}"/>
    <cellStyle name="Normal 4 4 9 2 3 4" xfId="18820" xr:uid="{2E647F9E-E2C3-42BC-8F48-0C1C797DE2CC}"/>
    <cellStyle name="Normal 4 4 9 2 4" xfId="11273" xr:uid="{352B4982-1DFF-4298-B613-2AD3941627D6}"/>
    <cellStyle name="Normal 4 4 9 2 4 2" xfId="29481" xr:uid="{A1180E81-8564-4CE8-922C-FF3837930D29}"/>
    <cellStyle name="Normal 4 4 9 2 4 3" xfId="21653" xr:uid="{8A7C8604-394A-444B-BD57-6AD3BB43B5C6}"/>
    <cellStyle name="Normal 4 4 9 2 5" xfId="25248" xr:uid="{16250F2A-05B5-4982-B1E5-77966F846550}"/>
    <cellStyle name="Normal 4 4 9 2 6" xfId="13926" xr:uid="{C57D806F-2A8C-42A5-A13D-1FF5221E0EF1}"/>
    <cellStyle name="Normal 4 4 9 3" xfId="2783" xr:uid="{00000000-0005-0000-0000-000067060000}"/>
    <cellStyle name="Normal 4 4 9 3 2" xfId="6001" xr:uid="{35824E72-C820-4089-9B84-2E0915F4580B}"/>
    <cellStyle name="Normal 4 4 9 3 2 2" xfId="26641" xr:uid="{EF8A40E1-2C34-47A0-8B16-1952077E715F}"/>
    <cellStyle name="Normal 4 4 9 3 2 3" xfId="15454" xr:uid="{B433D18A-56D1-4E0A-AE47-E06C0B81FEEA}"/>
    <cellStyle name="Normal 4 4 9 3 3" xfId="7907" xr:uid="{7769BCCC-8662-45CB-BABF-FE672D2DC0D0}"/>
    <cellStyle name="Normal 4 4 9 3 3 2" xfId="18287" xr:uid="{82CA3D6F-48E9-48C4-B373-F0BC9EF0F919}"/>
    <cellStyle name="Normal 4 4 9 3 4" xfId="10740" xr:uid="{B625FE9A-9DCE-4A4C-863D-8C0F57055D89}"/>
    <cellStyle name="Normal 4 4 9 3 4 2" xfId="21120" xr:uid="{89EE809F-2E16-478F-9505-8E62211C6B74}"/>
    <cellStyle name="Normal 4 4 9 3 5" xfId="24633" xr:uid="{0C71D55D-EBFC-4EE4-B11A-2D9A40CF1681}"/>
    <cellStyle name="Normal 4 4 9 3 6" xfId="13240" xr:uid="{16EADAB8-665E-4FE6-8429-1BFA7B82A5E8}"/>
    <cellStyle name="Normal 4 4 9 4" xfId="2364" xr:uid="{00000000-0005-0000-0000-000065060000}"/>
    <cellStyle name="Normal 4 4 9 4 2" xfId="7491" xr:uid="{0D5B0C44-6BCA-4539-8F51-2C183B8CA95A}"/>
    <cellStyle name="Normal 4 4 9 4 2 2" xfId="27846" xr:uid="{FCE6E47D-11D2-41A0-8218-BEF34BE38AF3}"/>
    <cellStyle name="Normal 4 4 9 4 2 3" xfId="17871" xr:uid="{42B9D3BE-8C30-41DF-96F3-DD334FC868D9}"/>
    <cellStyle name="Normal 4 4 9 4 3" xfId="10324" xr:uid="{7B8E750E-5139-4B20-AA09-F525B515AB18}"/>
    <cellStyle name="Normal 4 4 9 4 3 2" xfId="20704" xr:uid="{4294726E-CB1F-4246-B787-ACAC8C42AF9A}"/>
    <cellStyle name="Normal 4 4 9 4 4" xfId="25581" xr:uid="{30138CC3-E5CB-44A7-B41E-0E5758EEF6B1}"/>
    <cellStyle name="Normal 4 4 9 4 5" xfId="15038" xr:uid="{F338BB69-EDFA-45F5-A04C-D0226545A720}"/>
    <cellStyle name="Normal 4 4 9 5" xfId="3899" xr:uid="{44024C00-D3FE-47D0-B57A-39580CDEC769}"/>
    <cellStyle name="Normal 4 4 9 5 2" xfId="8731" xr:uid="{C9717C74-7ED6-40DF-A525-D9A0632BEECA}"/>
    <cellStyle name="Normal 4 4 9 5 2 2" xfId="19111" xr:uid="{1D841BDB-54D9-4A29-ABBC-AC0A4EDD03CB}"/>
    <cellStyle name="Normal 4 4 9 5 3" xfId="11564" xr:uid="{DE1FCD04-E87D-4AF7-8575-2D2CA3BE974D}"/>
    <cellStyle name="Normal 4 4 9 5 3 2" xfId="21944" xr:uid="{D19CA735-0498-486F-94B6-3344196D843B}"/>
    <cellStyle name="Normal 4 4 9 5 4" xfId="26266" xr:uid="{E400FC7F-A257-4C8F-BEAE-B5BFE3B7941D}"/>
    <cellStyle name="Normal 4 4 9 5 5" xfId="16278" xr:uid="{2C589C1A-4480-4627-B1F6-BC45103A33AC}"/>
    <cellStyle name="Normal 4 4 9 6" xfId="5319" xr:uid="{1569C5B3-5BBD-41FF-A302-F6D3990CFE26}"/>
    <cellStyle name="Normal 4 4 9 6 2" xfId="14617" xr:uid="{90A61658-C676-41E9-AE1D-F2159225B933}"/>
    <cellStyle name="Normal 4 4 9 7" xfId="7070" xr:uid="{3B9657B6-2776-4C06-B00B-D5BF82FB8EBB}"/>
    <cellStyle name="Normal 4 4 9 7 2" xfId="17450" xr:uid="{1EB034C5-53AA-46EE-94D3-339F728C90A8}"/>
    <cellStyle name="Normal 4 4 9 8" xfId="9903" xr:uid="{0324C80B-CF82-4EAF-971C-9218D29CB131}"/>
    <cellStyle name="Normal 4 4 9 8 2" xfId="20283" xr:uid="{28350CE1-D0C6-48D3-B3A0-BCCB4DF62AA3}"/>
    <cellStyle name="Normal 4 4 9 9" xfId="23443" xr:uid="{52970C66-47E4-431A-A6CC-18EE61A73DF0}"/>
    <cellStyle name="Normal 4 5" xfId="1018" xr:uid="{00000000-0005-0000-0000-0000AC050000}"/>
    <cellStyle name="Normal 4 5 10" xfId="5320" xr:uid="{AA327A81-5DC8-4692-9340-18993223415C}"/>
    <cellStyle name="Normal 4 5 10 2" xfId="14618" xr:uid="{7AB21E60-FA17-4254-B2B7-89D2BF5D690D}"/>
    <cellStyle name="Normal 4 5 11" xfId="7071" xr:uid="{C32C56F1-0EAB-44E2-9660-3E5C3F7ADDD7}"/>
    <cellStyle name="Normal 4 5 11 2" xfId="17451" xr:uid="{6D3AC4D4-2603-4D59-9880-7C347BAB594F}"/>
    <cellStyle name="Normal 4 5 12" xfId="9904" xr:uid="{8A633793-0BE1-48E7-9C01-528C21AF03E3}"/>
    <cellStyle name="Normal 4 5 12 2" xfId="20284" xr:uid="{48BB7326-53B9-4CF0-990F-441553D826C0}"/>
    <cellStyle name="Normal 4 5 13" xfId="25554" xr:uid="{2F7C80D2-515F-4B37-B3C2-0F41716B2516}"/>
    <cellStyle name="Normal 4 5 14" xfId="12408" xr:uid="{B417FB53-83C9-4E23-AAD7-B3EAE28C9430}"/>
    <cellStyle name="Normal 4 5 15" xfId="29573" xr:uid="{342C3EE9-6C31-424A-9F89-DC76ECE22115}"/>
    <cellStyle name="Normal 4 5 2" xfId="1019" xr:uid="{00000000-0005-0000-0000-0000AD050000}"/>
    <cellStyle name="Normal 4 5 2 10" xfId="7072" xr:uid="{F155FB5D-A444-46A9-93BA-D8A9F0A5D191}"/>
    <cellStyle name="Normal 4 5 2 10 2" xfId="17452" xr:uid="{0F2B164B-DE3C-46D9-B07B-7FCBDE3FF356}"/>
    <cellStyle name="Normal 4 5 2 11" xfId="9905" xr:uid="{0D429FD2-0B1E-4471-B9F3-559075B323D7}"/>
    <cellStyle name="Normal 4 5 2 11 2" xfId="20285" xr:uid="{77EB6FD4-BFDD-4C63-A826-EAF2B1D2DB15}"/>
    <cellStyle name="Normal 4 5 2 12" xfId="22646" xr:uid="{37A174BD-5DC6-4FD8-94FD-A049106B499C}"/>
    <cellStyle name="Normal 4 5 2 13" xfId="12468" xr:uid="{C96A457C-163F-4A39-B685-9058D2B1740E}"/>
    <cellStyle name="Normal 4 5 2 2" xfId="1020" xr:uid="{00000000-0005-0000-0000-0000AE050000}"/>
    <cellStyle name="Normal 4 5 2 2 10" xfId="9906" xr:uid="{FFBED01D-56C2-4DB9-A0A4-A4A176A4EB92}"/>
    <cellStyle name="Normal 4 5 2 2 10 2" xfId="20286" xr:uid="{18E5ED31-4796-427B-9D96-7A548B10B54A}"/>
    <cellStyle name="Normal 4 5 2 2 11" xfId="25564" xr:uid="{81FE1A69-411D-4DDA-AF27-D125FA94B8BA}"/>
    <cellStyle name="Normal 4 5 2 2 12" xfId="12607" xr:uid="{E5BE488E-DB85-46C7-B4FB-96ECB8A84659}"/>
    <cellStyle name="Normal 4 5 2 2 2" xfId="2794" xr:uid="{00000000-0005-0000-0000-00006B060000}"/>
    <cellStyle name="Normal 4 5 2 2 2 2" xfId="3362" xr:uid="{00000000-0005-0000-0000-00006C060000}"/>
    <cellStyle name="Normal 4 5 2 2 2 2 2" xfId="6420" xr:uid="{CB9A58F2-7890-4B6A-B0C4-08609EA3C9E0}"/>
    <cellStyle name="Normal 4 5 2 2 2 2 2 2" xfId="27472" xr:uid="{6A596950-F3A1-4201-8AF3-BD26A11E2E56}"/>
    <cellStyle name="Normal 4 5 2 2 2 2 2 3" xfId="27697" xr:uid="{659DC479-2BD7-4C6B-A33F-4D56A628B69D}"/>
    <cellStyle name="Normal 4 5 2 2 2 2 2 4" xfId="15989" xr:uid="{AF62BC5F-90DA-48E2-9A61-D3AB3816239E}"/>
    <cellStyle name="Normal 4 5 2 2 2 2 3" xfId="8442" xr:uid="{E90C640C-377B-4859-B0B4-A0564CE7D292}"/>
    <cellStyle name="Normal 4 5 2 2 2 2 3 2" xfId="28915" xr:uid="{54DEA4A0-01F6-40FB-A2AC-E0F618CA4A75}"/>
    <cellStyle name="Normal 4 5 2 2 2 2 3 3" xfId="18822" xr:uid="{1B15CFE1-10C9-40DA-B3F8-660B318D9E18}"/>
    <cellStyle name="Normal 4 5 2 2 2 2 4" xfId="11275" xr:uid="{CBF7840A-2BA2-490C-B408-4DFF8EA1F616}"/>
    <cellStyle name="Normal 4 5 2 2 2 2 4 2" xfId="21655" xr:uid="{45A1692A-DBBE-4571-949E-33F95E2F398C}"/>
    <cellStyle name="Normal 4 5 2 2 2 2 5" xfId="24919" xr:uid="{93AE2126-44B0-49B6-B346-061AC55C26EC}"/>
    <cellStyle name="Normal 4 5 2 2 2 2 6" xfId="13928" xr:uid="{01FF4D2D-6593-4498-AE66-ED53884D3B92}"/>
    <cellStyle name="Normal 4 5 2 2 2 3" xfId="4345" xr:uid="{F0DDF63A-1063-4A2C-834C-B0B9CC1595CB}"/>
    <cellStyle name="Normal 4 5 2 2 2 3 2" xfId="9117" xr:uid="{BE46173D-FC4C-4278-8555-0A3E13585A74}"/>
    <cellStyle name="Normal 4 5 2 2 2 3 2 2" xfId="29160" xr:uid="{EC26D65F-F883-4724-B3CF-72B900784BA4}"/>
    <cellStyle name="Normal 4 5 2 2 2 3 2 3" xfId="19497" xr:uid="{1037B84C-96B6-4E71-AE42-DB51C5047C4E}"/>
    <cellStyle name="Normal 4 5 2 2 2 3 3" xfId="11950" xr:uid="{BF4F16E1-1A00-4456-8E40-339F03E81D01}"/>
    <cellStyle name="Normal 4 5 2 2 2 3 3 2" xfId="22330" xr:uid="{CAEE0D91-E467-4130-A58D-FF5E780ED312}"/>
    <cellStyle name="Normal 4 5 2 2 2 3 4" xfId="24862" xr:uid="{7EAC0034-6BE9-4D0F-B584-A2C11E70DF05}"/>
    <cellStyle name="Normal 4 5 2 2 2 3 5" xfId="16664" xr:uid="{1A28BFBF-7731-4AB4-9B8B-9B1F1C447379}"/>
    <cellStyle name="Normal 4 5 2 2 2 4" xfId="6012" xr:uid="{8B49FA82-7B6D-4BE6-9B2F-5FB1467284B1}"/>
    <cellStyle name="Normal 4 5 2 2 2 4 2" xfId="26079" xr:uid="{D88B92DB-CA08-4AB4-83F0-0D8CC800957B}"/>
    <cellStyle name="Normal 4 5 2 2 2 4 3" xfId="15465" xr:uid="{03A527EE-D9C7-4438-83E1-C40E04B31A48}"/>
    <cellStyle name="Normal 4 5 2 2 2 5" xfId="7918" xr:uid="{46148B9B-5C5A-4E98-A683-7FF0356F6619}"/>
    <cellStyle name="Normal 4 5 2 2 2 5 2" xfId="18298" xr:uid="{FF1EB973-064D-4FD9-A7AF-A7BBDF5F6F43}"/>
    <cellStyle name="Normal 4 5 2 2 2 6" xfId="10751" xr:uid="{2FEAE426-4839-4F92-B94B-9B739D1958A8}"/>
    <cellStyle name="Normal 4 5 2 2 2 6 2" xfId="21131" xr:uid="{12431F26-C05B-4F11-95C5-F538C981F164}"/>
    <cellStyle name="Normal 4 5 2 2 2 7" xfId="24936" xr:uid="{386C30BC-3402-47D3-9CFA-77B7D0AC2B8C}"/>
    <cellStyle name="Normal 4 5 2 2 2 8" xfId="13256" xr:uid="{8151A255-92E0-4CAC-9A64-15EE978BF4BE}"/>
    <cellStyle name="Normal 4 5 2 2 3" xfId="3363" xr:uid="{00000000-0005-0000-0000-00006D060000}"/>
    <cellStyle name="Normal 4 5 2 2 3 2" xfId="4541" xr:uid="{5C992072-2692-40FE-BBF8-3D18743AFE66}"/>
    <cellStyle name="Normal 4 5 2 2 3 2 2" xfId="9313" xr:uid="{880D3A2B-4B2B-4A13-88D5-2BA0CFB149A3}"/>
    <cellStyle name="Normal 4 5 2 2 3 2 2 2" xfId="29290" xr:uid="{1B627872-8AE1-46BF-A8CA-B163849C6562}"/>
    <cellStyle name="Normal 4 5 2 2 3 2 2 3" xfId="19693" xr:uid="{81E00CB2-4CE0-4B43-9C1C-FFDF9B48CF3D}"/>
    <cellStyle name="Normal 4 5 2 2 3 2 3" xfId="12146" xr:uid="{4B085F41-08B4-4921-9306-0A37EB0AF2C5}"/>
    <cellStyle name="Normal 4 5 2 2 3 2 3 2" xfId="22526" xr:uid="{EB117C4D-BCAC-4C76-B3F6-79B66B8993B4}"/>
    <cellStyle name="Normal 4 5 2 2 3 2 4" xfId="26028" xr:uid="{B3F1682C-B58B-4F7B-9F3D-74263D292ABA}"/>
    <cellStyle name="Normal 4 5 2 2 3 2 5" xfId="16860" xr:uid="{D6B3FA64-94BE-402C-BB86-C7993554070A}"/>
    <cellStyle name="Normal 4 5 2 2 3 3" xfId="6421" xr:uid="{5D6D05FC-D0CA-4C56-BAD2-CA5C978CA780}"/>
    <cellStyle name="Normal 4 5 2 2 3 3 2" xfId="26714" xr:uid="{E2CA73D3-3870-41C5-A03B-CC41F8E2DA6E}"/>
    <cellStyle name="Normal 4 5 2 2 3 3 3" xfId="15990" xr:uid="{29D8A29D-7E64-4EA9-9528-D0F4D5EAA5CB}"/>
    <cellStyle name="Normal 4 5 2 2 3 4" xfId="8443" xr:uid="{F0E8D58E-5344-4E20-9372-6C93F92B2146}"/>
    <cellStyle name="Normal 4 5 2 2 3 4 2" xfId="18823" xr:uid="{27A8C04E-8DC4-4EE2-BB1E-2AEF5B1E16C1}"/>
    <cellStyle name="Normal 4 5 2 2 3 5" xfId="11276" xr:uid="{B7FFCAE5-5548-4065-97EF-997CE04E62F1}"/>
    <cellStyle name="Normal 4 5 2 2 3 5 2" xfId="21656" xr:uid="{1E8AE756-E401-42AB-B3D3-BC8125FA3A3E}"/>
    <cellStyle name="Normal 4 5 2 2 3 6" xfId="23297" xr:uid="{550288F8-7D60-4E23-9FEF-C72139F89487}"/>
    <cellStyle name="Normal 4 5 2 2 3 7" xfId="13929" xr:uid="{36AF86DA-92CA-4F5F-A5AA-A6C7EF40C8D0}"/>
    <cellStyle name="Normal 4 5 2 2 4" xfId="3361" xr:uid="{00000000-0005-0000-0000-00006E060000}"/>
    <cellStyle name="Normal 4 5 2 2 4 2" xfId="6419" xr:uid="{CD83A63A-1FFB-48A3-A5DE-2D94ACA440B6}"/>
    <cellStyle name="Normal 4 5 2 2 4 2 2" xfId="27853" xr:uid="{54548210-F9F5-4602-BD11-4984616A93E4}"/>
    <cellStyle name="Normal 4 5 2 2 4 2 3" xfId="15988" xr:uid="{8110A5F6-916F-4FD4-A60D-45568431B32A}"/>
    <cellStyle name="Normal 4 5 2 2 4 3" xfId="8441" xr:uid="{E0961122-8F68-4881-9183-7F705686D820}"/>
    <cellStyle name="Normal 4 5 2 2 4 3 2" xfId="18821" xr:uid="{FC938CFF-74C2-4051-98BE-3EEA45A5EC24}"/>
    <cellStyle name="Normal 4 5 2 2 4 4" xfId="11274" xr:uid="{111655AF-AE58-47F3-A4AD-AB796075E294}"/>
    <cellStyle name="Normal 4 5 2 2 4 4 2" xfId="21654" xr:uid="{BB70FE4F-2CB6-4C7C-AE5B-41648F4D565B}"/>
    <cellStyle name="Normal 4 5 2 2 4 5" xfId="25036" xr:uid="{A4ACC562-9D88-4446-97DF-68459C044C90}"/>
    <cellStyle name="Normal 4 5 2 2 4 6" xfId="13927" xr:uid="{15B98E35-58CB-46EB-9E15-D874394D2F3D}"/>
    <cellStyle name="Normal 4 5 2 2 5" xfId="2644" xr:uid="{00000000-0005-0000-0000-00006F060000}"/>
    <cellStyle name="Normal 4 5 2 2 5 2" xfId="5906" xr:uid="{1CBBE5B8-2179-443A-818B-CA9B82EF9375}"/>
    <cellStyle name="Normal 4 5 2 2 5 2 2" xfId="25868" xr:uid="{B87E1C25-8F25-44D1-9378-D84667DAE326}"/>
    <cellStyle name="Normal 4 5 2 2 5 2 3" xfId="15316" xr:uid="{345AB8E1-DE30-4CF1-B317-80BFA59C3620}"/>
    <cellStyle name="Normal 4 5 2 2 5 3" xfId="7769" xr:uid="{676A888C-7747-4326-BE4B-B6CA19088927}"/>
    <cellStyle name="Normal 4 5 2 2 5 3 2" xfId="18149" xr:uid="{F4A771CB-8EA8-4731-A993-49F9908CE8AF}"/>
    <cellStyle name="Normal 4 5 2 2 5 4" xfId="10602" xr:uid="{BEEF8A5C-90B7-4714-8664-ACF95091B647}"/>
    <cellStyle name="Normal 4 5 2 2 5 4 2" xfId="20982" xr:uid="{D7DDBACC-EB41-40DA-813D-BC1CB3771D23}"/>
    <cellStyle name="Normal 4 5 2 2 5 5" xfId="23115" xr:uid="{8B80382E-C38A-47FA-A5AF-6A30D1D83791}"/>
    <cellStyle name="Normal 4 5 2 2 5 6" xfId="13033" xr:uid="{61309A57-C24C-4900-8B50-03040D9E9E3A}"/>
    <cellStyle name="Normal 4 5 2 2 6" xfId="2373" xr:uid="{00000000-0005-0000-0000-00006A060000}"/>
    <cellStyle name="Normal 4 5 2 2 6 2" xfId="7500" xr:uid="{F5DDBCD1-A370-4BE4-ADF7-46BD5E7DD97F}"/>
    <cellStyle name="Normal 4 5 2 2 6 2 2" xfId="17880" xr:uid="{F453CDBF-C831-42A3-BFC3-C961D652161E}"/>
    <cellStyle name="Normal 4 5 2 2 6 3" xfId="10333" xr:uid="{860BBF6A-8155-4DE9-949D-80FEB27F3863}"/>
    <cellStyle name="Normal 4 5 2 2 6 3 2" xfId="20713" xr:uid="{8AE5DF16-29D6-4421-9F51-9317E93651F0}"/>
    <cellStyle name="Normal 4 5 2 2 6 4" xfId="23377" xr:uid="{DF3EB088-984B-417A-BB85-B384657AE050}"/>
    <cellStyle name="Normal 4 5 2 2 6 5" xfId="15047" xr:uid="{293FAE86-6E93-4DFD-A93B-E82E1E6422AC}"/>
    <cellStyle name="Normal 4 5 2 2 7" xfId="3924" xr:uid="{7E2B3D55-D6D0-4C09-B428-C3AD35411B83}"/>
    <cellStyle name="Normal 4 5 2 2 7 2" xfId="8756" xr:uid="{A650A9D6-C2AB-487C-ADB2-2CE5DE7F65AC}"/>
    <cellStyle name="Normal 4 5 2 2 7 2 2" xfId="19136" xr:uid="{3F3709B6-1FFE-4BDD-9910-F531057AF7F1}"/>
    <cellStyle name="Normal 4 5 2 2 7 3" xfId="11589" xr:uid="{470C3297-9168-421A-A970-7E70E99F9138}"/>
    <cellStyle name="Normal 4 5 2 2 7 3 2" xfId="21969" xr:uid="{AA8A2487-E093-4AFD-A277-EE1F5C962F5E}"/>
    <cellStyle name="Normal 4 5 2 2 7 4" xfId="16303" xr:uid="{2C93F13E-B605-4915-8773-D57DC68E5694}"/>
    <cellStyle name="Normal 4 5 2 2 8" xfId="5322" xr:uid="{CAF91BE3-2382-40FE-9F2E-80D1F470AEA1}"/>
    <cellStyle name="Normal 4 5 2 2 8 2" xfId="14620" xr:uid="{E082096E-F5A6-479A-8B05-758495EE71E3}"/>
    <cellStyle name="Normal 4 5 2 2 9" xfId="7073" xr:uid="{DF087704-CA16-4900-BF9B-2E6F667E0BEA}"/>
    <cellStyle name="Normal 4 5 2 2 9 2" xfId="17453" xr:uid="{B2E5202B-3541-4813-ADD1-48D3D22AFC0D}"/>
    <cellStyle name="Normal 4 5 2 3" xfId="1021" xr:uid="{00000000-0005-0000-0000-0000AF050000}"/>
    <cellStyle name="Normal 4 5 2 3 2" xfId="3364" xr:uid="{00000000-0005-0000-0000-000071060000}"/>
    <cellStyle name="Normal 4 5 2 3 2 2" xfId="6422" xr:uid="{459C8634-173F-4FA7-8F98-1D1FB39BDB13}"/>
    <cellStyle name="Normal 4 5 2 3 2 2 2" xfId="26712" xr:uid="{014981DB-CA37-4B50-9DC7-B2236888C132}"/>
    <cellStyle name="Normal 4 5 2 3 2 2 3" xfId="28205" xr:uid="{2287D21F-F269-4EDE-A5E9-9239AC3D462F}"/>
    <cellStyle name="Normal 4 5 2 3 2 2 4" xfId="15991" xr:uid="{13033BDD-4417-4546-8CFD-8638009AD7C8}"/>
    <cellStyle name="Normal 4 5 2 3 2 3" xfId="8444" xr:uid="{40D61485-F520-49B1-9C29-E069B765A44C}"/>
    <cellStyle name="Normal 4 5 2 3 2 3 2" xfId="28916" xr:uid="{E6E461C7-6D28-4E72-8949-A7E04526583A}"/>
    <cellStyle name="Normal 4 5 2 3 2 3 3" xfId="18824" xr:uid="{A3C05C27-2EDC-4FC4-8A78-2D6E14971659}"/>
    <cellStyle name="Normal 4 5 2 3 2 4" xfId="11277" xr:uid="{EA636CB6-32B7-450C-9E87-0CCC537034BA}"/>
    <cellStyle name="Normal 4 5 2 3 2 4 2" xfId="21657" xr:uid="{8341F538-F959-47F1-81DD-444AAB02536D}"/>
    <cellStyle name="Normal 4 5 2 3 2 5" xfId="23923" xr:uid="{CE4AC6F4-76E0-4F1C-B9A5-5E31E24684C3}"/>
    <cellStyle name="Normal 4 5 2 3 2 6" xfId="13930" xr:uid="{76ADFE17-F2FC-413F-8265-DF1E47501A2D}"/>
    <cellStyle name="Normal 4 5 2 3 3" xfId="2793" xr:uid="{00000000-0005-0000-0000-000072060000}"/>
    <cellStyle name="Normal 4 5 2 3 3 2" xfId="6011" xr:uid="{400D8516-E8C7-4321-B8DB-54514AC3D66C}"/>
    <cellStyle name="Normal 4 5 2 3 3 2 2" xfId="26348" xr:uid="{057C0257-4C3C-4E3B-801C-62361A39334D}"/>
    <cellStyle name="Normal 4 5 2 3 3 2 3" xfId="15464" xr:uid="{E8F3B38E-D972-406C-B8EB-8AF202F55272}"/>
    <cellStyle name="Normal 4 5 2 3 3 3" xfId="7917" xr:uid="{3A3DA035-EEE4-4D6C-8388-45D36777A705}"/>
    <cellStyle name="Normal 4 5 2 3 3 3 2" xfId="18297" xr:uid="{D53A0738-1DC9-45B6-BC04-1A735BF5253C}"/>
    <cellStyle name="Normal 4 5 2 3 3 4" xfId="10750" xr:uid="{3B260D01-0AEC-4BEC-AD71-C0FC7295E086}"/>
    <cellStyle name="Normal 4 5 2 3 3 4 2" xfId="21130" xr:uid="{84D30868-90AE-401A-8540-72E9ED39E07F}"/>
    <cellStyle name="Normal 4 5 2 3 3 5" xfId="24762" xr:uid="{6DD962BE-D982-4AA3-8D54-B11338C5AA27}"/>
    <cellStyle name="Normal 4 5 2 3 3 6" xfId="13255" xr:uid="{3CE8EF1E-53AE-466E-9903-35699626116A}"/>
    <cellStyle name="Normal 4 5 2 3 4" xfId="4199" xr:uid="{1BBE04BA-B312-41DF-8E4F-91CE866111F9}"/>
    <cellStyle name="Normal 4 5 2 3 4 2" xfId="8971" xr:uid="{8C0CCA2C-B560-4ABF-A070-379E56CB628F}"/>
    <cellStyle name="Normal 4 5 2 3 4 2 2" xfId="29055" xr:uid="{CBBEF2D0-1ACB-4FAA-9118-0988D24ACFA7}"/>
    <cellStyle name="Normal 4 5 2 3 4 2 3" xfId="19351" xr:uid="{F6C7C216-708E-4EFA-9CFD-5BF38621E0DB}"/>
    <cellStyle name="Normal 4 5 2 3 4 3" xfId="11804" xr:uid="{64CE70D4-A754-41B3-A960-A290C3878BF3}"/>
    <cellStyle name="Normal 4 5 2 3 4 3 2" xfId="22184" xr:uid="{4942E4E4-488E-4036-A981-3401653602CF}"/>
    <cellStyle name="Normal 4 5 2 3 4 4" xfId="23122" xr:uid="{9037FD61-653D-4558-825E-7AB8F20BDFF9}"/>
    <cellStyle name="Normal 4 5 2 3 4 5" xfId="16518" xr:uid="{B950B559-2C43-4BBF-BAF9-19C3D9A4D097}"/>
    <cellStyle name="Normal 4 5 2 3 5" xfId="5323" xr:uid="{E8C9F035-67B4-4D4E-BEFC-1A01562ADC02}"/>
    <cellStyle name="Normal 4 5 2 3 5 2" xfId="28102" xr:uid="{2B506E37-FFA8-4E02-BAA6-F1B68752E6DD}"/>
    <cellStyle name="Normal 4 5 2 3 5 3" xfId="14621" xr:uid="{B7FEE906-8681-416A-A08E-03393217D948}"/>
    <cellStyle name="Normal 4 5 2 3 6" xfId="7074" xr:uid="{FF80577F-0C14-415F-B02B-440809EF298E}"/>
    <cellStyle name="Normal 4 5 2 3 6 2" xfId="17454" xr:uid="{DCFAB2C2-192E-470A-BDA5-A15F0C6A1833}"/>
    <cellStyle name="Normal 4 5 2 3 7" xfId="9907" xr:uid="{35230ABF-FEB9-4A17-9B50-76B113473D69}"/>
    <cellStyle name="Normal 4 5 2 3 7 2" xfId="20287" xr:uid="{6DF26397-F749-4566-8724-3EAC1C0B5F21}"/>
    <cellStyle name="Normal 4 5 2 3 8" xfId="24272" xr:uid="{DEF51CA1-A777-4F59-AEA8-7F597CE65896}"/>
    <cellStyle name="Normal 4 5 2 3 9" xfId="12765" xr:uid="{F4CD9708-8509-49EF-9028-1858B70BD86E}"/>
    <cellStyle name="Normal 4 5 2 4" xfId="3365" xr:uid="{00000000-0005-0000-0000-000073060000}"/>
    <cellStyle name="Normal 4 5 2 4 2" xfId="4542" xr:uid="{D2E0A647-8B6B-484D-8EE5-B1FB6E1E52A5}"/>
    <cellStyle name="Normal 4 5 2 4 2 2" xfId="9314" xr:uid="{75B32AE0-920B-4E50-9E4B-443BB07783DE}"/>
    <cellStyle name="Normal 4 5 2 4 2 2 2" xfId="29291" xr:uid="{D8687BEB-7788-403F-A995-83E18A9367FE}"/>
    <cellStyle name="Normal 4 5 2 4 2 2 3" xfId="19694" xr:uid="{59100568-AC60-4A4C-A9CC-44EF4D006FA5}"/>
    <cellStyle name="Normal 4 5 2 4 2 3" xfId="12147" xr:uid="{894BA2BA-90E1-4317-A624-28764CE900B2}"/>
    <cellStyle name="Normal 4 5 2 4 2 3 2" xfId="22527" xr:uid="{82A5730E-C394-4437-BA7F-722AC2D07145}"/>
    <cellStyle name="Normal 4 5 2 4 2 4" xfId="25019" xr:uid="{D713E987-184A-413A-B836-C3B46E2666CF}"/>
    <cellStyle name="Normal 4 5 2 4 2 5" xfId="16861" xr:uid="{D933F60A-5A4E-4698-91E8-20233232B81F}"/>
    <cellStyle name="Normal 4 5 2 4 3" xfId="6423" xr:uid="{983D88EE-DF78-4F1B-83D8-DC36886EF344}"/>
    <cellStyle name="Normal 4 5 2 4 3 2" xfId="27519" xr:uid="{A6954AA8-0820-4173-BE56-4C426E4ECE2F}"/>
    <cellStyle name="Normal 4 5 2 4 3 3" xfId="15992" xr:uid="{F5992DB5-F890-4C29-B7BE-91756223422F}"/>
    <cellStyle name="Normal 4 5 2 4 4" xfId="8445" xr:uid="{50121966-DFAF-4303-B730-9406E0ED63E3}"/>
    <cellStyle name="Normal 4 5 2 4 4 2" xfId="18825" xr:uid="{4C0F9CDA-5884-4E28-B870-8DAC82B50996}"/>
    <cellStyle name="Normal 4 5 2 4 5" xfId="11278" xr:uid="{F532776D-2596-4BF2-A6EE-39E9B3A2C549}"/>
    <cellStyle name="Normal 4 5 2 4 5 2" xfId="21658" xr:uid="{D3AB1E21-DB7C-40F0-B25E-2B913D76A52B}"/>
    <cellStyle name="Normal 4 5 2 4 6" xfId="25024" xr:uid="{944C4AA1-0864-47DF-BF38-2010D49F015F}"/>
    <cellStyle name="Normal 4 5 2 4 7" xfId="13931" xr:uid="{89F49A4B-4346-4D42-8E10-799312E09AEF}"/>
    <cellStyle name="Normal 4 5 2 5" xfId="2942" xr:uid="{00000000-0005-0000-0000-000074060000}"/>
    <cellStyle name="Normal 4 5 2 5 2" xfId="6122" xr:uid="{2744C5C0-75C5-4713-BC0A-F01BAADDBA57}"/>
    <cellStyle name="Normal 4 5 2 5 2 2" xfId="27368" xr:uid="{FC4C0F38-2B2C-4837-A1DA-BEF2D68B0720}"/>
    <cellStyle name="Normal 4 5 2 5 2 3" xfId="28357" xr:uid="{40DFC500-5AA3-4A15-9614-05182B12FC67}"/>
    <cellStyle name="Normal 4 5 2 5 2 4" xfId="15600" xr:uid="{77C204C5-CCBA-4322-A4BF-6B2C917B659C}"/>
    <cellStyle name="Normal 4 5 2 5 3" xfId="8053" xr:uid="{A2BE1429-F9BC-4D60-A195-C274BBBBACE0}"/>
    <cellStyle name="Normal 4 5 2 5 3 2" xfId="27517" xr:uid="{EEB7D116-4090-4B01-A5A0-E3B19006C968}"/>
    <cellStyle name="Normal 4 5 2 5 3 3" xfId="18433" xr:uid="{5C80B42C-1955-4E42-8F61-F75CCEAFD189}"/>
    <cellStyle name="Normal 4 5 2 5 4" xfId="10886" xr:uid="{8C22F40A-C5D8-44A4-AED1-028559AEB72C}"/>
    <cellStyle name="Normal 4 5 2 5 4 2" xfId="21266" xr:uid="{90631456-16A4-48B0-A410-5FCA7318B9C2}"/>
    <cellStyle name="Normal 4 5 2 5 5" xfId="23793" xr:uid="{62B9C0EA-202A-4492-81AA-215BEC066F55}"/>
    <cellStyle name="Normal 4 5 2 5 6" xfId="13463" xr:uid="{7C28B4C5-3FCA-4F98-B5BB-5B6EEB327288}"/>
    <cellStyle name="Normal 4 5 2 6" xfId="2542" xr:uid="{00000000-0005-0000-0000-000075060000}"/>
    <cellStyle name="Normal 4 5 2 6 2" xfId="5814" xr:uid="{5986A24A-3267-44F7-BDFA-37391523A0FF}"/>
    <cellStyle name="Normal 4 5 2 6 2 2" xfId="27973" xr:uid="{3A4835A5-C5F7-468B-A642-C7D071561171}"/>
    <cellStyle name="Normal 4 5 2 6 2 3" xfId="15214" xr:uid="{7C4775D2-24AD-4EAA-85A9-BD50BD163413}"/>
    <cellStyle name="Normal 4 5 2 6 3" xfId="7667" xr:uid="{436CBBD9-8020-4EEC-B6DD-0911D57FF9E3}"/>
    <cellStyle name="Normal 4 5 2 6 3 2" xfId="18047" xr:uid="{FF9CBDD4-2A00-48C9-8FAE-F1013466C211}"/>
    <cellStyle name="Normal 4 5 2 6 4" xfId="10500" xr:uid="{FF77A2ED-2A16-46EF-B1A4-178BBD7F2FDB}"/>
    <cellStyle name="Normal 4 5 2 6 4 2" xfId="20880" xr:uid="{D4971610-CD2E-4D89-9CD5-F79318FEB2CE}"/>
    <cellStyle name="Normal 4 5 2 6 5" xfId="23151" xr:uid="{310123C0-F71E-414D-B200-08ED6D598F4B}"/>
    <cellStyle name="Normal 4 5 2 6 6" xfId="12930" xr:uid="{C0662821-CD8B-45D1-A046-854C09043DA1}"/>
    <cellStyle name="Normal 4 5 2 7" xfId="2236" xr:uid="{00000000-0005-0000-0000-000069060000}"/>
    <cellStyle name="Normal 4 5 2 7 2" xfId="7363" xr:uid="{28FE7E03-AD46-4741-A7FC-A676B678967A}"/>
    <cellStyle name="Normal 4 5 2 7 2 2" xfId="17743" xr:uid="{139A849F-7CFF-45E6-9FFD-CE714C088692}"/>
    <cellStyle name="Normal 4 5 2 7 3" xfId="10196" xr:uid="{2173FA89-6B46-4218-B70F-152B78916DF5}"/>
    <cellStyle name="Normal 4 5 2 7 3 2" xfId="20576" xr:uid="{75A2AA50-3592-490A-AF97-366D825E3B28}"/>
    <cellStyle name="Normal 4 5 2 7 4" xfId="23206" xr:uid="{D29F9E26-F9BE-4CD8-BE8C-62F0E5D26E59}"/>
    <cellStyle name="Normal 4 5 2 7 5" xfId="14910" xr:uid="{B891686C-B505-442D-BAC8-21228870E711}"/>
    <cellStyle name="Normal 4 5 2 8" xfId="3994" xr:uid="{E629CDDD-B813-4D71-807C-07FDC78629DF}"/>
    <cellStyle name="Normal 4 5 2 8 2" xfId="8818" xr:uid="{5D54BAB1-67C3-4710-AA67-8A6221137546}"/>
    <cellStyle name="Normal 4 5 2 8 2 2" xfId="19198" xr:uid="{1A57B2EE-5F55-4B87-9DE1-E0E3E445277B}"/>
    <cellStyle name="Normal 4 5 2 8 3" xfId="11651" xr:uid="{05572E02-0B75-4D1E-8E13-82C2E4DC02ED}"/>
    <cellStyle name="Normal 4 5 2 8 3 2" xfId="22031" xr:uid="{C058CAE0-4D4F-4D35-B4C2-74E1FD69A372}"/>
    <cellStyle name="Normal 4 5 2 8 4" xfId="16365" xr:uid="{192B4CD1-614C-44AD-95D8-C6E8AAF67198}"/>
    <cellStyle name="Normal 4 5 2 9" xfId="5321" xr:uid="{93AF8565-2114-4AB8-9876-2498C27D9664}"/>
    <cellStyle name="Normal 4 5 2 9 2" xfId="14619" xr:uid="{D40FF11D-13DB-426F-8633-5700B906C03C}"/>
    <cellStyle name="Normal 4 5 3" xfId="1022" xr:uid="{00000000-0005-0000-0000-0000B0050000}"/>
    <cellStyle name="Normal 4 5 3 10" xfId="9908" xr:uid="{C2AB3C88-B4D7-40DD-9379-8DA92DC41E3F}"/>
    <cellStyle name="Normal 4 5 3 10 2" xfId="20288" xr:uid="{D6FEA916-69B3-43D5-BD39-069339D93CF8}"/>
    <cellStyle name="Normal 4 5 3 11" xfId="23558" xr:uid="{14E72F27-0EBF-4CC1-A22C-453E4D7BA1BE}"/>
    <cellStyle name="Normal 4 5 3 12" xfId="12606" xr:uid="{C04F5E53-07FE-4D1D-BA93-92A7622E5671}"/>
    <cellStyle name="Normal 4 5 3 2" xfId="2795" xr:uid="{00000000-0005-0000-0000-000077060000}"/>
    <cellStyle name="Normal 4 5 3 2 2" xfId="3367" xr:uid="{00000000-0005-0000-0000-000078060000}"/>
    <cellStyle name="Normal 4 5 3 2 2 2" xfId="6425" xr:uid="{CDDD6384-D4EA-4EA1-8AF3-B22C1319784C}"/>
    <cellStyle name="Normal 4 5 3 2 2 2 2" xfId="27035" xr:uid="{47718808-69D2-44BB-B6B5-62AF05398240}"/>
    <cellStyle name="Normal 4 5 3 2 2 2 3" xfId="26022" xr:uid="{E50F255F-8400-46BD-A4E4-C149E4D49D5B}"/>
    <cellStyle name="Normal 4 5 3 2 2 2 4" xfId="15994" xr:uid="{6D2B7213-828E-4619-B9F3-D70C355E9B51}"/>
    <cellStyle name="Normal 4 5 3 2 2 3" xfId="8447" xr:uid="{3350974A-82A5-42D5-8A32-C89687AA424F}"/>
    <cellStyle name="Normal 4 5 3 2 2 3 2" xfId="28917" xr:uid="{329F68BD-C226-49FF-8344-A0B9B3AA855A}"/>
    <cellStyle name="Normal 4 5 3 2 2 3 3" xfId="18827" xr:uid="{1CB9FBE1-4FEF-432E-9AD9-962B501B277D}"/>
    <cellStyle name="Normal 4 5 3 2 2 4" xfId="11280" xr:uid="{B7203EA3-5441-4CE2-83E4-AEDA06983B0C}"/>
    <cellStyle name="Normal 4 5 3 2 2 4 2" xfId="21660" xr:uid="{3EF7E2BC-84C1-45B1-AF06-39A02C2A1AFA}"/>
    <cellStyle name="Normal 4 5 3 2 2 5" xfId="23370" xr:uid="{E9F2DCF3-D677-45D0-9FB0-2130CF05C61F}"/>
    <cellStyle name="Normal 4 5 3 2 2 6" xfId="13933" xr:uid="{C6C8432E-61CB-400A-B4F9-A8ABB02ABA66}"/>
    <cellStyle name="Normal 4 5 3 2 3" xfId="4346" xr:uid="{A37089E4-C760-4D54-9BCC-60B110A38149}"/>
    <cellStyle name="Normal 4 5 3 2 3 2" xfId="9118" xr:uid="{9BC4DA4B-FC10-4819-8AA3-C70EE0DB1A02}"/>
    <cellStyle name="Normal 4 5 3 2 3 2 2" xfId="29161" xr:uid="{A2279844-75AF-4F2D-B8A7-437A9CF27E6B}"/>
    <cellStyle name="Normal 4 5 3 2 3 2 3" xfId="19498" xr:uid="{BA1D082C-F915-4E86-ACB0-4D7152133CDC}"/>
    <cellStyle name="Normal 4 5 3 2 3 3" xfId="11951" xr:uid="{AC170593-1E44-4D79-9C04-59B3C7464D98}"/>
    <cellStyle name="Normal 4 5 3 2 3 3 2" xfId="22331" xr:uid="{8B2FA5CB-B576-4D9B-8B95-FB3C1B17E2D8}"/>
    <cellStyle name="Normal 4 5 3 2 3 4" xfId="24944" xr:uid="{EE8082B8-E8C8-4F16-A431-3BF33F466BA4}"/>
    <cellStyle name="Normal 4 5 3 2 3 5" xfId="16665" xr:uid="{E0D545DC-D036-42AF-82A6-A474358E058F}"/>
    <cellStyle name="Normal 4 5 3 2 4" xfId="6013" xr:uid="{46DC8AD1-A778-4A9B-B266-465C1F6E965B}"/>
    <cellStyle name="Normal 4 5 3 2 4 2" xfId="28207" xr:uid="{C5352B8D-2D4C-4A94-995D-3C2B527636C9}"/>
    <cellStyle name="Normal 4 5 3 2 4 3" xfId="15466" xr:uid="{6242F917-36F3-4071-86C8-B3B61B2199C9}"/>
    <cellStyle name="Normal 4 5 3 2 5" xfId="7919" xr:uid="{ADD9E9B6-DF64-4CEE-960E-3D57D32A6A47}"/>
    <cellStyle name="Normal 4 5 3 2 5 2" xfId="18299" xr:uid="{A6182F69-0633-467E-9C16-FCC5887F5846}"/>
    <cellStyle name="Normal 4 5 3 2 6" xfId="10752" xr:uid="{9B3B9507-35B2-4C6F-A081-90707E0F1F50}"/>
    <cellStyle name="Normal 4 5 3 2 6 2" xfId="21132" xr:uid="{3EDE4003-8002-4D57-ADFD-C8FC42B87326}"/>
    <cellStyle name="Normal 4 5 3 2 7" xfId="23117" xr:uid="{9214831E-63EB-4F9B-8C37-001619DFF200}"/>
    <cellStyle name="Normal 4 5 3 2 8" xfId="13257" xr:uid="{FDD54B08-2957-4F4A-9D51-84AA185B23C0}"/>
    <cellStyle name="Normal 4 5 3 3" xfId="3368" xr:uid="{00000000-0005-0000-0000-000079060000}"/>
    <cellStyle name="Normal 4 5 3 3 2" xfId="4543" xr:uid="{A4BB8FCD-A516-4B8F-9FD5-C02633F3C41E}"/>
    <cellStyle name="Normal 4 5 3 3 2 2" xfId="9315" xr:uid="{65762DF2-16C9-4A1A-AE53-3A9D22630157}"/>
    <cellStyle name="Normal 4 5 3 3 2 2 2" xfId="29292" xr:uid="{80807EDB-C4A0-4C78-9063-146F367F8D4C}"/>
    <cellStyle name="Normal 4 5 3 3 2 2 3" xfId="19695" xr:uid="{02ADD01E-9B8A-4F56-9A26-642AAA4D2B33}"/>
    <cellStyle name="Normal 4 5 3 3 2 3" xfId="12148" xr:uid="{C80691F1-2334-4321-8D18-251F439DD494}"/>
    <cellStyle name="Normal 4 5 3 3 2 3 2" xfId="22528" xr:uid="{2F889955-AA65-4881-BBFD-860DE60993DC}"/>
    <cellStyle name="Normal 4 5 3 3 2 4" xfId="23488" xr:uid="{3C8BB0E9-8267-4FDE-906A-29C20B22F8D2}"/>
    <cellStyle name="Normal 4 5 3 3 2 5" xfId="16862" xr:uid="{8DD6D398-9E33-42CC-A6CE-6741A5213352}"/>
    <cellStyle name="Normal 4 5 3 3 3" xfId="6426" xr:uid="{04605D07-819B-4931-A888-86D2BBB822DE}"/>
    <cellStyle name="Normal 4 5 3 3 3 2" xfId="27371" xr:uid="{51F70EB8-F14F-429C-BA73-AB6E1AC9A64E}"/>
    <cellStyle name="Normal 4 5 3 3 3 3" xfId="15995" xr:uid="{39445E8F-35DC-4CA0-B413-8EA55E918A8D}"/>
    <cellStyle name="Normal 4 5 3 3 4" xfId="8448" xr:uid="{51FAD66A-6840-4746-9F75-BC02A246452D}"/>
    <cellStyle name="Normal 4 5 3 3 4 2" xfId="18828" xr:uid="{B7429266-C428-4494-A399-EE860F13549F}"/>
    <cellStyle name="Normal 4 5 3 3 5" xfId="11281" xr:uid="{D2ED3D46-00C4-4A38-A158-B65142EC9065}"/>
    <cellStyle name="Normal 4 5 3 3 5 2" xfId="21661" xr:uid="{530C4BBB-824C-49F0-A9DC-DB10B354F7CC}"/>
    <cellStyle name="Normal 4 5 3 3 6" xfId="22882" xr:uid="{1C341B25-BD3F-41B0-B7EE-8DFA4F6E1CEA}"/>
    <cellStyle name="Normal 4 5 3 3 7" xfId="13934" xr:uid="{7CF23737-597D-4A42-A2B8-BAAB5597C0DC}"/>
    <cellStyle name="Normal 4 5 3 4" xfId="3366" xr:uid="{00000000-0005-0000-0000-00007A060000}"/>
    <cellStyle name="Normal 4 5 3 4 2" xfId="6424" xr:uid="{3B5BE5A0-FE42-4104-8BA0-6887C298DC19}"/>
    <cellStyle name="Normal 4 5 3 4 2 2" xfId="26747" xr:uid="{143F4099-0362-4499-81BD-AC03DC35B8F0}"/>
    <cellStyle name="Normal 4 5 3 4 2 3" xfId="15993" xr:uid="{4FE40EE6-7168-4E83-98D2-0664591EE9DF}"/>
    <cellStyle name="Normal 4 5 3 4 3" xfId="8446" xr:uid="{CC9B6CF3-EC75-481E-944B-E23CF2B12C38}"/>
    <cellStyle name="Normal 4 5 3 4 3 2" xfId="18826" xr:uid="{F0DB8B7F-4AED-4334-BD3E-0BBC9D40E83B}"/>
    <cellStyle name="Normal 4 5 3 4 4" xfId="11279" xr:uid="{B21DA2A6-4EDC-4D97-A93A-56CB47644E05}"/>
    <cellStyle name="Normal 4 5 3 4 4 2" xfId="21659" xr:uid="{F6E1F950-E577-4949-B354-057561187360}"/>
    <cellStyle name="Normal 4 5 3 4 5" xfId="24617" xr:uid="{E53C5F61-2C38-4EB3-B244-E079DB1AA7D5}"/>
    <cellStyle name="Normal 4 5 3 4 6" xfId="13932" xr:uid="{8266669C-C74A-4B7F-A416-9556F42899E8}"/>
    <cellStyle name="Normal 4 5 3 5" xfId="2585" xr:uid="{00000000-0005-0000-0000-00007B060000}"/>
    <cellStyle name="Normal 4 5 3 5 2" xfId="5850" xr:uid="{8CA30565-C8A5-499F-81EB-C994E3E26CEE}"/>
    <cellStyle name="Normal 4 5 3 5 2 2" xfId="27403" xr:uid="{8A1E56C1-E235-45ED-B0BD-EC133C950A3B}"/>
    <cellStyle name="Normal 4 5 3 5 2 3" xfId="15257" xr:uid="{37F6C1BB-08F0-44A1-9E20-6BC7914D6BE8}"/>
    <cellStyle name="Normal 4 5 3 5 3" xfId="7710" xr:uid="{50692379-D91D-4C07-9DE9-BE085C0335BE}"/>
    <cellStyle name="Normal 4 5 3 5 3 2" xfId="18090" xr:uid="{C877F4E8-7A38-4352-8699-FCC053A57F58}"/>
    <cellStyle name="Normal 4 5 3 5 4" xfId="10543" xr:uid="{15446674-6301-48C8-9CB0-2EA325897001}"/>
    <cellStyle name="Normal 4 5 3 5 4 2" xfId="20923" xr:uid="{37BDA2F8-A64F-4002-A7DD-8B4F2804EB6B}"/>
    <cellStyle name="Normal 4 5 3 5 5" xfId="22973" xr:uid="{E6CC10CC-52FD-46AC-8D1F-4DD7F00D1514}"/>
    <cellStyle name="Normal 4 5 3 5 6" xfId="12973" xr:uid="{3B6D2ED0-900B-4492-8078-22C0B1BCF264}"/>
    <cellStyle name="Normal 4 5 3 6" xfId="2372" xr:uid="{00000000-0005-0000-0000-000076060000}"/>
    <cellStyle name="Normal 4 5 3 6 2" xfId="7499" xr:uid="{58506A69-CFA6-43BA-B90F-1F6DE4551B15}"/>
    <cellStyle name="Normal 4 5 3 6 2 2" xfId="17879" xr:uid="{67F92608-0627-42DC-A26E-011E7DB9BA0B}"/>
    <cellStyle name="Normal 4 5 3 6 3" xfId="10332" xr:uid="{5F4B949F-1C47-433B-8FCF-AC8CD7996BB9}"/>
    <cellStyle name="Normal 4 5 3 6 3 2" xfId="20712" xr:uid="{906D78E2-EAE7-4162-BFD2-15DE8D0F865C}"/>
    <cellStyle name="Normal 4 5 3 6 4" xfId="24345" xr:uid="{E56095CB-0FD6-47CE-9FFB-5D7B2BCE14C0}"/>
    <cellStyle name="Normal 4 5 3 6 5" xfId="15046" xr:uid="{F79FCD76-54CF-4281-83CD-A03A535328F4}"/>
    <cellStyle name="Normal 4 5 3 7" xfId="3915" xr:uid="{06D6F7B0-88A1-4FDA-8A5F-40FAE895E25D}"/>
    <cellStyle name="Normal 4 5 3 7 2" xfId="8747" xr:uid="{8C74A894-709E-4754-BFB5-5F7D9FF716F4}"/>
    <cellStyle name="Normal 4 5 3 7 2 2" xfId="19127" xr:uid="{0DDC1B0B-9292-4631-82B1-91D20E242ECA}"/>
    <cellStyle name="Normal 4 5 3 7 3" xfId="11580" xr:uid="{D276F419-BF9B-4084-A51A-24B3258A579C}"/>
    <cellStyle name="Normal 4 5 3 7 3 2" xfId="21960" xr:uid="{9843EC8B-BA8B-4292-9ECD-ED7BD7DC45BE}"/>
    <cellStyle name="Normal 4 5 3 7 4" xfId="16294" xr:uid="{777C31E9-A830-4EF1-AD59-0E59428A5CB7}"/>
    <cellStyle name="Normal 4 5 3 8" xfId="5324" xr:uid="{93F95F2E-482A-4836-8938-B5C31F660364}"/>
    <cellStyle name="Normal 4 5 3 8 2" xfId="14622" xr:uid="{DB3D4FCF-F1EF-42C4-A98E-86FEC5CF11D4}"/>
    <cellStyle name="Normal 4 5 3 9" xfId="7075" xr:uid="{B5063EEE-FC94-4CBE-A8AD-3A41213A7627}"/>
    <cellStyle name="Normal 4 5 3 9 2" xfId="17455" xr:uid="{0AD4AEF5-C9EE-4A09-B9B4-83B4A0D2A573}"/>
    <cellStyle name="Normal 4 5 4" xfId="1023" xr:uid="{00000000-0005-0000-0000-0000B1050000}"/>
    <cellStyle name="Normal 4 5 4 2" xfId="3369" xr:uid="{00000000-0005-0000-0000-00007D060000}"/>
    <cellStyle name="Normal 4 5 4 2 2" xfId="6427" xr:uid="{F531157A-8A64-42AD-AB38-367C0467017D}"/>
    <cellStyle name="Normal 4 5 4 2 2 2" xfId="24465" xr:uid="{B3D47B1A-51C4-46BC-B691-5C33A014E6D4}"/>
    <cellStyle name="Normal 4 5 4 2 2 3" xfId="26583" xr:uid="{C253BFE2-5027-412F-B218-E93582380519}"/>
    <cellStyle name="Normal 4 5 4 2 2 4" xfId="15996" xr:uid="{967B74A0-774A-48C8-A3C3-EE0F4881CD60}"/>
    <cellStyle name="Normal 4 5 4 2 3" xfId="8449" xr:uid="{4608D409-D28F-4C57-A452-F3B6B05C59D0}"/>
    <cellStyle name="Normal 4 5 4 2 3 2" xfId="28918" xr:uid="{5E4706F0-DD60-4F70-8867-F1F0D1436203}"/>
    <cellStyle name="Normal 4 5 4 2 3 3" xfId="18829" xr:uid="{05511378-9591-44A6-99D5-436A7B51C350}"/>
    <cellStyle name="Normal 4 5 4 2 4" xfId="11282" xr:uid="{1C2F02AD-0D79-453B-8623-F1824FCA615E}"/>
    <cellStyle name="Normal 4 5 4 2 4 2" xfId="21662" xr:uid="{FDC49964-05F1-46FF-8D38-5C337274A0A5}"/>
    <cellStyle name="Normal 4 5 4 2 5" xfId="24103" xr:uid="{328E76FF-8BA1-46E4-86D9-CE673D7A12B9}"/>
    <cellStyle name="Normal 4 5 4 2 6" xfId="13935" xr:uid="{EEB5AF47-5AB2-43F8-85D6-716D9CBCCEE8}"/>
    <cellStyle name="Normal 4 5 4 3" xfId="2792" xr:uid="{00000000-0005-0000-0000-00007E060000}"/>
    <cellStyle name="Normal 4 5 4 3 2" xfId="6010" xr:uid="{F6AD08A0-96EC-440C-9AB6-9D9E39FE0DC4}"/>
    <cellStyle name="Normal 4 5 4 3 2 2" xfId="27431" xr:uid="{650275E6-7018-49FE-A978-E0C83CCC0AD9}"/>
    <cellStyle name="Normal 4 5 4 3 2 3" xfId="15463" xr:uid="{33431AFC-DDFD-48AE-B90D-5EC13EECDEF7}"/>
    <cellStyle name="Normal 4 5 4 3 3" xfId="7916" xr:uid="{F4B719A7-0708-449D-A5BB-ED35762B8AD3}"/>
    <cellStyle name="Normal 4 5 4 3 3 2" xfId="18296" xr:uid="{995D6AC7-C01E-4BAC-9742-19DE13A75250}"/>
    <cellStyle name="Normal 4 5 4 3 4" xfId="10749" xr:uid="{4EEA8DBB-3E22-49B4-86BF-6A81EFACD9FB}"/>
    <cellStyle name="Normal 4 5 4 3 4 2" xfId="21129" xr:uid="{2E25CABE-E320-4D74-8C85-82664600F774}"/>
    <cellStyle name="Normal 4 5 4 3 5" xfId="23094" xr:uid="{AA11B069-EA2A-4668-A7B6-F5ECF714A43F}"/>
    <cellStyle name="Normal 4 5 4 3 6" xfId="13254" xr:uid="{9750CDEC-06B1-4C19-9948-01DBBBDED92F}"/>
    <cellStyle name="Normal 4 5 4 4" xfId="4198" xr:uid="{1645401E-F3F5-499C-937A-D575F5ECD0AA}"/>
    <cellStyle name="Normal 4 5 4 4 2" xfId="8970" xr:uid="{0E6992F0-99C0-4977-AD8D-3395200AD305}"/>
    <cellStyle name="Normal 4 5 4 4 2 2" xfId="29054" xr:uid="{97B7D4EB-0199-4532-9965-1BB565797835}"/>
    <cellStyle name="Normal 4 5 4 4 2 3" xfId="19350" xr:uid="{A42B2B0B-22BB-46E0-BD4E-28ECEBB7D5B3}"/>
    <cellStyle name="Normal 4 5 4 4 3" xfId="11803" xr:uid="{7C2F02D2-678D-4BEF-BBFA-BBF4BDF3F8BA}"/>
    <cellStyle name="Normal 4 5 4 4 3 2" xfId="22183" xr:uid="{33BA402A-475D-403F-8FAC-1503C6D735EC}"/>
    <cellStyle name="Normal 4 5 4 4 4" xfId="23079" xr:uid="{4E375AF9-F0C9-4BC5-82B5-4EC7130621D2}"/>
    <cellStyle name="Normal 4 5 4 4 5" xfId="16517" xr:uid="{63A5E80F-9A87-45C6-BD04-1DA7C178BD4B}"/>
    <cellStyle name="Normal 4 5 4 5" xfId="5325" xr:uid="{597FCC5F-6ACB-4CBA-B673-3ED675AD1915}"/>
    <cellStyle name="Normal 4 5 4 5 2" xfId="28221" xr:uid="{B33BE7A2-09B2-450E-B19D-FECEAC5557B9}"/>
    <cellStyle name="Normal 4 5 4 5 3" xfId="14623" xr:uid="{2B05A4D0-AA97-4EC9-8F7A-17C3998C94FB}"/>
    <cellStyle name="Normal 4 5 4 6" xfId="7076" xr:uid="{757A1225-C23F-47F8-95B9-F8311BE49047}"/>
    <cellStyle name="Normal 4 5 4 6 2" xfId="17456" xr:uid="{98F37E42-1A29-470C-9116-A5404DBF1E4C}"/>
    <cellStyle name="Normal 4 5 4 7" xfId="9909" xr:uid="{FC781E71-4D27-4251-B981-1041BA33DD64}"/>
    <cellStyle name="Normal 4 5 4 7 2" xfId="20289" xr:uid="{605493C5-F06D-43D7-8AE5-FE21B2FA985D}"/>
    <cellStyle name="Normal 4 5 4 8" xfId="23842" xr:uid="{DEE4D0D6-DDAA-47DD-B407-4B63FA530AB1}"/>
    <cellStyle name="Normal 4 5 4 9" xfId="12764" xr:uid="{0F3A30A5-CAF6-4F9B-BDFF-2A7831AAE39D}"/>
    <cellStyle name="Normal 4 5 5" xfId="1024" xr:uid="{00000000-0005-0000-0000-0000B2050000}"/>
    <cellStyle name="Normal 4 5 5 2" xfId="4544" xr:uid="{E7906615-1A5F-4F5F-934B-349A841D2AFE}"/>
    <cellStyle name="Normal 4 5 5 2 2" xfId="9316" xr:uid="{A3029EBE-55A0-4222-869C-1FC4A98761CB}"/>
    <cellStyle name="Normal 4 5 5 2 2 2" xfId="29293" xr:uid="{345A85FA-BE7E-4055-960B-132753D3A999}"/>
    <cellStyle name="Normal 4 5 5 2 2 3" xfId="19696" xr:uid="{524577B2-A602-4A7B-8F62-D52F9266DADC}"/>
    <cellStyle name="Normal 4 5 5 2 3" xfId="12149" xr:uid="{56628441-C5E7-49A3-BFB0-AA576BF9735A}"/>
    <cellStyle name="Normal 4 5 5 2 3 2" xfId="22529" xr:uid="{246B1EAC-4FBF-4A92-8E7F-F20C5FE7E3BB}"/>
    <cellStyle name="Normal 4 5 5 2 4" xfId="24608" xr:uid="{80C73287-3944-4B55-A42C-6138875D6D1F}"/>
    <cellStyle name="Normal 4 5 5 2 5" xfId="16863" xr:uid="{D9BEFC78-FD4F-4A56-9F30-3A5454786AF5}"/>
    <cellStyle name="Normal 4 5 5 3" xfId="5326" xr:uid="{D6D78FE2-1BB5-404C-857A-CF014809247C}"/>
    <cellStyle name="Normal 4 5 5 3 2" xfId="26727" xr:uid="{121DF6EC-14E1-4BFB-8DA2-1285D002466D}"/>
    <cellStyle name="Normal 4 5 5 3 3" xfId="14624" xr:uid="{E140B0F9-CD58-450C-9751-70C636B0EFDC}"/>
    <cellStyle name="Normal 4 5 5 4" xfId="7077" xr:uid="{AE803436-D80B-4D57-B979-6621B8C71ED8}"/>
    <cellStyle name="Normal 4 5 5 4 2" xfId="17457" xr:uid="{FE8FCFAD-D612-458F-8111-9B172F8CDC8B}"/>
    <cellStyle name="Normal 4 5 5 5" xfId="9910" xr:uid="{09018AD2-7195-4BCD-A200-DB43248BB54A}"/>
    <cellStyle name="Normal 4 5 5 5 2" xfId="20290" xr:uid="{DEBBE446-73DC-42F4-A2CE-F06CE3F5CC13}"/>
    <cellStyle name="Normal 4 5 5 6" xfId="24109" xr:uid="{8295CE0F-969D-4DEC-B1FD-A2B0851FBB93}"/>
    <cellStyle name="Normal 4 5 5 7" xfId="13936" xr:uid="{ED9C66A4-C167-408D-A40E-CCD3909AAB32}"/>
    <cellStyle name="Normal 4 5 6" xfId="2941" xr:uid="{00000000-0005-0000-0000-000080060000}"/>
    <cellStyle name="Normal 4 5 6 2" xfId="6121" xr:uid="{8289F053-B125-4065-9B80-4CE1903DC934}"/>
    <cellStyle name="Normal 4 5 6 2 2" xfId="25632" xr:uid="{FB938224-4086-43FB-B5EE-CF78584A9791}"/>
    <cellStyle name="Normal 4 5 6 2 3" xfId="27490" xr:uid="{7D4C0B84-FFDD-489C-A5A5-322D84EA64AB}"/>
    <cellStyle name="Normal 4 5 6 2 4" xfId="15599" xr:uid="{F2DE9FFD-A9D0-4777-AABA-3933C92E408A}"/>
    <cellStyle name="Normal 4 5 6 3" xfId="8052" xr:uid="{97E97715-25E4-45DD-BBB9-7EE1D8D26A29}"/>
    <cellStyle name="Normal 4 5 6 3 2" xfId="28757" xr:uid="{481442CD-098A-4693-AEE9-B34E445C8564}"/>
    <cellStyle name="Normal 4 5 6 3 3" xfId="18432" xr:uid="{A4D5C3BA-C727-49AE-B674-1569EE4AEC46}"/>
    <cellStyle name="Normal 4 5 6 4" xfId="10885" xr:uid="{7FB32AF5-F084-47F5-9D59-1E96D73637F7}"/>
    <cellStyle name="Normal 4 5 6 4 2" xfId="21265" xr:uid="{0E26F104-831C-4146-BBFD-9B01FAAEB27F}"/>
    <cellStyle name="Normal 4 5 6 5" xfId="25563" xr:uid="{C740A216-2D57-4DC2-9D60-F28DEF7CFA53}"/>
    <cellStyle name="Normal 4 5 6 6" xfId="13462" xr:uid="{BEA4189C-BDE5-406D-8106-BAA681283927}"/>
    <cellStyle name="Normal 4 5 7" xfId="2482" xr:uid="{00000000-0005-0000-0000-000081060000}"/>
    <cellStyle name="Normal 4 5 7 2" xfId="5768" xr:uid="{D53AFC23-5220-4212-9169-92706A1A5E76}"/>
    <cellStyle name="Normal 4 5 7 2 2" xfId="28515" xr:uid="{FC06777D-9BE7-45DB-9AFF-1E1E2878CFF4}"/>
    <cellStyle name="Normal 4 5 7 2 3" xfId="15154" xr:uid="{1CF306E4-6761-4571-8151-7925ECDA9294}"/>
    <cellStyle name="Normal 4 5 7 3" xfId="7607" xr:uid="{40B0CBA3-1331-441F-A438-DCCE573111BC}"/>
    <cellStyle name="Normal 4 5 7 3 2" xfId="17987" xr:uid="{93D1D9F1-970E-4FB5-9F4E-9FCC5E03E973}"/>
    <cellStyle name="Normal 4 5 7 4" xfId="10440" xr:uid="{50C57C61-110F-482B-B2D6-9E74AAF3C889}"/>
    <cellStyle name="Normal 4 5 7 4 2" xfId="20820" xr:uid="{088DCA51-F8F7-45F3-8ADE-3690CA5A4DA9}"/>
    <cellStyle name="Normal 4 5 7 5" xfId="25071" xr:uid="{93913901-167A-4853-89BE-CD5C9E2D55BE}"/>
    <cellStyle name="Normal 4 5 7 6" xfId="12870" xr:uid="{D3A27890-A68A-480F-947A-55E902196E2B}"/>
    <cellStyle name="Normal 4 5 8" xfId="2176" xr:uid="{00000000-0005-0000-0000-000068060000}"/>
    <cellStyle name="Normal 4 5 8 2" xfId="7303" xr:uid="{291A5AB1-AC31-49A1-8203-9F51529AD636}"/>
    <cellStyle name="Normal 4 5 8 2 2" xfId="17683" xr:uid="{DE9FB33E-AB3A-47D6-90CB-2CBA608AEA40}"/>
    <cellStyle name="Normal 4 5 8 3" xfId="10136" xr:uid="{EC6E9979-1D68-42ED-BF78-07F100900E03}"/>
    <cellStyle name="Normal 4 5 8 3 2" xfId="20516" xr:uid="{DAF369CA-2D58-4AFD-A919-9EAD2C3CF720}"/>
    <cellStyle name="Normal 4 5 8 4" xfId="22893" xr:uid="{40973BC3-78C2-47D6-ABCC-E65DCBF39FB6}"/>
    <cellStyle name="Normal 4 5 8 5" xfId="14850" xr:uid="{ACAF7595-D900-400F-96B1-516EB766474D}"/>
    <cellStyle name="Normal 4 5 9" xfId="3993" xr:uid="{91D3A399-68E9-469C-8A0A-350305A8561B}"/>
    <cellStyle name="Normal 4 5 9 2" xfId="8817" xr:uid="{EF6897BD-557A-4A45-9F60-B014DCE4A927}"/>
    <cellStyle name="Normal 4 5 9 2 2" xfId="19197" xr:uid="{ACF224B1-ACA4-4ACA-8CC8-004E5D016286}"/>
    <cellStyle name="Normal 4 5 9 3" xfId="11650" xr:uid="{345967C5-DAE6-4233-A16F-747397CE158E}"/>
    <cellStyle name="Normal 4 5 9 3 2" xfId="22030" xr:uid="{97B64D74-B138-4706-A078-CCFD9F606C89}"/>
    <cellStyle name="Normal 4 5 9 4" xfId="16364" xr:uid="{E3E0A48C-0EE3-4A4F-984F-7C509E41F676}"/>
    <cellStyle name="Normal 4 6" xfId="1025" xr:uid="{00000000-0005-0000-0000-0000B3050000}"/>
    <cellStyle name="Normal 4 6 10" xfId="5327" xr:uid="{0C28CB16-68EA-42ED-BB70-906C37DC531A}"/>
    <cellStyle name="Normal 4 6 10 2" xfId="14625" xr:uid="{FF9121A2-83A1-4951-B51F-0ABD25335A2E}"/>
    <cellStyle name="Normal 4 6 11" xfId="7078" xr:uid="{33A56829-01D2-4684-9E7C-A90C663291F2}"/>
    <cellStyle name="Normal 4 6 11 2" xfId="17458" xr:uid="{722E9304-BBD0-4679-B3C2-65715E6CC4A7}"/>
    <cellStyle name="Normal 4 6 12" xfId="9911" xr:uid="{CD9E0B6E-51AE-4A65-BC1B-658D1E621266}"/>
    <cellStyle name="Normal 4 6 12 2" xfId="20291" xr:uid="{814F4D16-02C4-451E-9192-8C98D690B1DD}"/>
    <cellStyle name="Normal 4 6 13" xfId="23301" xr:uid="{62C3DB15-E4ED-45C7-9B52-8901B051FE55}"/>
    <cellStyle name="Normal 4 6 14" xfId="12414" xr:uid="{C633D6F3-9737-4C2E-B84E-2AC91B2C0E85}"/>
    <cellStyle name="Normal 4 6 2" xfId="1026" xr:uid="{00000000-0005-0000-0000-0000B4050000}"/>
    <cellStyle name="Normal 4 6 2 10" xfId="7079" xr:uid="{7A1A84C5-39EF-4122-B38A-C515D21A5FE6}"/>
    <cellStyle name="Normal 4 6 2 10 2" xfId="17459" xr:uid="{F468F3F2-39EF-423B-BEFD-55041D6A2BB3}"/>
    <cellStyle name="Normal 4 6 2 11" xfId="9912" xr:uid="{FCE9CA63-E303-4279-BCEB-BB1AFC702794}"/>
    <cellStyle name="Normal 4 6 2 11 2" xfId="20292" xr:uid="{C70D2436-8A40-40FD-96E2-2F6B5E428B92}"/>
    <cellStyle name="Normal 4 6 2 12" xfId="22693" xr:uid="{669146A1-A520-4013-8D63-08A79CDED512}"/>
    <cellStyle name="Normal 4 6 2 13" xfId="12474" xr:uid="{90241AAD-0CD6-41BC-A879-79AAE70544AC}"/>
    <cellStyle name="Normal 4 6 2 2" xfId="1027" xr:uid="{00000000-0005-0000-0000-0000B5050000}"/>
    <cellStyle name="Normal 4 6 2 2 10" xfId="13039" xr:uid="{6FA01EE3-F9F0-4984-AD38-5C094CD9AE5A}"/>
    <cellStyle name="Normal 4 6 2 2 2" xfId="2798" xr:uid="{00000000-0005-0000-0000-000085060000}"/>
    <cellStyle name="Normal 4 6 2 2 2 2" xfId="3372" xr:uid="{00000000-0005-0000-0000-000086060000}"/>
    <cellStyle name="Normal 4 6 2 2 2 2 2" xfId="6430" xr:uid="{46C1C465-1ECA-4F70-97B0-A5127B806E50}"/>
    <cellStyle name="Normal 4 6 2 2 2 2 2 2" xfId="25945" xr:uid="{EB53E93D-A7E3-4A0B-94AE-601D33B70F7C}"/>
    <cellStyle name="Normal 4 6 2 2 2 2 2 3" xfId="15999" xr:uid="{A9A08517-D890-449F-9AE8-DB3AC7156A4B}"/>
    <cellStyle name="Normal 4 6 2 2 2 2 3" xfId="8452" xr:uid="{FFD41181-32F6-4DB2-BDBA-22F84A18C731}"/>
    <cellStyle name="Normal 4 6 2 2 2 2 3 2" xfId="18832" xr:uid="{D5EEAA85-B873-42BB-A1D6-C3D692D98009}"/>
    <cellStyle name="Normal 4 6 2 2 2 2 4" xfId="11285" xr:uid="{AC591E7F-A936-47AE-8D97-8E58F0CC77C1}"/>
    <cellStyle name="Normal 4 6 2 2 2 2 4 2" xfId="21665" xr:uid="{ED92329A-0CDA-40FA-B99A-6DAE0049D0EE}"/>
    <cellStyle name="Normal 4 6 2 2 2 2 5" xfId="22710" xr:uid="{29DD1439-4647-45C0-A5BB-D8A53D8EA0C6}"/>
    <cellStyle name="Normal 4 6 2 2 2 2 6" xfId="13939" xr:uid="{117987FD-D06D-4E3F-B84D-C32959E27025}"/>
    <cellStyle name="Normal 4 6 2 2 2 3" xfId="4348" xr:uid="{D5DEB954-C0A1-4A31-8478-A8A05F96D4B8}"/>
    <cellStyle name="Normal 4 6 2 2 2 3 2" xfId="9120" xr:uid="{8EF489EF-50C0-43F1-B259-76B2B1811B71}"/>
    <cellStyle name="Normal 4 6 2 2 2 3 2 2" xfId="29163" xr:uid="{F317FB8D-F678-4CC8-9ACD-97F03CF0E5CB}"/>
    <cellStyle name="Normal 4 6 2 2 2 3 2 3" xfId="19500" xr:uid="{4C00B135-26C6-451D-9974-2C80BE207696}"/>
    <cellStyle name="Normal 4 6 2 2 2 3 3" xfId="11953" xr:uid="{14C4C8B8-24FD-4825-A155-75173C10E544}"/>
    <cellStyle name="Normal 4 6 2 2 2 3 3 2" xfId="22333" xr:uid="{329F8AF8-FF7C-4181-B235-DEEA3343C9B7}"/>
    <cellStyle name="Normal 4 6 2 2 2 3 4" xfId="25430" xr:uid="{B521D83F-449A-48BF-917B-E534CA576C87}"/>
    <cellStyle name="Normal 4 6 2 2 2 3 5" xfId="16667" xr:uid="{8102EE3F-FEE4-437B-8EB4-A477D4941138}"/>
    <cellStyle name="Normal 4 6 2 2 2 4" xfId="6016" xr:uid="{C783EF5B-C02D-4E1D-80B9-0CF81A0D89A1}"/>
    <cellStyle name="Normal 4 6 2 2 2 4 2" xfId="26085" xr:uid="{5846167A-769B-4FE7-BD08-54AB5BACF3C7}"/>
    <cellStyle name="Normal 4 6 2 2 2 4 3" xfId="15469" xr:uid="{41262F22-8D53-4A0B-AD9F-5619F796BB3D}"/>
    <cellStyle name="Normal 4 6 2 2 2 5" xfId="7922" xr:uid="{3C2C3F16-B06A-4716-A24E-76E03C1BD422}"/>
    <cellStyle name="Normal 4 6 2 2 2 5 2" xfId="18302" xr:uid="{DD8FE170-101B-42FD-A7F3-255F21271763}"/>
    <cellStyle name="Normal 4 6 2 2 2 6" xfId="10755" xr:uid="{735402AE-AA86-4645-BC87-5D037ED6794D}"/>
    <cellStyle name="Normal 4 6 2 2 2 6 2" xfId="21135" xr:uid="{0BAB771B-960F-4482-9C45-054D3D05C2CD}"/>
    <cellStyle name="Normal 4 6 2 2 2 7" xfId="24346" xr:uid="{4C301CF6-6B74-4665-92EC-864110B94E09}"/>
    <cellStyle name="Normal 4 6 2 2 2 8" xfId="13260" xr:uid="{7B9A48AF-8C5B-463E-91AD-FBC68180DEDF}"/>
    <cellStyle name="Normal 4 6 2 2 3" xfId="3373" xr:uid="{00000000-0005-0000-0000-000087060000}"/>
    <cellStyle name="Normal 4 6 2 2 3 2" xfId="4545" xr:uid="{BFCF5E32-216A-483A-AD55-2722FAC4318F}"/>
    <cellStyle name="Normal 4 6 2 2 3 2 2" xfId="9317" xr:uid="{BA7CAE72-2177-49EC-A9B2-BC87F4E70D4E}"/>
    <cellStyle name="Normal 4 6 2 2 3 2 2 2" xfId="19697" xr:uid="{7228007E-DC5B-44AE-AAE9-11E8B76A8BFF}"/>
    <cellStyle name="Normal 4 6 2 2 3 2 3" xfId="12150" xr:uid="{29DCCD41-7DE6-4377-9C16-0307B6B7E77A}"/>
    <cellStyle name="Normal 4 6 2 2 3 2 3 2" xfId="22530" xr:uid="{23C9BCEB-E65C-45F0-9F26-55E7B1D335CD}"/>
    <cellStyle name="Normal 4 6 2 2 3 2 4" xfId="27463" xr:uid="{021EF560-5E99-4968-9F1D-7509E16725F3}"/>
    <cellStyle name="Normal 4 6 2 2 3 2 5" xfId="16864" xr:uid="{D55ADE14-B7B1-4D41-9029-FDFC077556B0}"/>
    <cellStyle name="Normal 4 6 2 2 3 3" xfId="6431" xr:uid="{DD6B51D7-D03E-466E-BCF0-7778F96B21F9}"/>
    <cellStyle name="Normal 4 6 2 2 3 3 2" xfId="16000" xr:uid="{247704BE-F97F-4C13-8470-47A729758F75}"/>
    <cellStyle name="Normal 4 6 2 2 3 4" xfId="8453" xr:uid="{861ACCDF-A24B-4060-A0E3-8CD3E8CA9A52}"/>
    <cellStyle name="Normal 4 6 2 2 3 4 2" xfId="18833" xr:uid="{DD830CC8-3449-4E92-A65F-AD122329EA83}"/>
    <cellStyle name="Normal 4 6 2 2 3 5" xfId="11286" xr:uid="{2048C4C1-A745-48D0-8F53-7ECC9DC9EE58}"/>
    <cellStyle name="Normal 4 6 2 2 3 5 2" xfId="21666" xr:uid="{D983ABD9-A86E-40CF-9A2C-17BA76DB65F3}"/>
    <cellStyle name="Normal 4 6 2 2 3 6" xfId="23570" xr:uid="{2814C6B9-AF17-482E-BCAD-B9F62AA51F35}"/>
    <cellStyle name="Normal 4 6 2 2 3 7" xfId="13940" xr:uid="{F5739022-5223-406A-BA03-1C91FECBADEF}"/>
    <cellStyle name="Normal 4 6 2 2 4" xfId="3371" xr:uid="{00000000-0005-0000-0000-000088060000}"/>
    <cellStyle name="Normal 4 6 2 2 4 2" xfId="6429" xr:uid="{238C84E5-6F33-43AE-8C8A-00735DF97ECB}"/>
    <cellStyle name="Normal 4 6 2 2 4 2 2" xfId="27684" xr:uid="{217227E8-B500-43BA-A371-EF25835FC96C}"/>
    <cellStyle name="Normal 4 6 2 2 4 2 3" xfId="15998" xr:uid="{A5A40F7E-9E60-4856-B011-E6B594DEDD77}"/>
    <cellStyle name="Normal 4 6 2 2 4 3" xfId="8451" xr:uid="{7702EDA0-DDD6-4B61-A178-22E38269048C}"/>
    <cellStyle name="Normal 4 6 2 2 4 3 2" xfId="18831" xr:uid="{C549DCEC-4430-47E0-B2EC-44589FA07C0C}"/>
    <cellStyle name="Normal 4 6 2 2 4 4" xfId="11284" xr:uid="{AAC401BE-E29B-468C-9674-D73F6EEF4246}"/>
    <cellStyle name="Normal 4 6 2 2 4 4 2" xfId="21664" xr:uid="{01E2D04D-4996-4EBB-AF62-62703EAEF02D}"/>
    <cellStyle name="Normal 4 6 2 2 4 5" xfId="25573" xr:uid="{E1C4CBC8-9ED7-4382-BF6B-7BBCE7379DC1}"/>
    <cellStyle name="Normal 4 6 2 2 4 6" xfId="13938" xr:uid="{AB21AA70-4C29-4E40-82A6-27E05CEFD33C}"/>
    <cellStyle name="Normal 4 6 2 2 5" xfId="4240" xr:uid="{7BBC9497-82B0-4ADB-A7A3-2F1533CE31CC}"/>
    <cellStyle name="Normal 4 6 2 2 5 2" xfId="9012" xr:uid="{B9ED2CFE-69D1-4188-ADEF-5D6363C8360F}"/>
    <cellStyle name="Normal 4 6 2 2 5 2 2" xfId="29083" xr:uid="{7CE498E7-E51D-4A07-B524-3164CAB63061}"/>
    <cellStyle name="Normal 4 6 2 2 5 2 3" xfId="19392" xr:uid="{043CDCFB-1C20-4D1F-91C0-F42D8CEADAE4}"/>
    <cellStyle name="Normal 4 6 2 2 5 3" xfId="11845" xr:uid="{B5DE2472-92FD-4AD6-B80E-8F7054A7112C}"/>
    <cellStyle name="Normal 4 6 2 2 5 3 2" xfId="22225" xr:uid="{2C3B597A-756B-4D67-9D62-0C244C280664}"/>
    <cellStyle name="Normal 4 6 2 2 5 4" xfId="22887" xr:uid="{C6014893-A7C7-4A82-9CA3-CA61DA4F29D4}"/>
    <cellStyle name="Normal 4 6 2 2 5 5" xfId="16559" xr:uid="{4BB7572C-CABF-4AB6-A614-BBE127A3BA44}"/>
    <cellStyle name="Normal 4 6 2 2 6" xfId="5329" xr:uid="{0BC6F27B-5223-4C6B-A1BD-C0DAAC3F5FFA}"/>
    <cellStyle name="Normal 4 6 2 2 6 2" xfId="26510" xr:uid="{B9489960-85F9-4505-A5C2-1F8532D4F4DF}"/>
    <cellStyle name="Normal 4 6 2 2 6 3" xfId="14627" xr:uid="{CF5B7C4E-A7A0-4306-97EE-8FEBF7CAB449}"/>
    <cellStyle name="Normal 4 6 2 2 7" xfId="7080" xr:uid="{DC6C013B-8A94-4095-AF5D-268893FFE2A2}"/>
    <cellStyle name="Normal 4 6 2 2 7 2" xfId="17460" xr:uid="{3E27D583-53B5-49F9-8AA4-8796FABFE141}"/>
    <cellStyle name="Normal 4 6 2 2 8" xfId="9913" xr:uid="{CBB50BD5-681D-443C-9868-4193C8A822BE}"/>
    <cellStyle name="Normal 4 6 2 2 8 2" xfId="20293" xr:uid="{47608F98-F220-4E32-A389-7F1FF8F58975}"/>
    <cellStyle name="Normal 4 6 2 2 9" xfId="25553" xr:uid="{F51A6025-3625-4273-96DD-FA29E6925DE5}"/>
    <cellStyle name="Normal 4 6 2 3" xfId="2797" xr:uid="{00000000-0005-0000-0000-000089060000}"/>
    <cellStyle name="Normal 4 6 2 3 2" xfId="3374" xr:uid="{00000000-0005-0000-0000-00008A060000}"/>
    <cellStyle name="Normal 4 6 2 3 2 2" xfId="6432" xr:uid="{880CAF5C-4AC2-4228-BFF6-717331E14064}"/>
    <cellStyle name="Normal 4 6 2 3 2 2 2" xfId="27458" xr:uid="{C2291383-4F7F-471B-B6F6-643F1244FFA0}"/>
    <cellStyle name="Normal 4 6 2 3 2 2 3" xfId="16001" xr:uid="{8D5A8F50-BECA-49B4-9B6F-7F3E5334F744}"/>
    <cellStyle name="Normal 4 6 2 3 2 3" xfId="8454" xr:uid="{9FD6D99F-F8BC-4485-89F9-262AD42F3226}"/>
    <cellStyle name="Normal 4 6 2 3 2 3 2" xfId="18834" xr:uid="{03B18222-BF3C-42FE-A591-71C34DA0E657}"/>
    <cellStyle name="Normal 4 6 2 3 2 4" xfId="11287" xr:uid="{4D8CE8A3-16C8-4C1F-ADA3-A839C5636C16}"/>
    <cellStyle name="Normal 4 6 2 3 2 4 2" xfId="21667" xr:uid="{3EB5A2D3-8416-40DA-85A2-7E435DA59E15}"/>
    <cellStyle name="Normal 4 6 2 3 2 5" xfId="23456" xr:uid="{A9AE0ADF-588F-433F-BC38-596516722669}"/>
    <cellStyle name="Normal 4 6 2 3 2 6" xfId="13941" xr:uid="{EA1AC588-B608-4722-8945-FC4F3505763E}"/>
    <cellStyle name="Normal 4 6 2 3 3" xfId="4347" xr:uid="{33991BCD-F775-4318-80DB-758A0F992761}"/>
    <cellStyle name="Normal 4 6 2 3 3 2" xfId="9119" xr:uid="{B420165E-4375-445C-A6FA-7FDFBC7CFB61}"/>
    <cellStyle name="Normal 4 6 2 3 3 2 2" xfId="29162" xr:uid="{7C4D684C-7F2D-4649-ABF0-FCD9C55140AA}"/>
    <cellStyle name="Normal 4 6 2 3 3 2 3" xfId="19499" xr:uid="{9E68BC75-A358-42E8-ACFB-EDBA14863A2E}"/>
    <cellStyle name="Normal 4 6 2 3 3 3" xfId="11952" xr:uid="{261320A2-93F7-4A07-9958-424AAD113807}"/>
    <cellStyle name="Normal 4 6 2 3 3 3 2" xfId="22332" xr:uid="{949CAFC4-8871-4ACE-BEDE-5CF90CEFC2B9}"/>
    <cellStyle name="Normal 4 6 2 3 3 4" xfId="23789" xr:uid="{74D6E03D-3524-44D2-95CC-50F897D80617}"/>
    <cellStyle name="Normal 4 6 2 3 3 5" xfId="16666" xr:uid="{2236F4F1-DC6E-4ADC-B66E-8AD3A6423D89}"/>
    <cellStyle name="Normal 4 6 2 3 4" xfId="6015" xr:uid="{549DDB82-193B-40EB-BA86-5591FDFDE21C}"/>
    <cellStyle name="Normal 4 6 2 3 4 2" xfId="28740" xr:uid="{66E455AA-C372-40FF-BCAA-19EB6694B7F7}"/>
    <cellStyle name="Normal 4 6 2 3 4 3" xfId="15468" xr:uid="{05D3D57B-DDB3-41F1-82B1-B823E9146CA9}"/>
    <cellStyle name="Normal 4 6 2 3 5" xfId="7921" xr:uid="{578D98C4-7BBC-4E51-A64A-87B87A34B3A3}"/>
    <cellStyle name="Normal 4 6 2 3 5 2" xfId="18301" xr:uid="{887E17B5-1162-4D84-910B-C7259F3F7D5C}"/>
    <cellStyle name="Normal 4 6 2 3 6" xfId="10754" xr:uid="{EC7B1093-E08D-43FB-A576-FB7BF1F8C0E9}"/>
    <cellStyle name="Normal 4 6 2 3 6 2" xfId="21134" xr:uid="{002DD402-31AF-43C4-A8FD-480AABED7F2F}"/>
    <cellStyle name="Normal 4 6 2 3 7" xfId="24846" xr:uid="{5FA861CB-960F-4F70-8496-8715392A77B1}"/>
    <cellStyle name="Normal 4 6 2 3 8" xfId="13259" xr:uid="{5F45DE9B-7C40-47FD-A7B2-AA4DF5042440}"/>
    <cellStyle name="Normal 4 6 2 4" xfId="3375" xr:uid="{00000000-0005-0000-0000-00008B060000}"/>
    <cellStyle name="Normal 4 6 2 4 2" xfId="4546" xr:uid="{749E27D2-7FCE-4D76-9AA5-6D44FC29F920}"/>
    <cellStyle name="Normal 4 6 2 4 2 2" xfId="9318" xr:uid="{9EFD28D9-37C4-4EDC-AA86-4C8EFF8AF0C6}"/>
    <cellStyle name="Normal 4 6 2 4 2 2 2" xfId="19698" xr:uid="{9DEFEACB-BD51-4E5C-ADB6-7EE6CE7D305E}"/>
    <cellStyle name="Normal 4 6 2 4 2 3" xfId="12151" xr:uid="{1422BA2B-04C1-464D-8F5A-C55CBB0A4305}"/>
    <cellStyle name="Normal 4 6 2 4 2 3 2" xfId="22531" xr:uid="{E0E79656-BC44-4B8D-BC07-773BF57F1545}"/>
    <cellStyle name="Normal 4 6 2 4 2 4" xfId="28224" xr:uid="{27FFF2D2-6DF0-4A23-9AE8-59C2B0104837}"/>
    <cellStyle name="Normal 4 6 2 4 2 5" xfId="16865" xr:uid="{ABE290DE-BBD1-4714-B8E9-936D08C7DAC6}"/>
    <cellStyle name="Normal 4 6 2 4 3" xfId="6433" xr:uid="{9E72A876-C62D-4F44-8E52-DCAC54AC59A6}"/>
    <cellStyle name="Normal 4 6 2 4 3 2" xfId="16002" xr:uid="{5ED750DD-F985-4D60-B795-87EA2355995A}"/>
    <cellStyle name="Normal 4 6 2 4 4" xfId="8455" xr:uid="{FCCF48FB-37BC-42B7-9431-B4CDCEFB7844}"/>
    <cellStyle name="Normal 4 6 2 4 4 2" xfId="18835" xr:uid="{FFA19266-D96D-4747-AA47-FD9F5C716AC7}"/>
    <cellStyle name="Normal 4 6 2 4 5" xfId="11288" xr:uid="{52B16D53-16A7-4D69-B14D-5E03BD6D4452}"/>
    <cellStyle name="Normal 4 6 2 4 5 2" xfId="21668" xr:uid="{E7995802-90F3-422F-8B7F-E0636E370639}"/>
    <cellStyle name="Normal 4 6 2 4 6" xfId="23820" xr:uid="{F2D36C3B-1B93-4771-8680-B2C00BEE802A}"/>
    <cellStyle name="Normal 4 6 2 4 7" xfId="13942" xr:uid="{F2571187-447E-4431-998D-0C219264E416}"/>
    <cellStyle name="Normal 4 6 2 5" xfId="3370" xr:uid="{00000000-0005-0000-0000-00008C060000}"/>
    <cellStyle name="Normal 4 6 2 5 2" xfId="6428" xr:uid="{01A369A0-5815-472D-97F3-A707B176889F}"/>
    <cellStyle name="Normal 4 6 2 5 2 2" xfId="26381" xr:uid="{16CB294B-F5FE-4515-BC4C-7748DEE1246C}"/>
    <cellStyle name="Normal 4 6 2 5 2 3" xfId="15997" xr:uid="{72F13864-9C06-40FA-BE5B-611CC6680535}"/>
    <cellStyle name="Normal 4 6 2 5 3" xfId="8450" xr:uid="{329386A7-6D86-40F6-8462-4DBE5BCB0B6D}"/>
    <cellStyle name="Normal 4 6 2 5 3 2" xfId="18830" xr:uid="{66D3882B-A6BA-47A6-8426-7BF6347CC412}"/>
    <cellStyle name="Normal 4 6 2 5 4" xfId="11283" xr:uid="{0D6E7808-C939-4A45-835C-6D27BEA1445A}"/>
    <cellStyle name="Normal 4 6 2 5 4 2" xfId="21663" xr:uid="{0C4BD208-8BE2-47DF-95F1-9787C9753DB7}"/>
    <cellStyle name="Normal 4 6 2 5 5" xfId="23230" xr:uid="{A0757412-99F0-4C37-9858-3E46AAA0C5DD}"/>
    <cellStyle name="Normal 4 6 2 5 6" xfId="13937" xr:uid="{E9B9564E-68B5-4E24-9065-9266C55071EC}"/>
    <cellStyle name="Normal 4 6 2 6" xfId="2548" xr:uid="{00000000-0005-0000-0000-00008D060000}"/>
    <cellStyle name="Normal 4 6 2 6 2" xfId="5820" xr:uid="{41544DA0-315C-44C7-AB6A-C9E301631538}"/>
    <cellStyle name="Normal 4 6 2 6 2 2" xfId="27510" xr:uid="{B3544BF6-F1E3-4B61-A540-E164104E4554}"/>
    <cellStyle name="Normal 4 6 2 6 2 3" xfId="15220" xr:uid="{7CD8B811-98BB-46E5-9CBA-D4CB87EA26E7}"/>
    <cellStyle name="Normal 4 6 2 6 3" xfId="7673" xr:uid="{7DCDBF62-8E47-4CB3-B802-602270E11C65}"/>
    <cellStyle name="Normal 4 6 2 6 3 2" xfId="18053" xr:uid="{61C0FDFA-84FE-454C-BD28-7756B99CB7D9}"/>
    <cellStyle name="Normal 4 6 2 6 4" xfId="10506" xr:uid="{0844F20E-431F-4A55-9533-1A1A9A61E0C7}"/>
    <cellStyle name="Normal 4 6 2 6 4 2" xfId="20886" xr:uid="{2882705B-DE5A-47A0-980E-CCA99F13C3A7}"/>
    <cellStyle name="Normal 4 6 2 6 5" xfId="22883" xr:uid="{E569D9BE-2496-4E68-BCDB-7012DD07E64E}"/>
    <cellStyle name="Normal 4 6 2 6 6" xfId="12936" xr:uid="{5886AA2B-A425-4F55-ACF6-F4BA10054406}"/>
    <cellStyle name="Normal 4 6 2 7" xfId="2242" xr:uid="{00000000-0005-0000-0000-000083060000}"/>
    <cellStyle name="Normal 4 6 2 7 2" xfId="7369" xr:uid="{84744B32-E0B7-4FC2-BB3B-B844A50F7DD0}"/>
    <cellStyle name="Normal 4 6 2 7 2 2" xfId="17749" xr:uid="{EDB24E2C-1183-4A31-B407-E5DFC0DCEDDC}"/>
    <cellStyle name="Normal 4 6 2 7 3" xfId="10202" xr:uid="{BA064AAF-62D6-4D3E-A5FB-B26EF5E73022}"/>
    <cellStyle name="Normal 4 6 2 7 3 2" xfId="20582" xr:uid="{FC3E2AD7-2C23-44A9-8943-266601646C4B}"/>
    <cellStyle name="Normal 4 6 2 7 4" xfId="25326" xr:uid="{222E9E21-D11A-4201-9FF5-9E84412AD29A}"/>
    <cellStyle name="Normal 4 6 2 7 5" xfId="14916" xr:uid="{8E47B897-A7B3-49F2-94FB-E0E005800D29}"/>
    <cellStyle name="Normal 4 6 2 8" xfId="3795" xr:uid="{66B84ED8-BC9E-4498-A73B-35889857A41E}"/>
    <cellStyle name="Normal 4 6 2 8 2" xfId="8631" xr:uid="{0F4416F8-99F8-41E9-A3CF-47FF7549839A}"/>
    <cellStyle name="Normal 4 6 2 8 2 2" xfId="19011" xr:uid="{A666FD74-CE94-4372-8D89-8248332C0E1E}"/>
    <cellStyle name="Normal 4 6 2 8 3" xfId="11464" xr:uid="{A0875D6F-228A-4E12-BCF7-F94FD1AB637F}"/>
    <cellStyle name="Normal 4 6 2 8 3 2" xfId="21844" xr:uid="{DE2D0665-F305-444B-955F-D1DD4BFCD16F}"/>
    <cellStyle name="Normal 4 6 2 8 4" xfId="16178" xr:uid="{38500B39-885A-4599-BE45-97D879E734F5}"/>
    <cellStyle name="Normal 4 6 2 9" xfId="5328" xr:uid="{65FE34F6-2A0D-4B2D-BC52-5DA0F62E3CEE}"/>
    <cellStyle name="Normal 4 6 2 9 2" xfId="14626" xr:uid="{005A2762-6103-4BE6-A709-99F685D5DE72}"/>
    <cellStyle name="Normal 4 6 3" xfId="1028" xr:uid="{00000000-0005-0000-0000-0000B6050000}"/>
    <cellStyle name="Normal 4 6 3 10" xfId="9914" xr:uid="{65D62F54-5204-4AF7-A9C3-2B42FD0785E3}"/>
    <cellStyle name="Normal 4 6 3 10 2" xfId="20294" xr:uid="{8B81BF18-E32E-4551-B32C-DD2102694D8F}"/>
    <cellStyle name="Normal 4 6 3 11" xfId="24209" xr:uid="{C8F8A3B3-7610-4B3D-88F8-49B14B8E669F}"/>
    <cellStyle name="Normal 4 6 3 12" xfId="12608" xr:uid="{92ACC22C-1DCF-4694-902C-29F38736A8E4}"/>
    <cellStyle name="Normal 4 6 3 2" xfId="2799" xr:uid="{00000000-0005-0000-0000-00008F060000}"/>
    <cellStyle name="Normal 4 6 3 2 2" xfId="3377" xr:uid="{00000000-0005-0000-0000-000090060000}"/>
    <cellStyle name="Normal 4 6 3 2 2 2" xfId="6435" xr:uid="{ECC1323C-BBCE-4C05-85B0-B7CD0379B66F}"/>
    <cellStyle name="Normal 4 6 3 2 2 2 2" xfId="28306" xr:uid="{CC38E7A4-818E-4713-AA1B-5EDBDD564FF5}"/>
    <cellStyle name="Normal 4 6 3 2 2 2 3" xfId="16004" xr:uid="{5D2BBA40-6627-4DA8-894C-64BF6AFF0124}"/>
    <cellStyle name="Normal 4 6 3 2 2 3" xfId="8457" xr:uid="{43FD189E-CF21-4F1F-84A3-354648D057E9}"/>
    <cellStyle name="Normal 4 6 3 2 2 3 2" xfId="18837" xr:uid="{2B00C903-3F5A-47B0-8475-DB1A2595A7FF}"/>
    <cellStyle name="Normal 4 6 3 2 2 4" xfId="11290" xr:uid="{9F945B0E-35D3-47C6-B261-9488E148600D}"/>
    <cellStyle name="Normal 4 6 3 2 2 4 2" xfId="21670" xr:uid="{9BE4E36D-2165-4661-B95D-60B47B200893}"/>
    <cellStyle name="Normal 4 6 3 2 2 5" xfId="23901" xr:uid="{99ADA984-40C4-405F-9146-D49474D20BF9}"/>
    <cellStyle name="Normal 4 6 3 2 2 6" xfId="13944" xr:uid="{4251F45D-B259-4191-887B-749C4FDC8CE6}"/>
    <cellStyle name="Normal 4 6 3 2 3" xfId="4349" xr:uid="{901FB3A0-8012-498C-9CCB-3EF37ACD6D75}"/>
    <cellStyle name="Normal 4 6 3 2 3 2" xfId="9121" xr:uid="{D16C0C56-8186-4342-8995-BAEF3C464C17}"/>
    <cellStyle name="Normal 4 6 3 2 3 2 2" xfId="29164" xr:uid="{C7EF66EA-693F-4B28-9BBC-25B8894BDAE5}"/>
    <cellStyle name="Normal 4 6 3 2 3 2 3" xfId="19501" xr:uid="{5E451109-4797-4230-9A2C-67668D2DDAFC}"/>
    <cellStyle name="Normal 4 6 3 2 3 3" xfId="11954" xr:uid="{BEEED125-E58D-4368-AED4-BBD4584C6ED8}"/>
    <cellStyle name="Normal 4 6 3 2 3 3 2" xfId="22334" xr:uid="{33CE28C0-6194-40B2-BB08-EEACDD9E6787}"/>
    <cellStyle name="Normal 4 6 3 2 3 4" xfId="24024" xr:uid="{7989FA24-BFED-499B-9E24-07FDD2DAA521}"/>
    <cellStyle name="Normal 4 6 3 2 3 5" xfId="16668" xr:uid="{91CA9D4E-359C-4C52-8609-A7C8330665B8}"/>
    <cellStyle name="Normal 4 6 3 2 4" xfId="6017" xr:uid="{59E052AB-7D7E-4A3D-976D-4709C348FFB7}"/>
    <cellStyle name="Normal 4 6 3 2 4 2" xfId="26947" xr:uid="{02767540-DF5E-4B92-80D7-9FD45739C69D}"/>
    <cellStyle name="Normal 4 6 3 2 4 3" xfId="15470" xr:uid="{DDDB477A-4CD4-4AC8-84C7-B0A32B3EBDDC}"/>
    <cellStyle name="Normal 4 6 3 2 5" xfId="7923" xr:uid="{4E6E7CA1-9D4F-4542-984E-C278AFFBBC10}"/>
    <cellStyle name="Normal 4 6 3 2 5 2" xfId="18303" xr:uid="{61542B72-7518-472E-BD8F-792E0FF34D99}"/>
    <cellStyle name="Normal 4 6 3 2 6" xfId="10756" xr:uid="{ABD51765-B398-485E-8795-9B8333D02366}"/>
    <cellStyle name="Normal 4 6 3 2 6 2" xfId="21136" xr:uid="{93867C53-5D9A-4BD7-90FE-2978CC3A71BD}"/>
    <cellStyle name="Normal 4 6 3 2 7" xfId="23037" xr:uid="{D9FA77CE-9ED0-4400-9135-1F8631E9D081}"/>
    <cellStyle name="Normal 4 6 3 2 8" xfId="13261" xr:uid="{51C5BCC4-BF37-4FC8-A816-6C0EC2E4824E}"/>
    <cellStyle name="Normal 4 6 3 3" xfId="3378" xr:uid="{00000000-0005-0000-0000-000091060000}"/>
    <cellStyle name="Normal 4 6 3 3 2" xfId="4547" xr:uid="{E221C829-7C95-4079-854A-5EBDF76DD425}"/>
    <cellStyle name="Normal 4 6 3 3 2 2" xfId="9319" xr:uid="{4DEF5092-6EB7-4BC7-9957-FECF1C25D9F1}"/>
    <cellStyle name="Normal 4 6 3 3 2 2 2" xfId="29294" xr:uid="{D3A93D07-91C3-4843-A204-60D26D324504}"/>
    <cellStyle name="Normal 4 6 3 3 2 2 3" xfId="19699" xr:uid="{DD7743E5-D6EA-4048-BE56-A3455AB786FD}"/>
    <cellStyle name="Normal 4 6 3 3 2 3" xfId="12152" xr:uid="{77A8F7AB-4E87-4258-807B-C7F69B105ADF}"/>
    <cellStyle name="Normal 4 6 3 3 2 3 2" xfId="22532" xr:uid="{58610B75-D3AA-4372-AE19-009B80C3D1A7}"/>
    <cellStyle name="Normal 4 6 3 3 2 4" xfId="24086" xr:uid="{0D6BCC69-94B7-4F2D-AFED-7BA5C54DEC4A}"/>
    <cellStyle name="Normal 4 6 3 3 2 5" xfId="16866" xr:uid="{27469A74-8DD6-41A1-B7AC-C6C4FAAFD828}"/>
    <cellStyle name="Normal 4 6 3 3 3" xfId="6436" xr:uid="{623468F2-DB1D-4A25-9F04-83975724908B}"/>
    <cellStyle name="Normal 4 6 3 3 3 2" xfId="27817" xr:uid="{EBF82967-C964-4B43-BCF0-0679A04E8F94}"/>
    <cellStyle name="Normal 4 6 3 3 3 3" xfId="16005" xr:uid="{5494DBDC-DD7D-4D87-8DEE-442698AE16EA}"/>
    <cellStyle name="Normal 4 6 3 3 4" xfId="8458" xr:uid="{A8365E87-BB44-439D-9A0C-3F33A415FE65}"/>
    <cellStyle name="Normal 4 6 3 3 4 2" xfId="18838" xr:uid="{18EEF64B-50EE-4128-A3E3-2DA4BBF896F7}"/>
    <cellStyle name="Normal 4 6 3 3 5" xfId="11291" xr:uid="{789E31E8-3EB5-48E4-B8B1-CABF5AA7D4A0}"/>
    <cellStyle name="Normal 4 6 3 3 5 2" xfId="21671" xr:uid="{0DEB7017-66B9-4564-A4BB-9E3C9FE50BAC}"/>
    <cellStyle name="Normal 4 6 3 3 6" xfId="25503" xr:uid="{3436378B-9E79-4637-A21E-71AC240B0DDD}"/>
    <cellStyle name="Normal 4 6 3 3 7" xfId="13945" xr:uid="{9AF3BE5F-10EF-4920-A4B5-935A140E3D04}"/>
    <cellStyle name="Normal 4 6 3 4" xfId="3376" xr:uid="{00000000-0005-0000-0000-000092060000}"/>
    <cellStyle name="Normal 4 6 3 4 2" xfId="6434" xr:uid="{A886D118-9798-4B5F-B36C-335C108265F6}"/>
    <cellStyle name="Normal 4 6 3 4 2 2" xfId="26705" xr:uid="{FAB36108-C6D0-47AF-BEE1-BC28397C8375}"/>
    <cellStyle name="Normal 4 6 3 4 2 3" xfId="16003" xr:uid="{CB19526C-0119-4CF9-AAB4-86A3527D295C}"/>
    <cellStyle name="Normal 4 6 3 4 3" xfId="8456" xr:uid="{AF3CC76E-0B3E-4EB8-A8A1-5953B3F0274B}"/>
    <cellStyle name="Normal 4 6 3 4 3 2" xfId="18836" xr:uid="{2EFF01A5-BFE2-42F0-B845-57884D25FD7F}"/>
    <cellStyle name="Normal 4 6 3 4 4" xfId="11289" xr:uid="{625C0DC1-3F0E-4E75-8366-20573A204629}"/>
    <cellStyle name="Normal 4 6 3 4 4 2" xfId="21669" xr:uid="{F42CB666-5D98-4AB0-8DA7-A311C7ED6FFD}"/>
    <cellStyle name="Normal 4 6 3 4 5" xfId="25121" xr:uid="{8232A13F-E8FD-43DB-A4C5-900C2D745B05}"/>
    <cellStyle name="Normal 4 6 3 4 6" xfId="13943" xr:uid="{E230A255-7C47-4E73-9DCC-7CC97062DFB8}"/>
    <cellStyle name="Normal 4 6 3 5" xfId="2591" xr:uid="{00000000-0005-0000-0000-000093060000}"/>
    <cellStyle name="Normal 4 6 3 5 2" xfId="5856" xr:uid="{6D81AD73-E358-4DC6-B538-A344F8457572}"/>
    <cellStyle name="Normal 4 6 3 5 2 2" xfId="26790" xr:uid="{16CED827-F0E7-46A8-96CD-1D6D37DD6EC7}"/>
    <cellStyle name="Normal 4 6 3 5 2 3" xfId="15263" xr:uid="{44B554EA-51CE-4740-88C4-673048E6CE4E}"/>
    <cellStyle name="Normal 4 6 3 5 3" xfId="7716" xr:uid="{E5302134-8F60-4297-9414-BF9364858382}"/>
    <cellStyle name="Normal 4 6 3 5 3 2" xfId="18096" xr:uid="{95A2416F-C317-4DCF-B9B0-F5D2680D25D6}"/>
    <cellStyle name="Normal 4 6 3 5 4" xfId="10549" xr:uid="{6189DE3A-7947-47B5-BFBB-FE8ED5761E0A}"/>
    <cellStyle name="Normal 4 6 3 5 4 2" xfId="20929" xr:uid="{44CBDEB3-C6B6-4F6D-A1B9-6FE03C2B83B1}"/>
    <cellStyle name="Normal 4 6 3 5 5" xfId="23928" xr:uid="{BC0E6D03-EBDA-495D-884C-09FD51EE881D}"/>
    <cellStyle name="Normal 4 6 3 5 6" xfId="12979" xr:uid="{40EAB2F3-82C5-4BFA-8CBB-A38D930B46D9}"/>
    <cellStyle name="Normal 4 6 3 6" xfId="2374" xr:uid="{00000000-0005-0000-0000-00008E060000}"/>
    <cellStyle name="Normal 4 6 3 6 2" xfId="7501" xr:uid="{D5F0E475-829F-4382-B8E0-F6660E807072}"/>
    <cellStyle name="Normal 4 6 3 6 2 2" xfId="17881" xr:uid="{4937C117-2160-4AB8-BEBD-AABD170FF688}"/>
    <cellStyle name="Normal 4 6 3 6 3" xfId="10334" xr:uid="{EBC08E7D-5530-47D8-A3F4-26578A6FE87F}"/>
    <cellStyle name="Normal 4 6 3 6 3 2" xfId="20714" xr:uid="{7AC2691F-6757-43AF-BCC2-16AE5386A8B5}"/>
    <cellStyle name="Normal 4 6 3 6 4" xfId="25445" xr:uid="{9C4F7415-8D2D-4E21-9BFE-337BF7D76875}"/>
    <cellStyle name="Normal 4 6 3 6 5" xfId="15048" xr:uid="{F992069E-7030-4E0F-8FC2-7DF6BC38C7D4}"/>
    <cellStyle name="Normal 4 6 3 7" xfId="3925" xr:uid="{924801CF-FC74-4CA9-B147-9E360EDB88E6}"/>
    <cellStyle name="Normal 4 6 3 7 2" xfId="8757" xr:uid="{4D943242-7C2D-42A4-A9EF-D885DE73F0F0}"/>
    <cellStyle name="Normal 4 6 3 7 2 2" xfId="19137" xr:uid="{88F63E08-9EF1-4D65-85FD-DB425D9DEE45}"/>
    <cellStyle name="Normal 4 6 3 7 3" xfId="11590" xr:uid="{D4F74956-11A9-4EC4-881E-71BDF2275367}"/>
    <cellStyle name="Normal 4 6 3 7 3 2" xfId="21970" xr:uid="{19FDC02D-D04F-456E-9356-E9B81E218EC7}"/>
    <cellStyle name="Normal 4 6 3 7 4" xfId="16304" xr:uid="{E6E6D48B-F82C-45C2-B441-F678F8C3916E}"/>
    <cellStyle name="Normal 4 6 3 8" xfId="5330" xr:uid="{607ADC84-15AD-45CE-8404-B51B4BCF585F}"/>
    <cellStyle name="Normal 4 6 3 8 2" xfId="14628" xr:uid="{423F566A-93EB-4271-9D48-AE6925D4E99E}"/>
    <cellStyle name="Normal 4 6 3 9" xfId="7081" xr:uid="{6B1299FA-5846-4160-B210-58C7C0DDF07D}"/>
    <cellStyle name="Normal 4 6 3 9 2" xfId="17461" xr:uid="{3A67E0D5-267D-4E35-8F08-7307358D77B8}"/>
    <cellStyle name="Normal 4 6 4" xfId="1029" xr:uid="{00000000-0005-0000-0000-0000B7050000}"/>
    <cellStyle name="Normal 4 6 4 2" xfId="3379" xr:uid="{00000000-0005-0000-0000-000095060000}"/>
    <cellStyle name="Normal 4 6 4 2 2" xfId="6437" xr:uid="{DF2BC96C-2FB0-4962-9806-62CD31B7ECED}"/>
    <cellStyle name="Normal 4 6 4 2 2 2" xfId="26973" xr:uid="{8716AC8C-11C4-474C-8456-E9B906350AA6}"/>
    <cellStyle name="Normal 4 6 4 2 2 3" xfId="16006" xr:uid="{A2B4B55D-AE48-42DA-9B4D-D608BAA9A44D}"/>
    <cellStyle name="Normal 4 6 4 2 3" xfId="8459" xr:uid="{6DBD12A6-2213-429C-AC16-8933FD49C409}"/>
    <cellStyle name="Normal 4 6 4 2 3 2" xfId="18839" xr:uid="{8135583A-409D-4449-BE67-C70F4FC82A0F}"/>
    <cellStyle name="Normal 4 6 4 2 4" xfId="11292" xr:uid="{974BD558-C368-47BB-B456-94E3E124EE42}"/>
    <cellStyle name="Normal 4 6 4 2 4 2" xfId="21672" xr:uid="{8B909957-D330-4C32-9A3C-E9EA72CC9DF6}"/>
    <cellStyle name="Normal 4 6 4 2 5" xfId="23755" xr:uid="{80E40EDF-AC2D-43E5-AF8D-8B8412EA8E75}"/>
    <cellStyle name="Normal 4 6 4 2 6" xfId="13946" xr:uid="{9AC6C785-FA2C-4C59-9E87-BABB63367A3C}"/>
    <cellStyle name="Normal 4 6 4 3" xfId="2796" xr:uid="{00000000-0005-0000-0000-000096060000}"/>
    <cellStyle name="Normal 4 6 4 3 2" xfId="6014" xr:uid="{6C483FC5-646A-4F50-85C1-8E995DCF95F1}"/>
    <cellStyle name="Normal 4 6 4 3 2 2" xfId="27503" xr:uid="{8ADA07F8-9A0B-4FC4-A429-84D780E180CE}"/>
    <cellStyle name="Normal 4 6 4 3 2 3" xfId="15467" xr:uid="{C62DDB48-E9B1-4C52-9486-4A9C55884380}"/>
    <cellStyle name="Normal 4 6 4 3 3" xfId="7920" xr:uid="{10E3C720-B3FB-4150-8280-9F5978754AB3}"/>
    <cellStyle name="Normal 4 6 4 3 3 2" xfId="18300" xr:uid="{8BB6CA60-1AC8-47E9-9408-6B49377EC56A}"/>
    <cellStyle name="Normal 4 6 4 3 4" xfId="10753" xr:uid="{21F570A0-3A0C-4A55-830B-E33CF98C2F1B}"/>
    <cellStyle name="Normal 4 6 4 3 4 2" xfId="21133" xr:uid="{BE0654F7-F076-4459-B2AE-3701B9BDDD41}"/>
    <cellStyle name="Normal 4 6 4 3 5" xfId="24884" xr:uid="{5608BF8D-F8BE-4E20-9495-238DAD20BFD1}"/>
    <cellStyle name="Normal 4 6 4 3 6" xfId="13258" xr:uid="{D4DC4BC2-2489-434E-B83E-F5C77EB46244}"/>
    <cellStyle name="Normal 4 6 4 4" xfId="4200" xr:uid="{A57E2CE8-3522-4BE4-A60A-936B9032D4FA}"/>
    <cellStyle name="Normal 4 6 4 4 2" xfId="8972" xr:uid="{C94728F6-AC6E-455A-908E-50D33529407D}"/>
    <cellStyle name="Normal 4 6 4 4 2 2" xfId="19352" xr:uid="{0CA64AC8-0492-4B95-9D47-014B6E1AABEE}"/>
    <cellStyle name="Normal 4 6 4 4 3" xfId="11805" xr:uid="{4AD76A22-88B8-4419-862B-F0BD30D77D2E}"/>
    <cellStyle name="Normal 4 6 4 4 3 2" xfId="22185" xr:uid="{4EB621FE-93A1-4D11-87A8-8318FEB65438}"/>
    <cellStyle name="Normal 4 6 4 4 4" xfId="23075" xr:uid="{733A50BF-9F77-4A27-B6D3-AC1CAF03E720}"/>
    <cellStyle name="Normal 4 6 4 4 5" xfId="16519" xr:uid="{645438F7-51BC-45C7-AE07-E4D07A053734}"/>
    <cellStyle name="Normal 4 6 4 5" xfId="5331" xr:uid="{9AB68C42-FC3A-4C78-8542-B8DA3FD6B9FB}"/>
    <cellStyle name="Normal 4 6 4 5 2" xfId="14629" xr:uid="{73F47F6E-2A0E-4804-AC52-DADCA8073015}"/>
    <cellStyle name="Normal 4 6 4 6" xfId="7082" xr:uid="{73D88EF4-697B-4643-B67A-ADBF92497027}"/>
    <cellStyle name="Normal 4 6 4 6 2" xfId="17462" xr:uid="{E2F6927A-9127-41AD-A8A9-A72D9C1DEF4A}"/>
    <cellStyle name="Normal 4 6 4 7" xfId="9915" xr:uid="{505BD350-6781-42B3-B3A5-60CCEB242031}"/>
    <cellStyle name="Normal 4 6 4 7 2" xfId="20295" xr:uid="{BC126441-CDF2-49F7-8E8E-C90F634FFA7D}"/>
    <cellStyle name="Normal 4 6 4 8" xfId="24941" xr:uid="{8CBEC4C0-6167-4ACD-B708-2F1EF5FCBA0D}"/>
    <cellStyle name="Normal 4 6 4 9" xfId="12766" xr:uid="{F1573951-130D-4364-86D9-F96C85D8EA5C}"/>
    <cellStyle name="Normal 4 6 5" xfId="3380" xr:uid="{00000000-0005-0000-0000-000097060000}"/>
    <cellStyle name="Normal 4 6 5 2" xfId="4548" xr:uid="{581CFBF6-C1AC-444F-A46C-02981E676F45}"/>
    <cellStyle name="Normal 4 6 5 2 2" xfId="9320" xr:uid="{CFAAE2CF-B7A9-4A13-A923-164E8CDC0A96}"/>
    <cellStyle name="Normal 4 6 5 2 2 2" xfId="29295" xr:uid="{ED4DE572-AFE9-42EB-A725-25F832C8068A}"/>
    <cellStyle name="Normal 4 6 5 2 2 3" xfId="19700" xr:uid="{E0FCC1E7-FE38-42F2-B0E0-07FCC59D20A8}"/>
    <cellStyle name="Normal 4 6 5 2 3" xfId="12153" xr:uid="{A1925F0E-E782-467A-B13D-335839335128}"/>
    <cellStyle name="Normal 4 6 5 2 3 2" xfId="22533" xr:uid="{AC00FD10-3A98-4B2C-827D-6861B8AA029B}"/>
    <cellStyle name="Normal 4 6 5 2 4" xfId="23304" xr:uid="{C9677F74-E8DA-4B04-B1E5-90A610B7759B}"/>
    <cellStyle name="Normal 4 6 5 2 5" xfId="16867" xr:uid="{BBFEB372-A371-413B-BB71-5A998ACFD46D}"/>
    <cellStyle name="Normal 4 6 5 3" xfId="6438" xr:uid="{7BEDD6E8-8DEB-4481-93FD-E3DDF32C9C2E}"/>
    <cellStyle name="Normal 4 6 5 3 2" xfId="26243" xr:uid="{243F8F15-6787-4C0A-A720-7FADCA7EEA10}"/>
    <cellStyle name="Normal 4 6 5 3 3" xfId="16007" xr:uid="{A5D04E9F-CB05-4A4F-8261-564A0F8E7F47}"/>
    <cellStyle name="Normal 4 6 5 4" xfId="8460" xr:uid="{532730D0-B859-46F1-8F49-E074F3AD6383}"/>
    <cellStyle name="Normal 4 6 5 4 2" xfId="18840" xr:uid="{DBB5BC43-DA6F-4B42-B0E7-8C259BA09246}"/>
    <cellStyle name="Normal 4 6 5 5" xfId="11293" xr:uid="{162DD07D-91B8-403D-9E9D-0E51B22F1306}"/>
    <cellStyle name="Normal 4 6 5 5 2" xfId="21673" xr:uid="{A456DF34-40D1-4C8D-9238-1A647AA31703}"/>
    <cellStyle name="Normal 4 6 5 6" xfId="25111" xr:uid="{0CC5BDD8-8D65-423E-85DA-4B5C43D446A2}"/>
    <cellStyle name="Normal 4 6 5 7" xfId="13947" xr:uid="{197DA3D7-F9EF-4319-8013-37E02FA82DBE}"/>
    <cellStyle name="Normal 4 6 6" xfId="2943" xr:uid="{00000000-0005-0000-0000-000098060000}"/>
    <cellStyle name="Normal 4 6 6 2" xfId="6123" xr:uid="{AB61B0ED-0C05-4DA9-A5B5-9B1C7FDA926D}"/>
    <cellStyle name="Normal 4 6 6 2 2" xfId="26508" xr:uid="{4E26FDE3-85AD-41CB-BE54-C9C7D9AED855}"/>
    <cellStyle name="Normal 4 6 6 2 3" xfId="15601" xr:uid="{FEB8E9C5-960A-4575-8FDE-A17B18FE6308}"/>
    <cellStyle name="Normal 4 6 6 3" xfId="8054" xr:uid="{7E7448F5-FD6C-40E9-A151-B5B80535108C}"/>
    <cellStyle name="Normal 4 6 6 3 2" xfId="18434" xr:uid="{DE24D157-716F-431F-890B-BD71DF75388E}"/>
    <cellStyle name="Normal 4 6 6 4" xfId="10887" xr:uid="{4AF5FA3F-E5DF-451E-B08B-27DE264D3C73}"/>
    <cellStyle name="Normal 4 6 6 4 2" xfId="21267" xr:uid="{85296F37-8CF4-4711-AAD8-2164B0504D56}"/>
    <cellStyle name="Normal 4 6 6 5" xfId="24034" xr:uid="{EFD7E220-F198-47E0-B4BD-5358AAF6C1A3}"/>
    <cellStyle name="Normal 4 6 6 6" xfId="13464" xr:uid="{2503850D-3D78-45E2-B8FA-EB848C72E4DA}"/>
    <cellStyle name="Normal 4 6 7" xfId="2488" xr:uid="{00000000-0005-0000-0000-000099060000}"/>
    <cellStyle name="Normal 4 6 7 2" xfId="5773" xr:uid="{50B46806-7D8D-42E2-9C6C-C21CBC4D37E3}"/>
    <cellStyle name="Normal 4 6 7 2 2" xfId="26159" xr:uid="{5256F9A0-EFB7-41AC-8504-22C92C43AF49}"/>
    <cellStyle name="Normal 4 6 7 2 3" xfId="15160" xr:uid="{6897A209-42EE-48B8-BFAE-E2EB752E78D0}"/>
    <cellStyle name="Normal 4 6 7 3" xfId="7613" xr:uid="{928CE829-45FF-468E-A724-D3EE3587A3C7}"/>
    <cellStyle name="Normal 4 6 7 3 2" xfId="17993" xr:uid="{F45296D9-6049-45CD-B7D0-0CFB0861CF15}"/>
    <cellStyle name="Normal 4 6 7 4" xfId="10446" xr:uid="{BA5CEA8B-76A7-4BFB-BA5E-EAEA0955FEB6}"/>
    <cellStyle name="Normal 4 6 7 4 2" xfId="20826" xr:uid="{A8D583BB-F8BD-4143-BF7C-57AA7EAD4000}"/>
    <cellStyle name="Normal 4 6 7 5" xfId="23319" xr:uid="{103450DD-2735-4A4C-A33D-984DF1C76EF3}"/>
    <cellStyle name="Normal 4 6 7 6" xfId="12876" xr:uid="{5E9881F1-2B8A-4A6A-B900-3DD69FFF754E}"/>
    <cellStyle name="Normal 4 6 8" xfId="2182" xr:uid="{00000000-0005-0000-0000-000082060000}"/>
    <cellStyle name="Normal 4 6 8 2" xfId="7309" xr:uid="{15F803F6-1D1C-408C-8311-625EC20A9C42}"/>
    <cellStyle name="Normal 4 6 8 2 2" xfId="17689" xr:uid="{ECBBA2BE-6D98-41EE-955A-755DC0787FD2}"/>
    <cellStyle name="Normal 4 6 8 3" xfId="10142" xr:uid="{D7A27A57-4429-427A-B428-FE3C620908DD}"/>
    <cellStyle name="Normal 4 6 8 3 2" xfId="20522" xr:uid="{27F0C316-878F-4708-A6DC-5E58065A94E5}"/>
    <cellStyle name="Normal 4 6 8 4" xfId="24270" xr:uid="{57A341D5-D594-4091-B7AB-8FBEB2695850}"/>
    <cellStyle name="Normal 4 6 8 5" xfId="14856" xr:uid="{B9219575-002C-4DFB-927E-315FE24DBD76}"/>
    <cellStyle name="Normal 4 6 9" xfId="3995" xr:uid="{5B3FB2E7-98AC-4D7F-BA21-C2139A83A87B}"/>
    <cellStyle name="Normal 4 6 9 2" xfId="8819" xr:uid="{3E5090D4-3654-4158-BCF2-FABCE5B40C12}"/>
    <cellStyle name="Normal 4 6 9 2 2" xfId="19199" xr:uid="{7D347B0F-9A4C-4D9C-8307-CFF1A1F2517E}"/>
    <cellStyle name="Normal 4 6 9 3" xfId="11652" xr:uid="{86DCD437-03D8-46D8-8996-3ADBC1159A65}"/>
    <cellStyle name="Normal 4 6 9 3 2" xfId="22032" xr:uid="{50E8EB04-21AB-46A5-8681-584EA55457EA}"/>
    <cellStyle name="Normal 4 6 9 4" xfId="16366" xr:uid="{6FA59F06-511F-49EB-9289-21244F33BEA0}"/>
    <cellStyle name="Normal 4 7" xfId="1030" xr:uid="{00000000-0005-0000-0000-0000B8050000}"/>
    <cellStyle name="Normal 4 7 10" xfId="5332" xr:uid="{ECD87BB0-BD90-49E2-9EE4-1F117221ACC5}"/>
    <cellStyle name="Normal 4 7 10 2" xfId="14630" xr:uid="{578552DA-6914-4709-8E5C-C93C603F32F4}"/>
    <cellStyle name="Normal 4 7 11" xfId="7083" xr:uid="{9290D053-35CD-4DAD-B80F-CACC9D3EF23C}"/>
    <cellStyle name="Normal 4 7 11 2" xfId="17463" xr:uid="{9A5C5777-3C3B-4BE8-A61E-31C493E774F9}"/>
    <cellStyle name="Normal 4 7 12" xfId="9916" xr:uid="{54880313-3C79-496B-A6D2-CCD9E0A1380A}"/>
    <cellStyle name="Normal 4 7 12 2" xfId="20296" xr:uid="{A2342BC1-9AA9-4364-9E56-FE359188ABB0}"/>
    <cellStyle name="Normal 4 7 13" xfId="23855" xr:uid="{EBC395B5-5298-4DCD-92C9-D8E9E3D2D57F}"/>
    <cellStyle name="Normal 4 7 14" xfId="12448" xr:uid="{FCC9BB74-58F6-4344-8DA8-0B927FF84A14}"/>
    <cellStyle name="Normal 4 7 2" xfId="1031" xr:uid="{00000000-0005-0000-0000-0000B9050000}"/>
    <cellStyle name="Normal 4 7 2 10" xfId="9917" xr:uid="{94CF7FCF-8478-4AE2-BFEB-AA8994DB8173}"/>
    <cellStyle name="Normal 4 7 2 10 2" xfId="20297" xr:uid="{B8110599-1DF2-4031-8E30-7BC6F555E3E1}"/>
    <cellStyle name="Normal 4 7 2 11" xfId="23058" xr:uid="{C66A64D2-0115-49AB-8BAC-36C4C9F008CD}"/>
    <cellStyle name="Normal 4 7 2 12" xfId="12609" xr:uid="{372D399D-0D52-40E3-994E-BA9ACBAB3711}"/>
    <cellStyle name="Normal 4 7 2 2" xfId="1032" xr:uid="{00000000-0005-0000-0000-0000BA050000}"/>
    <cellStyle name="Normal 4 7 2 2 2" xfId="3382" xr:uid="{00000000-0005-0000-0000-00009D060000}"/>
    <cellStyle name="Normal 4 7 2 2 2 2" xfId="6440" xr:uid="{E8A3B782-7144-4FB0-A0EE-14B664F1AEEF}"/>
    <cellStyle name="Normal 4 7 2 2 2 2 2" xfId="28065" xr:uid="{29F7E3EA-44BD-4021-8043-DAFB97F08BE6}"/>
    <cellStyle name="Normal 4 7 2 2 2 2 3" xfId="28197" xr:uid="{4F7C77A2-78FE-4A4A-B990-19A68F9D2F5F}"/>
    <cellStyle name="Normal 4 7 2 2 2 2 4" xfId="16009" xr:uid="{F484AA9B-596C-4BA3-AAF6-DE2DAFBC6117}"/>
    <cellStyle name="Normal 4 7 2 2 2 3" xfId="8462" xr:uid="{DB1A5F90-6857-43A1-8F1C-44EADF4E8061}"/>
    <cellStyle name="Normal 4 7 2 2 2 3 2" xfId="28919" xr:uid="{76A5D998-14F7-4EAD-91A8-CE53040F9BFB}"/>
    <cellStyle name="Normal 4 7 2 2 2 3 3" xfId="18842" xr:uid="{5A3404FA-1001-4144-A50A-EE677EE8B9B8}"/>
    <cellStyle name="Normal 4 7 2 2 2 4" xfId="11295" xr:uid="{A28B9933-EC09-4B39-9F68-FD7D5F491CFA}"/>
    <cellStyle name="Normal 4 7 2 2 2 4 2" xfId="21675" xr:uid="{139D2729-7A86-450C-ADE0-E252CD4B5BC9}"/>
    <cellStyle name="Normal 4 7 2 2 2 5" xfId="25330" xr:uid="{8FF248EE-F638-42F5-ACC7-A7C7BDB6519A}"/>
    <cellStyle name="Normal 4 7 2 2 2 6" xfId="13949" xr:uid="{29518F3D-1C02-4796-BB61-1355E1A9BFAF}"/>
    <cellStyle name="Normal 4 7 2 2 3" xfId="4351" xr:uid="{7C9569F9-0B92-4310-B4E2-53E9059F7EF8}"/>
    <cellStyle name="Normal 4 7 2 2 3 2" xfId="9123" xr:uid="{63FAED40-B796-4AEF-BC17-2BF11FA5189D}"/>
    <cellStyle name="Normal 4 7 2 2 3 2 2" xfId="29166" xr:uid="{F085E40B-C5E6-49D6-AEE1-8FC4AA0BDC7C}"/>
    <cellStyle name="Normal 4 7 2 2 3 2 3" xfId="19503" xr:uid="{98648650-F394-48D4-AE0E-51BE9FF8CA15}"/>
    <cellStyle name="Normal 4 7 2 2 3 3" xfId="11956" xr:uid="{8F26758B-F365-4B22-97EB-7FE5B65756B4}"/>
    <cellStyle name="Normal 4 7 2 2 3 3 2" xfId="22336" xr:uid="{F4405DCB-26E9-4D89-AA90-63F15D2747C7}"/>
    <cellStyle name="Normal 4 7 2 2 3 4" xfId="24690" xr:uid="{7F0753E8-F1BD-409E-8269-F6CE2CD8D05E}"/>
    <cellStyle name="Normal 4 7 2 2 3 5" xfId="16670" xr:uid="{09AD0ACB-335F-4A42-90EB-CAD05ED9EB23}"/>
    <cellStyle name="Normal 4 7 2 2 4" xfId="5334" xr:uid="{DB1BE809-91C4-4487-99CB-BA78682A7C08}"/>
    <cellStyle name="Normal 4 7 2 2 4 2" xfId="28188" xr:uid="{A26A072C-D439-465F-8D03-1CF7DF9CD02C}"/>
    <cellStyle name="Normal 4 7 2 2 4 3" xfId="14632" xr:uid="{0139C56B-5A9C-45D6-BBB5-8554DD1B4F94}"/>
    <cellStyle name="Normal 4 7 2 2 5" xfId="7085" xr:uid="{B0630248-094C-483E-9963-30E693C048AA}"/>
    <cellStyle name="Normal 4 7 2 2 5 2" xfId="17465" xr:uid="{E06B5C2A-5D99-4097-B1BA-91F8173A2815}"/>
    <cellStyle name="Normal 4 7 2 2 6" xfId="9918" xr:uid="{7D9B4A9C-318A-435B-8C9E-76189CD7F2C3}"/>
    <cellStyle name="Normal 4 7 2 2 6 2" xfId="20298" xr:uid="{A6ED4FA1-0582-4D26-AC7A-0D47AB97FF54}"/>
    <cellStyle name="Normal 4 7 2 2 7" xfId="25433" xr:uid="{EB845783-5C7F-4EDB-A2B7-8BC7C5A27B2D}"/>
    <cellStyle name="Normal 4 7 2 2 8" xfId="13263" xr:uid="{913CF532-A37B-483B-993E-FE9409C1DF05}"/>
    <cellStyle name="Normal 4 7 2 3" xfId="3383" xr:uid="{00000000-0005-0000-0000-00009E060000}"/>
    <cellStyle name="Normal 4 7 2 3 2" xfId="4549" xr:uid="{46E8E3F4-9AB2-4D0B-B228-F3DC92A59B02}"/>
    <cellStyle name="Normal 4 7 2 3 2 2" xfId="9321" xr:uid="{2DA334AD-81EE-4891-BCB6-5089645CC691}"/>
    <cellStyle name="Normal 4 7 2 3 2 2 2" xfId="29296" xr:uid="{19A243B4-9041-4A6A-8E43-BA4AA68BEF79}"/>
    <cellStyle name="Normal 4 7 2 3 2 2 3" xfId="19701" xr:uid="{7C21054C-ACE6-499C-8990-14AA71D66B40}"/>
    <cellStyle name="Normal 4 7 2 3 2 3" xfId="12154" xr:uid="{2F241494-6F03-4B86-825D-30B31DD43E71}"/>
    <cellStyle name="Normal 4 7 2 3 2 3 2" xfId="22534" xr:uid="{AF42D84B-7E58-4283-B265-DE2E94B06C5A}"/>
    <cellStyle name="Normal 4 7 2 3 2 4" xfId="23485" xr:uid="{5B829299-0FCA-4C9C-9574-D55A1DC93103}"/>
    <cellStyle name="Normal 4 7 2 3 2 5" xfId="16868" xr:uid="{07513BF6-2D82-4EC8-B8B0-AC57E661D50E}"/>
    <cellStyle name="Normal 4 7 2 3 3" xfId="6441" xr:uid="{1DDC8553-A0E4-4B99-B2E0-F701DA3F52F6}"/>
    <cellStyle name="Normal 4 7 2 3 3 2" xfId="27027" xr:uid="{C46C6744-48A7-43D5-8CD9-3FD923C8623C}"/>
    <cellStyle name="Normal 4 7 2 3 3 3" xfId="16010" xr:uid="{070E18B2-A9DA-412A-9425-8F969BB857C8}"/>
    <cellStyle name="Normal 4 7 2 3 4" xfId="8463" xr:uid="{0B5C1032-4D0D-46D5-ADEA-0B598EFEC199}"/>
    <cellStyle name="Normal 4 7 2 3 4 2" xfId="18843" xr:uid="{71DD5A18-900F-41BE-BF88-CC0809D70932}"/>
    <cellStyle name="Normal 4 7 2 3 5" xfId="11296" xr:uid="{79F1994A-278B-4DEF-AEC2-B86E8FFB31C5}"/>
    <cellStyle name="Normal 4 7 2 3 5 2" xfId="21676" xr:uid="{B6BBE588-2FB3-42B0-A3A6-9ECB44F53A85}"/>
    <cellStyle name="Normal 4 7 2 3 6" xfId="25018" xr:uid="{AE535D31-2888-43C8-804E-538BFB7C8FF7}"/>
    <cellStyle name="Normal 4 7 2 3 7" xfId="13950" xr:uid="{EF8865A0-2634-419C-81AC-1714230109F7}"/>
    <cellStyle name="Normal 4 7 2 4" xfId="3381" xr:uid="{00000000-0005-0000-0000-00009F060000}"/>
    <cellStyle name="Normal 4 7 2 4 2" xfId="6439" xr:uid="{44311F7F-2340-4F7A-9344-E05C23D09BCD}"/>
    <cellStyle name="Normal 4 7 2 4 2 2" xfId="28423" xr:uid="{1C11FF97-9659-4FB7-AC3B-B25BE5B4DB15}"/>
    <cellStyle name="Normal 4 7 2 4 2 3" xfId="16008" xr:uid="{C08F120F-7CC1-4EEB-A06A-816B435EB5B2}"/>
    <cellStyle name="Normal 4 7 2 4 3" xfId="8461" xr:uid="{A22906B9-4109-4F4C-BBF4-B084F26F0CCC}"/>
    <cellStyle name="Normal 4 7 2 4 3 2" xfId="18841" xr:uid="{1C94C6A9-D861-4BBE-9AA3-04ABD8CF95D3}"/>
    <cellStyle name="Normal 4 7 2 4 4" xfId="11294" xr:uid="{6BD22341-7B6C-4FB8-90AE-11D2A7650CD1}"/>
    <cellStyle name="Normal 4 7 2 4 4 2" xfId="21674" xr:uid="{2F38134A-C2EE-47AB-A1CD-74FA4985A5C7}"/>
    <cellStyle name="Normal 4 7 2 4 5" xfId="24339" xr:uid="{6965742A-DABB-4B5D-9CE3-B0D88D66FD56}"/>
    <cellStyle name="Normal 4 7 2 4 6" xfId="13948" xr:uid="{B6052090-0D22-43E5-88F5-DDA9F623168E}"/>
    <cellStyle name="Normal 4 7 2 5" xfId="2522" xr:uid="{00000000-0005-0000-0000-0000A0060000}"/>
    <cellStyle name="Normal 4 7 2 5 2" xfId="5799" xr:uid="{1AC14EAF-8ADA-411F-A2C1-37BEE74DE42E}"/>
    <cellStyle name="Normal 4 7 2 5 2 2" xfId="26468" xr:uid="{117D4155-8638-4B52-8860-014C54F77B84}"/>
    <cellStyle name="Normal 4 7 2 5 2 3" xfId="15194" xr:uid="{F470E651-EC4D-4C74-8AF6-4B70F2FCE2D5}"/>
    <cellStyle name="Normal 4 7 2 5 3" xfId="7647" xr:uid="{AC2A7936-D137-45E5-821B-FF609AA4C807}"/>
    <cellStyle name="Normal 4 7 2 5 3 2" xfId="18027" xr:uid="{58297419-9B42-45A9-8950-5062F9D9CCED}"/>
    <cellStyle name="Normal 4 7 2 5 4" xfId="10480" xr:uid="{05309789-5721-4EE0-BED9-D5CC4AA4F93F}"/>
    <cellStyle name="Normal 4 7 2 5 4 2" xfId="20860" xr:uid="{16FD0403-A5A0-41B4-980F-E4E5CA6782A1}"/>
    <cellStyle name="Normal 4 7 2 5 5" xfId="23080" xr:uid="{71E1624A-1843-43BD-9FAC-84A73E78AD77}"/>
    <cellStyle name="Normal 4 7 2 5 6" xfId="12910" xr:uid="{F3420428-407E-4F95-BBFF-207AD811E7A4}"/>
    <cellStyle name="Normal 4 7 2 6" xfId="2375" xr:uid="{00000000-0005-0000-0000-00009B060000}"/>
    <cellStyle name="Normal 4 7 2 6 2" xfId="7502" xr:uid="{769F161F-E878-49EA-8072-B568DBC03A28}"/>
    <cellStyle name="Normal 4 7 2 6 2 2" xfId="17882" xr:uid="{7C18E9CA-EA6B-48B2-A9F0-EA0B1DAC3E03}"/>
    <cellStyle name="Normal 4 7 2 6 3" xfId="10335" xr:uid="{90998299-42E9-496E-8965-36CD62139D03}"/>
    <cellStyle name="Normal 4 7 2 6 3 2" xfId="20715" xr:uid="{6FAC6990-7233-46E1-B31D-9D1FDFF969E7}"/>
    <cellStyle name="Normal 4 7 2 6 4" xfId="24501" xr:uid="{1924E8D1-A701-45E4-82EE-829B5B013230}"/>
    <cellStyle name="Normal 4 7 2 6 5" xfId="15049" xr:uid="{F18E1523-3355-49B4-80C9-2784B61EFC05}"/>
    <cellStyle name="Normal 4 7 2 7" xfId="3940" xr:uid="{9A2BB48D-FADA-4B23-A83B-8D431BD98AFA}"/>
    <cellStyle name="Normal 4 7 2 7 2" xfId="8772" xr:uid="{205B2BCB-1F78-4D50-B231-1502D096C554}"/>
    <cellStyle name="Normal 4 7 2 7 2 2" xfId="19152" xr:uid="{A77F6656-C547-4095-9BA2-3AA9FE2C626B}"/>
    <cellStyle name="Normal 4 7 2 7 3" xfId="11605" xr:uid="{81CBB1C2-C06C-4A59-B37A-19E4D285DD49}"/>
    <cellStyle name="Normal 4 7 2 7 3 2" xfId="21985" xr:uid="{826A3372-9C55-4A35-8393-4EA473919891}"/>
    <cellStyle name="Normal 4 7 2 7 4" xfId="16319" xr:uid="{68465F4B-39FB-4BAF-A0DD-78AC77D86B4E}"/>
    <cellStyle name="Normal 4 7 2 8" xfId="5333" xr:uid="{13546F49-DAB2-463E-958C-F5E4FC99F3B6}"/>
    <cellStyle name="Normal 4 7 2 8 2" xfId="14631" xr:uid="{2269BC98-E52E-4AEF-9318-3A0C7BF899CA}"/>
    <cellStyle name="Normal 4 7 2 9" xfId="7084" xr:uid="{33C0665B-8DFC-4FC7-BA5E-9DFF3D24B26A}"/>
    <cellStyle name="Normal 4 7 2 9 2" xfId="17464" xr:uid="{32C2A2A0-758E-4D70-A747-30F54F2880C2}"/>
    <cellStyle name="Normal 4 7 3" xfId="1033" xr:uid="{00000000-0005-0000-0000-0000BB050000}"/>
    <cellStyle name="Normal 4 7 3 10" xfId="23217" xr:uid="{B23255F7-F4B4-46C6-BDC3-F7F7DFB45E4A}"/>
    <cellStyle name="Normal 4 7 3 11" xfId="12767" xr:uid="{5B9B4569-F3DC-453F-AD77-C2CDBB04CD4C}"/>
    <cellStyle name="Normal 4 7 3 2" xfId="2800" xr:uid="{00000000-0005-0000-0000-0000A2060000}"/>
    <cellStyle name="Normal 4 7 3 2 2" xfId="3385" xr:uid="{00000000-0005-0000-0000-0000A3060000}"/>
    <cellStyle name="Normal 4 7 3 2 2 2" xfId="6443" xr:uid="{53810B6E-C53B-43D6-AE3D-46C149E1B3A1}"/>
    <cellStyle name="Normal 4 7 3 2 2 2 2" xfId="27860" xr:uid="{922C9D80-9D89-4676-A90B-FCD9E2F55F3A}"/>
    <cellStyle name="Normal 4 7 3 2 2 2 3" xfId="16012" xr:uid="{EE8F8F7A-6623-4A9F-AC91-6EE3BC856599}"/>
    <cellStyle name="Normal 4 7 3 2 2 3" xfId="8465" xr:uid="{987597A1-1E85-465F-8B60-C8E171A18F9A}"/>
    <cellStyle name="Normal 4 7 3 2 2 3 2" xfId="18845" xr:uid="{AD69400C-C4E8-42CD-8880-52DE0A26604D}"/>
    <cellStyle name="Normal 4 7 3 2 2 4" xfId="11298" xr:uid="{25156719-1487-4052-A1B6-39B57135340C}"/>
    <cellStyle name="Normal 4 7 3 2 2 4 2" xfId="21678" xr:uid="{0694350B-6E7D-4D01-B7CC-180A5898F4DF}"/>
    <cellStyle name="Normal 4 7 3 2 2 5" xfId="24235" xr:uid="{1AA7E446-D1B4-4ADD-BC9E-A6D05A68F541}"/>
    <cellStyle name="Normal 4 7 3 2 2 6" xfId="13952" xr:uid="{57FFFDF5-F0ED-4873-B3C0-9C23ED89195F}"/>
    <cellStyle name="Normal 4 7 3 2 3" xfId="4352" xr:uid="{F2D3C5C8-BAE8-4D9C-8DFE-4C96ED79DDF2}"/>
    <cellStyle name="Normal 4 7 3 2 3 2" xfId="9124" xr:uid="{A49144D0-4FE4-49F0-A873-33B5C37A2C6A}"/>
    <cellStyle name="Normal 4 7 3 2 3 2 2" xfId="29167" xr:uid="{1A3937BD-0170-4894-8AD8-4C2E846B41A3}"/>
    <cellStyle name="Normal 4 7 3 2 3 2 3" xfId="19504" xr:uid="{174F01A6-25FE-4035-A4BF-51FD59274363}"/>
    <cellStyle name="Normal 4 7 3 2 3 3" xfId="11957" xr:uid="{8C135C48-1145-490B-B793-34B596722489}"/>
    <cellStyle name="Normal 4 7 3 2 3 3 2" xfId="22337" xr:uid="{4F9D8817-78BB-4B17-A34F-5D9FC35D447A}"/>
    <cellStyle name="Normal 4 7 3 2 3 4" xfId="25531" xr:uid="{DFC30A2A-229D-400B-B244-DFA9FC8D4734}"/>
    <cellStyle name="Normal 4 7 3 2 3 5" xfId="16671" xr:uid="{1C831B97-2D5D-4E91-86F5-9A9EEC6E1B8E}"/>
    <cellStyle name="Normal 4 7 3 2 4" xfId="6018" xr:uid="{8FFFC580-834C-44BE-8CD3-430B44793A15}"/>
    <cellStyle name="Normal 4 7 3 2 4 2" xfId="28636" xr:uid="{15FC67DB-08EC-4071-88B1-443275FF92F3}"/>
    <cellStyle name="Normal 4 7 3 2 4 3" xfId="15471" xr:uid="{F902FE6B-2ED5-47E7-91FE-6E0FF680D717}"/>
    <cellStyle name="Normal 4 7 3 2 5" xfId="7924" xr:uid="{D959163E-A8B4-47B6-96F1-4D896F486CB6}"/>
    <cellStyle name="Normal 4 7 3 2 5 2" xfId="18304" xr:uid="{0018F348-2C9B-41A8-A852-EE2BC648AA2E}"/>
    <cellStyle name="Normal 4 7 3 2 6" xfId="10757" xr:uid="{027BA73A-DF2F-4918-82A3-C0134AE5FF7B}"/>
    <cellStyle name="Normal 4 7 3 2 6 2" xfId="21137" xr:uid="{C64351CD-0232-4399-8F6D-BE020A06A669}"/>
    <cellStyle name="Normal 4 7 3 2 7" xfId="22933" xr:uid="{64832F62-A492-4AE4-BE82-8EFB4A39830D}"/>
    <cellStyle name="Normal 4 7 3 2 8" xfId="13264" xr:uid="{3905BF4B-7F26-4FB9-AD8A-D397C10486DE}"/>
    <cellStyle name="Normal 4 7 3 3" xfId="3386" xr:uid="{00000000-0005-0000-0000-0000A4060000}"/>
    <cellStyle name="Normal 4 7 3 3 2" xfId="4550" xr:uid="{1A165274-7D2D-4845-81C7-9F9CA3DCC295}"/>
    <cellStyle name="Normal 4 7 3 3 2 2" xfId="9322" xr:uid="{21017B07-9533-48F2-B76A-A9904B1E572D}"/>
    <cellStyle name="Normal 4 7 3 3 2 2 2" xfId="29297" xr:uid="{92DAF1EC-399A-4473-9A26-D4AD3C49A537}"/>
    <cellStyle name="Normal 4 7 3 3 2 2 3" xfId="19702" xr:uid="{E71B1D6B-637F-41AC-B085-44710507AB2C}"/>
    <cellStyle name="Normal 4 7 3 3 2 3" xfId="12155" xr:uid="{76545C79-C1E2-4205-AEB0-60C9055EB96D}"/>
    <cellStyle name="Normal 4 7 3 3 2 3 2" xfId="22535" xr:uid="{8252839B-50AF-4E47-B69C-62417D030820}"/>
    <cellStyle name="Normal 4 7 3 3 2 4" xfId="25615" xr:uid="{637A9F53-2129-4063-921B-5BD1687D5E8B}"/>
    <cellStyle name="Normal 4 7 3 3 2 5" xfId="16869" xr:uid="{2CBBAB85-9FF0-42EB-8DC7-FCAAD67F3D9B}"/>
    <cellStyle name="Normal 4 7 3 3 3" xfId="6444" xr:uid="{2559EC73-01AB-4BE6-A858-866E4A0C693F}"/>
    <cellStyle name="Normal 4 7 3 3 3 2" xfId="28120" xr:uid="{AB0AF7AD-5560-48ED-BBAE-26CC74CFAACA}"/>
    <cellStyle name="Normal 4 7 3 3 3 3" xfId="16013" xr:uid="{FB973B5B-099F-4680-AF5B-352F45B579C1}"/>
    <cellStyle name="Normal 4 7 3 3 4" xfId="8466" xr:uid="{367044B2-E779-46AB-A5B5-81DFF701B7A8}"/>
    <cellStyle name="Normal 4 7 3 3 4 2" xfId="18846" xr:uid="{D40E5ABF-24A8-4F3E-813F-4EA94B08E4CC}"/>
    <cellStyle name="Normal 4 7 3 3 5" xfId="11299" xr:uid="{B9B4D268-90DE-40C9-8B09-C131EF47E421}"/>
    <cellStyle name="Normal 4 7 3 3 5 2" xfId="21679" xr:uid="{8A80F0E3-ED14-4D82-8BC7-7D8F9EA01122}"/>
    <cellStyle name="Normal 4 7 3 3 6" xfId="24998" xr:uid="{7F6158B9-9876-495F-8DF5-4CACFE99AB03}"/>
    <cellStyle name="Normal 4 7 3 3 7" xfId="13953" xr:uid="{177470DF-4091-4B6E-B0A3-4B0D9B91F2E4}"/>
    <cellStyle name="Normal 4 7 3 4" xfId="3384" xr:uid="{00000000-0005-0000-0000-0000A5060000}"/>
    <cellStyle name="Normal 4 7 3 4 2" xfId="6442" xr:uid="{B57E6A99-9D37-46F1-86C4-1665A67C78CA}"/>
    <cellStyle name="Normal 4 7 3 4 2 2" xfId="27719" xr:uid="{35086D57-83FE-470F-9779-AD8EA3F5608F}"/>
    <cellStyle name="Normal 4 7 3 4 2 3" xfId="16011" xr:uid="{93D24E2A-F630-477B-9CF3-DB560698D985}"/>
    <cellStyle name="Normal 4 7 3 4 3" xfId="8464" xr:uid="{67BFA435-4966-48C1-9AEE-BE2730AED301}"/>
    <cellStyle name="Normal 4 7 3 4 3 2" xfId="18844" xr:uid="{C4D13922-CE08-4A44-A88F-FD569EC6A9B5}"/>
    <cellStyle name="Normal 4 7 3 4 4" xfId="11297" xr:uid="{BABB8930-1355-46D6-A763-80D50C44C383}"/>
    <cellStyle name="Normal 4 7 3 4 4 2" xfId="21677" xr:uid="{C907EC8E-8F9B-4F15-88B2-FD60624213FF}"/>
    <cellStyle name="Normal 4 7 3 4 5" xfId="24444" xr:uid="{C135DED2-7814-4405-B062-AEB9A2623711}"/>
    <cellStyle name="Normal 4 7 3 4 6" xfId="13951" xr:uid="{925FDADB-741E-453C-BDB1-A14A8AFBF160}"/>
    <cellStyle name="Normal 4 7 3 5" xfId="2625" xr:uid="{00000000-0005-0000-0000-0000A6060000}"/>
    <cellStyle name="Normal 4 7 3 5 2" xfId="5887" xr:uid="{467E7569-D1DD-41C7-8C42-647AD7DF3179}"/>
    <cellStyle name="Normal 4 7 3 5 2 2" xfId="26531" xr:uid="{76B339F9-1083-444A-9CBE-37140A9D40E6}"/>
    <cellStyle name="Normal 4 7 3 5 2 3" xfId="15297" xr:uid="{948ECB5D-E4FA-42A5-80B8-D9B79CF7CD33}"/>
    <cellStyle name="Normal 4 7 3 5 3" xfId="7750" xr:uid="{F56D7C1A-5CC2-4803-8EC0-F89C274DEF58}"/>
    <cellStyle name="Normal 4 7 3 5 3 2" xfId="18130" xr:uid="{84E8834E-20A7-46A3-9C3E-C6E062ED13C8}"/>
    <cellStyle name="Normal 4 7 3 5 4" xfId="10583" xr:uid="{C7D846FE-8615-42A3-BF1D-2893344EBB91}"/>
    <cellStyle name="Normal 4 7 3 5 4 2" xfId="20963" xr:uid="{BB17348A-AB35-40FE-B741-367C816F42E2}"/>
    <cellStyle name="Normal 4 7 3 5 5" xfId="24284" xr:uid="{F61C2860-C58E-46C6-8409-4FFC8CA3C0A9}"/>
    <cellStyle name="Normal 4 7 3 5 6" xfId="13013" xr:uid="{78609EAF-EFE9-4A1E-B1AE-DE10254DF8F3}"/>
    <cellStyle name="Normal 4 7 3 6" xfId="4201" xr:uid="{FB33D749-A623-47A1-A7DC-8EC67DD0405B}"/>
    <cellStyle name="Normal 4 7 3 6 2" xfId="8973" xr:uid="{FDA51955-8791-428A-8F87-6E902F65568A}"/>
    <cellStyle name="Normal 4 7 3 6 2 2" xfId="19353" xr:uid="{7140A27B-0B13-40A9-A699-67404A1F7F75}"/>
    <cellStyle name="Normal 4 7 3 6 3" xfId="11806" xr:uid="{02D7088C-C31C-4B88-947A-DDC072D56879}"/>
    <cellStyle name="Normal 4 7 3 6 3 2" xfId="22186" xr:uid="{1A8FAFBF-CC8B-4EA7-82A4-F2D76EBBB64A}"/>
    <cellStyle name="Normal 4 7 3 6 4" xfId="24265" xr:uid="{E02FEA3B-468A-40C0-BC2D-348E7AE01BFF}"/>
    <cellStyle name="Normal 4 7 3 6 5" xfId="16520" xr:uid="{B367F241-D9A8-4AB9-A5AD-1000D26A3B42}"/>
    <cellStyle name="Normal 4 7 3 7" xfId="5335" xr:uid="{58BE4E7E-F5FF-439E-978A-AF357221A2F9}"/>
    <cellStyle name="Normal 4 7 3 7 2" xfId="14633" xr:uid="{B160EAE7-2B0E-401E-8AC0-4034E825233C}"/>
    <cellStyle name="Normal 4 7 3 8" xfId="7086" xr:uid="{CECA2A84-0C2A-4E0E-BB1F-EE2345128D84}"/>
    <cellStyle name="Normal 4 7 3 8 2" xfId="17466" xr:uid="{DB124342-2633-4FBF-BD15-2D33BC0A29E7}"/>
    <cellStyle name="Normal 4 7 3 9" xfId="9919" xr:uid="{B588683A-1EF9-49B5-A3BD-82F505139439}"/>
    <cellStyle name="Normal 4 7 3 9 2" xfId="20299" xr:uid="{106BF3F6-63AD-4F0C-A036-62CAC7501F23}"/>
    <cellStyle name="Normal 4 7 4" xfId="1034" xr:uid="{00000000-0005-0000-0000-0000BC050000}"/>
    <cellStyle name="Normal 4 7 4 2" xfId="3387" xr:uid="{00000000-0005-0000-0000-0000A8060000}"/>
    <cellStyle name="Normal 4 7 4 2 2" xfId="6445" xr:uid="{FD891397-8334-4F44-B2C4-56922778E1F9}"/>
    <cellStyle name="Normal 4 7 4 2 2 2" xfId="27168" xr:uid="{14E18352-F4FB-4D06-92DF-366278A948F0}"/>
    <cellStyle name="Normal 4 7 4 2 2 3" xfId="16014" xr:uid="{A728E423-9CBE-452C-84D6-DA8535635E1E}"/>
    <cellStyle name="Normal 4 7 4 2 3" xfId="8467" xr:uid="{43FDE11D-6573-4D36-A25B-606951578EAB}"/>
    <cellStyle name="Normal 4 7 4 2 3 2" xfId="18847" xr:uid="{0E50BC27-C20A-4AAB-A0B7-C919FE3AE2BA}"/>
    <cellStyle name="Normal 4 7 4 2 4" xfId="11300" xr:uid="{5055A7E8-A0FC-4BD5-910C-28427D9345B0}"/>
    <cellStyle name="Normal 4 7 4 2 4 2" xfId="21680" xr:uid="{EB971B07-4D8E-4A44-B85D-AF9C7609AF55}"/>
    <cellStyle name="Normal 4 7 4 2 5" xfId="25509" xr:uid="{79801D7F-59F0-4C0B-93D3-156EC60B82D5}"/>
    <cellStyle name="Normal 4 7 4 2 6" xfId="13954" xr:uid="{966C5FA1-B594-4EED-9289-57738A45AFF7}"/>
    <cellStyle name="Normal 4 7 4 3" xfId="4350" xr:uid="{0171176F-39CE-44B5-A480-3D9153E12332}"/>
    <cellStyle name="Normal 4 7 4 3 2" xfId="9122" xr:uid="{FEE9070C-3614-4F3E-B87E-CC3269B95B6C}"/>
    <cellStyle name="Normal 4 7 4 3 2 2" xfId="29165" xr:uid="{CE131DC5-BF72-42BF-8EBE-38EB427C7BEC}"/>
    <cellStyle name="Normal 4 7 4 3 2 3" xfId="19502" xr:uid="{6C44936C-282E-4706-8A77-6721B9A79177}"/>
    <cellStyle name="Normal 4 7 4 3 3" xfId="11955" xr:uid="{04F42CBE-42E1-4190-BA4C-F8C08E80A45B}"/>
    <cellStyle name="Normal 4 7 4 3 3 2" xfId="22335" xr:uid="{B6D132A1-D984-4C1C-A3E6-2063CCE02F8C}"/>
    <cellStyle name="Normal 4 7 4 3 4" xfId="24655" xr:uid="{08338032-EEE5-4928-875B-7E0858B9F159}"/>
    <cellStyle name="Normal 4 7 4 3 5" xfId="16669" xr:uid="{B8B7285C-A24E-4A2C-A53B-D96F4C63D471}"/>
    <cellStyle name="Normal 4 7 4 4" xfId="5336" xr:uid="{B016F4A0-D05B-4FE3-B6DC-3B377F36D9D9}"/>
    <cellStyle name="Normal 4 7 4 4 2" xfId="27133" xr:uid="{AFBDEBCF-A32A-4D62-8D60-42CEC6EA2C9B}"/>
    <cellStyle name="Normal 4 7 4 4 3" xfId="14634" xr:uid="{B30A266E-ADB7-4B04-8ED4-270865894F7D}"/>
    <cellStyle name="Normal 4 7 4 5" xfId="7087" xr:uid="{8656F3D8-2A5D-4D5B-BBBC-E5464E3E3920}"/>
    <cellStyle name="Normal 4 7 4 5 2" xfId="17467" xr:uid="{71C7C10F-B6D6-4218-A674-F13DA0471321}"/>
    <cellStyle name="Normal 4 7 4 6" xfId="9920" xr:uid="{C4D45CEE-C45F-4FDB-A4B4-54CE41E6640E}"/>
    <cellStyle name="Normal 4 7 4 6 2" xfId="20300" xr:uid="{923A9ECC-B39B-42BE-AE4F-848FCB9F9C9A}"/>
    <cellStyle name="Normal 4 7 4 7" xfId="23634" xr:uid="{059C9136-819D-42E1-B24B-81E5236E9C4C}"/>
    <cellStyle name="Normal 4 7 4 8" xfId="13262" xr:uid="{78A61C52-0EB4-4A22-B21E-6AC973B0CB2B}"/>
    <cellStyle name="Normal 4 7 5" xfId="3388" xr:uid="{00000000-0005-0000-0000-0000A9060000}"/>
    <cellStyle name="Normal 4 7 5 2" xfId="4551" xr:uid="{1AC12079-FAAE-4952-8A63-9E520EA71BD6}"/>
    <cellStyle name="Normal 4 7 5 2 2" xfId="9323" xr:uid="{8F237C10-887B-406C-9296-1B65BC9ECACE}"/>
    <cellStyle name="Normal 4 7 5 2 2 2" xfId="29298" xr:uid="{2700BF11-F8F9-4C83-BEC9-DF9DEB27EE8A}"/>
    <cellStyle name="Normal 4 7 5 2 2 3" xfId="19703" xr:uid="{06CFF376-4B8A-4378-BD56-36D1F63F9218}"/>
    <cellStyle name="Normal 4 7 5 2 3" xfId="12156" xr:uid="{06B4C537-F745-4E19-B271-A79299626284}"/>
    <cellStyle name="Normal 4 7 5 2 3 2" xfId="22536" xr:uid="{CB6D4BA7-0D72-4DD1-948F-BC28E4DC62E2}"/>
    <cellStyle name="Normal 4 7 5 2 4" xfId="23503" xr:uid="{7A2135C5-4325-4B96-8CA5-4658F0B8CAE5}"/>
    <cellStyle name="Normal 4 7 5 2 5" xfId="16870" xr:uid="{91FEC4DC-D85D-4ECF-828A-109546493296}"/>
    <cellStyle name="Normal 4 7 5 3" xfId="6446" xr:uid="{1010A598-4F8B-4B42-BA60-88973C19D759}"/>
    <cellStyle name="Normal 4 7 5 3 2" xfId="28409" xr:uid="{EF52E748-5F8A-4362-9E35-4E655BE28529}"/>
    <cellStyle name="Normal 4 7 5 3 3" xfId="16015" xr:uid="{F7F982E8-3334-4350-9811-03001F6F76C9}"/>
    <cellStyle name="Normal 4 7 5 4" xfId="8468" xr:uid="{403FCCE6-6F4D-46CC-A7EA-58A68A8988A6}"/>
    <cellStyle name="Normal 4 7 5 4 2" xfId="18848" xr:uid="{6161F666-5627-4304-A235-3A091AE22388}"/>
    <cellStyle name="Normal 4 7 5 5" xfId="11301" xr:uid="{8B281023-1159-4147-AC5E-52CD14096041}"/>
    <cellStyle name="Normal 4 7 5 5 2" xfId="21681" xr:uid="{B0F7BB96-F83E-472F-AE1A-73C1FEE99CD3}"/>
    <cellStyle name="Normal 4 7 5 6" xfId="24108" xr:uid="{5B227303-F15B-4221-AD36-24A5A5068E25}"/>
    <cellStyle name="Normal 4 7 5 7" xfId="13955" xr:uid="{E48D1D16-C7EF-4283-9258-9D6B0B2DB5BE}"/>
    <cellStyle name="Normal 4 7 6" xfId="2944" xr:uid="{00000000-0005-0000-0000-0000AA060000}"/>
    <cellStyle name="Normal 4 7 6 2" xfId="6124" xr:uid="{F615DED7-A8A1-4773-8FB6-A8CFFB8A3E29}"/>
    <cellStyle name="Normal 4 7 6 2 2" xfId="26018" xr:uid="{EDD28773-EB40-43A0-81A7-D8703487BEFE}"/>
    <cellStyle name="Normal 4 7 6 2 3" xfId="15602" xr:uid="{2AE3843D-DAA7-4879-95D1-9719036EED47}"/>
    <cellStyle name="Normal 4 7 6 3" xfId="8055" xr:uid="{AC28A63F-6B80-4564-988E-C166759FBEA6}"/>
    <cellStyle name="Normal 4 7 6 3 2" xfId="18435" xr:uid="{F6019E17-2720-4A10-98D8-361802ADE904}"/>
    <cellStyle name="Normal 4 7 6 4" xfId="10888" xr:uid="{37A84365-2A49-43CC-A4F0-4B7CE36ADA6C}"/>
    <cellStyle name="Normal 4 7 6 4 2" xfId="21268" xr:uid="{B364E9EE-1067-4834-8492-3B98479CFE23}"/>
    <cellStyle name="Normal 4 7 6 5" xfId="23691" xr:uid="{8329929E-E0B0-43D4-A5B4-DF7C31A3F077}"/>
    <cellStyle name="Normal 4 7 6 6" xfId="13465" xr:uid="{32EC6C28-971A-4668-B6F6-4013290CF67E}"/>
    <cellStyle name="Normal 4 7 7" xfId="2462" xr:uid="{00000000-0005-0000-0000-0000AB060000}"/>
    <cellStyle name="Normal 4 7 7 2" xfId="5753" xr:uid="{1E182BFF-53A3-419D-8B78-9CF8C2552F20}"/>
    <cellStyle name="Normal 4 7 7 2 2" xfId="26645" xr:uid="{6DE66B16-01B0-4400-8558-9A854364871F}"/>
    <cellStyle name="Normal 4 7 7 2 3" xfId="15134" xr:uid="{189A590E-9E8B-4FAE-AB18-A6A3DF38D4D2}"/>
    <cellStyle name="Normal 4 7 7 3" xfId="7587" xr:uid="{9631383F-EA73-420F-9B7C-B7DBB081BD3F}"/>
    <cellStyle name="Normal 4 7 7 3 2" xfId="17967" xr:uid="{8DCEF87A-4EBB-4150-BA66-B616970B0F28}"/>
    <cellStyle name="Normal 4 7 7 4" xfId="10420" xr:uid="{E881F229-E8F5-431F-BF42-0D7520F8F52B}"/>
    <cellStyle name="Normal 4 7 7 4 2" xfId="20800" xr:uid="{50F9BEC4-804D-48B7-B495-FC7FF5063A4C}"/>
    <cellStyle name="Normal 4 7 7 5" xfId="25399" xr:uid="{182EF9FF-8287-4F59-9452-65A72BE06BC2}"/>
    <cellStyle name="Normal 4 7 7 6" xfId="12850" xr:uid="{8420457E-9B08-4741-8C26-390042569F50}"/>
    <cellStyle name="Normal 4 7 8" xfId="2216" xr:uid="{00000000-0005-0000-0000-00009A060000}"/>
    <cellStyle name="Normal 4 7 8 2" xfId="7343" xr:uid="{391F0690-FC1E-4043-AB5F-2D55CB99CFDE}"/>
    <cellStyle name="Normal 4 7 8 2 2" xfId="17723" xr:uid="{BB350AC2-7109-4CB0-B5D9-ACAF48401B53}"/>
    <cellStyle name="Normal 4 7 8 3" xfId="10176" xr:uid="{2D5AC400-5AEA-4B23-A763-438F939FC9C1}"/>
    <cellStyle name="Normal 4 7 8 3 2" xfId="20556" xr:uid="{DD553A7C-8908-4545-AB7B-0874A202CDF3}"/>
    <cellStyle name="Normal 4 7 8 4" xfId="25272" xr:uid="{44F47FBC-07A1-452C-B590-775A4DD7ECC2}"/>
    <cellStyle name="Normal 4 7 8 5" xfId="14890" xr:uid="{141A1A32-2580-4523-8911-D5D48711AF63}"/>
    <cellStyle name="Normal 4 7 9" xfId="3996" xr:uid="{F9366F69-AABF-49B2-ACE2-2A92D4BFADA6}"/>
    <cellStyle name="Normal 4 7 9 2" xfId="8820" xr:uid="{DF857D7A-A4BA-4849-BAA1-99D352DC3C25}"/>
    <cellStyle name="Normal 4 7 9 2 2" xfId="19200" xr:uid="{B4FDC014-8D46-424D-88C9-8795081D17FD}"/>
    <cellStyle name="Normal 4 7 9 3" xfId="11653" xr:uid="{0F212C51-7461-4ACB-946C-A88A76CA55D0}"/>
    <cellStyle name="Normal 4 7 9 3 2" xfId="22033" xr:uid="{42E3AB64-8C3D-4294-8A24-241D6B7BC120}"/>
    <cellStyle name="Normal 4 7 9 4" xfId="16367" xr:uid="{0F6DCDA7-6629-4A18-9260-323E0A63C54D}"/>
    <cellStyle name="Normal 4 8" xfId="1035" xr:uid="{00000000-0005-0000-0000-0000BD050000}"/>
    <cellStyle name="Normal 4 8 10" xfId="7088" xr:uid="{0E68DBD6-B580-4FB4-A252-D85A6822BE94}"/>
    <cellStyle name="Normal 4 8 10 2" xfId="17468" xr:uid="{8824C5FA-9947-42C6-AD38-C3E6D1739F48}"/>
    <cellStyle name="Normal 4 8 11" xfId="9921" xr:uid="{25430173-3613-4ECB-A55F-FC8C49491788}"/>
    <cellStyle name="Normal 4 8 11 2" xfId="20301" xr:uid="{4F67A3E3-6E0B-4957-8ABA-DD956505FBC6}"/>
    <cellStyle name="Normal 4 8 12" xfId="24987" xr:uid="{54460413-664E-4E30-BE9E-48C3BB321303}"/>
    <cellStyle name="Normal 4 8 13" xfId="12431" xr:uid="{ED88C738-33A7-448E-827E-42403932E6F6}"/>
    <cellStyle name="Normal 4 8 2" xfId="1036" xr:uid="{00000000-0005-0000-0000-0000BE050000}"/>
    <cellStyle name="Normal 4 8 2 10" xfId="9922" xr:uid="{52E3C84E-B966-45DB-8254-F2F7DEB13D1D}"/>
    <cellStyle name="Normal 4 8 2 10 2" xfId="20302" xr:uid="{DA8A5918-5FA1-481C-A682-EED4A60277A9}"/>
    <cellStyle name="Normal 4 8 2 11" xfId="23527" xr:uid="{4383186B-EFAA-4C26-B1E2-3524DDA7E32D}"/>
    <cellStyle name="Normal 4 8 2 12" xfId="12610" xr:uid="{E7A10BB2-5975-4E4F-9870-033EECFD50EB}"/>
    <cellStyle name="Normal 4 8 2 2" xfId="1037" xr:uid="{00000000-0005-0000-0000-0000BF050000}"/>
    <cellStyle name="Normal 4 8 2 2 2" xfId="3390" xr:uid="{00000000-0005-0000-0000-0000AF060000}"/>
    <cellStyle name="Normal 4 8 2 2 2 2" xfId="6448" xr:uid="{4D6A5572-506B-4738-A098-8740C14C0E42}"/>
    <cellStyle name="Normal 4 8 2 2 2 2 2" xfId="26341" xr:uid="{BE6B9EF0-AC47-43E0-B016-F13AEC884F0F}"/>
    <cellStyle name="Normal 4 8 2 2 2 2 3" xfId="27306" xr:uid="{4FDA63DE-1E05-4711-98A9-1322BB99A607}"/>
    <cellStyle name="Normal 4 8 2 2 2 2 4" xfId="16017" xr:uid="{0E300A29-A2B3-482C-8C33-AA1E0CFC7F2C}"/>
    <cellStyle name="Normal 4 8 2 2 2 3" xfId="8470" xr:uid="{C50F841F-A775-48C7-ACE5-816F7E765325}"/>
    <cellStyle name="Normal 4 8 2 2 2 3 2" xfId="28920" xr:uid="{75AF749C-2826-497C-A038-1E4DAFDDE239}"/>
    <cellStyle name="Normal 4 8 2 2 2 3 3" xfId="18850" xr:uid="{84CC2466-7A0F-4FCA-83BF-9B4FED299935}"/>
    <cellStyle name="Normal 4 8 2 2 2 4" xfId="11303" xr:uid="{57F4A539-C415-4349-B4C9-2DFEE462097F}"/>
    <cellStyle name="Normal 4 8 2 2 2 4 2" xfId="21683" xr:uid="{3CB5222B-EE71-4A68-BEA0-C37FFEDBD398}"/>
    <cellStyle name="Normal 4 8 2 2 2 5" xfId="23697" xr:uid="{94635B12-FD7A-43DA-BA4D-6DE95FA5EB48}"/>
    <cellStyle name="Normal 4 8 2 2 2 6" xfId="13957" xr:uid="{832892E7-520A-41C8-A90D-07BA918B1FCA}"/>
    <cellStyle name="Normal 4 8 2 2 3" xfId="4353" xr:uid="{46BF9421-B460-4CEA-AD65-4E77C63643CC}"/>
    <cellStyle name="Normal 4 8 2 2 3 2" xfId="9125" xr:uid="{A422A131-7302-48F1-AAE4-90C9AD87957D}"/>
    <cellStyle name="Normal 4 8 2 2 3 2 2" xfId="29168" xr:uid="{294C0ECC-CA0D-4F6F-AA64-9154E4DDEB0A}"/>
    <cellStyle name="Normal 4 8 2 2 3 2 3" xfId="19505" xr:uid="{5CBD84B9-7B0E-4182-A126-A387E0E76624}"/>
    <cellStyle name="Normal 4 8 2 2 3 3" xfId="11958" xr:uid="{416F40D4-C528-4670-9900-C208EDF59E30}"/>
    <cellStyle name="Normal 4 8 2 2 3 3 2" xfId="22338" xr:uid="{00B1E31D-A4A2-45C3-97CA-86A58ADD1BC7}"/>
    <cellStyle name="Normal 4 8 2 2 3 4" xfId="22787" xr:uid="{63212859-BC98-4112-8BEF-6665B53BAE35}"/>
    <cellStyle name="Normal 4 8 2 2 3 5" xfId="16672" xr:uid="{94F82AF7-9392-4E31-9F6B-45C925077D59}"/>
    <cellStyle name="Normal 4 8 2 2 4" xfId="5339" xr:uid="{92FF8351-AB21-49A2-B6A0-C694DF35FCDA}"/>
    <cellStyle name="Normal 4 8 2 2 4 2" xfId="25953" xr:uid="{528296E9-E0CB-4EED-8AF0-BCE95ED72426}"/>
    <cellStyle name="Normal 4 8 2 2 4 3" xfId="14637" xr:uid="{CC1D89E6-F4EC-493D-BBF1-726B013C8046}"/>
    <cellStyle name="Normal 4 8 2 2 5" xfId="7090" xr:uid="{AD482192-52D6-4C76-B092-4015CB6876A2}"/>
    <cellStyle name="Normal 4 8 2 2 5 2" xfId="17470" xr:uid="{1C37D1B3-5026-4F66-8A87-B397473DE93F}"/>
    <cellStyle name="Normal 4 8 2 2 6" xfId="9923" xr:uid="{A2453B6D-EC41-42EF-B276-E49878F827C4}"/>
    <cellStyle name="Normal 4 8 2 2 6 2" xfId="20303" xr:uid="{5C8DC2F1-B8E3-4264-9DDE-1DD6AC8F8A5B}"/>
    <cellStyle name="Normal 4 8 2 2 7" xfId="24320" xr:uid="{4FF295D4-2EB3-4F3B-AE7E-3BEF51C8677C}"/>
    <cellStyle name="Normal 4 8 2 2 8" xfId="13266" xr:uid="{703CF99C-4DA0-421C-A25E-CE4D036BF2A8}"/>
    <cellStyle name="Normal 4 8 2 3" xfId="3391" xr:uid="{00000000-0005-0000-0000-0000B0060000}"/>
    <cellStyle name="Normal 4 8 2 3 2" xfId="4552" xr:uid="{1141795F-4970-4282-A437-A02733F5A0F8}"/>
    <cellStyle name="Normal 4 8 2 3 2 2" xfId="9324" xr:uid="{3C873FE4-0564-472E-864B-1C6A151969B6}"/>
    <cellStyle name="Normal 4 8 2 3 2 2 2" xfId="29299" xr:uid="{3315FAAD-144E-47FC-9945-3BCA6AF2304B}"/>
    <cellStyle name="Normal 4 8 2 3 2 2 3" xfId="19704" xr:uid="{57807E75-751D-4D7B-8013-DC671C3CC680}"/>
    <cellStyle name="Normal 4 8 2 3 2 3" xfId="12157" xr:uid="{27D5F749-3BA6-490A-A6AD-92B708FF5813}"/>
    <cellStyle name="Normal 4 8 2 3 2 3 2" xfId="22537" xr:uid="{FC102CA3-67E6-4835-A3DD-21204F44984A}"/>
    <cellStyle name="Normal 4 8 2 3 2 4" xfId="25315" xr:uid="{FC3A0BE0-4424-4B73-A103-BF8D9D09AD60}"/>
    <cellStyle name="Normal 4 8 2 3 2 5" xfId="16871" xr:uid="{48C5E890-F0FD-4A21-8D49-3BAEEAF74020}"/>
    <cellStyle name="Normal 4 8 2 3 3" xfId="6449" xr:uid="{3F9E7AF4-5E8F-4C9A-8343-C812E4436998}"/>
    <cellStyle name="Normal 4 8 2 3 3 2" xfId="28108" xr:uid="{A7FDA864-715C-4377-B7BA-43426A29F161}"/>
    <cellStyle name="Normal 4 8 2 3 3 3" xfId="16018" xr:uid="{C7FF072F-0902-4DDE-B846-E24342A749C4}"/>
    <cellStyle name="Normal 4 8 2 3 4" xfId="8471" xr:uid="{624BB4C6-C480-4D43-97F1-5DFEECBF6BF4}"/>
    <cellStyle name="Normal 4 8 2 3 4 2" xfId="18851" xr:uid="{CEC1651B-32B1-48F6-8B75-3D5C40A6311C}"/>
    <cellStyle name="Normal 4 8 2 3 5" xfId="11304" xr:uid="{C29A85E2-83AC-4A09-9970-A5EF9DA94884}"/>
    <cellStyle name="Normal 4 8 2 3 5 2" xfId="21684" xr:uid="{90BCEC2C-9ECF-460A-A569-052CCF24F8D8}"/>
    <cellStyle name="Normal 4 8 2 3 6" xfId="24786" xr:uid="{45DFC502-CC72-4268-B85E-6082DD850264}"/>
    <cellStyle name="Normal 4 8 2 3 7" xfId="13958" xr:uid="{AC055922-E2CD-43CC-8BA4-98B09E42C8C5}"/>
    <cellStyle name="Normal 4 8 2 4" xfId="3389" xr:uid="{00000000-0005-0000-0000-0000B1060000}"/>
    <cellStyle name="Normal 4 8 2 4 2" xfId="6447" xr:uid="{3798026B-38A6-4296-9ECD-B3DA5FA7B80D}"/>
    <cellStyle name="Normal 4 8 2 4 2 2" xfId="25995" xr:uid="{91044338-5D8B-4A4B-9C80-234B5EA1807C}"/>
    <cellStyle name="Normal 4 8 2 4 2 3" xfId="16016" xr:uid="{063A03D4-A676-469E-9ECF-7E0F6126DC3F}"/>
    <cellStyle name="Normal 4 8 2 4 3" xfId="8469" xr:uid="{B1F73A7A-2F5F-42DA-92A2-5229B7FFD291}"/>
    <cellStyle name="Normal 4 8 2 4 3 2" xfId="18849" xr:uid="{143363F1-5603-4EB7-8625-8E08D1B72DD9}"/>
    <cellStyle name="Normal 4 8 2 4 4" xfId="11302" xr:uid="{90DE5F27-D816-42D1-A24E-02F4D294DDE5}"/>
    <cellStyle name="Normal 4 8 2 4 4 2" xfId="21682" xr:uid="{9CCE3B56-B7F9-4E72-89C8-B7103F3AD266}"/>
    <cellStyle name="Normal 4 8 2 4 5" xfId="25061" xr:uid="{F2EFB454-6840-45DD-94BD-C5FC99910EA0}"/>
    <cellStyle name="Normal 4 8 2 4 6" xfId="13956" xr:uid="{79473D91-F358-4B53-8DD7-29CC7AA308C5}"/>
    <cellStyle name="Normal 4 8 2 5" xfId="2608" xr:uid="{00000000-0005-0000-0000-0000B2060000}"/>
    <cellStyle name="Normal 4 8 2 5 2" xfId="5872" xr:uid="{1BB1FCFC-5CF7-4CCC-B2A9-1229C5DDA142}"/>
    <cellStyle name="Normal 4 8 2 5 2 2" xfId="28569" xr:uid="{A13AD14A-D3DB-4D74-9461-E29CCE6B6935}"/>
    <cellStyle name="Normal 4 8 2 5 2 3" xfId="15280" xr:uid="{2EDCE808-A8D3-4316-B2C5-26C904252B45}"/>
    <cellStyle name="Normal 4 8 2 5 3" xfId="7733" xr:uid="{06C16159-EB5D-4718-8E34-5371EEF470A2}"/>
    <cellStyle name="Normal 4 8 2 5 3 2" xfId="18113" xr:uid="{8B52E96D-4AC7-42B3-A93C-4CAC5AB92841}"/>
    <cellStyle name="Normal 4 8 2 5 4" xfId="10566" xr:uid="{D9501F38-DF9C-44F6-9B7D-6AF33241A956}"/>
    <cellStyle name="Normal 4 8 2 5 4 2" xfId="20946" xr:uid="{88CA89B8-1BFD-41F0-BA8A-B7A846B1A0B0}"/>
    <cellStyle name="Normal 4 8 2 5 5" xfId="24136" xr:uid="{3BC2C6F0-0BEF-47B1-B0E8-AC9481FCA77B}"/>
    <cellStyle name="Normal 4 8 2 5 6" xfId="12996" xr:uid="{47BAE656-EC9E-4146-85AB-F86AA13E01A0}"/>
    <cellStyle name="Normal 4 8 2 6" xfId="2376" xr:uid="{00000000-0005-0000-0000-0000AD060000}"/>
    <cellStyle name="Normal 4 8 2 6 2" xfId="7503" xr:uid="{DAC97AA2-E5A4-4EEA-B897-303CA1FB9CF7}"/>
    <cellStyle name="Normal 4 8 2 6 2 2" xfId="17883" xr:uid="{87971EE5-E131-4053-98C9-DDD212EC3D11}"/>
    <cellStyle name="Normal 4 8 2 6 3" xfId="10336" xr:uid="{9232C93A-DF49-480D-A771-BAE47882AFBC}"/>
    <cellStyle name="Normal 4 8 2 6 3 2" xfId="20716" xr:uid="{64F56D8A-D43E-4CA8-8BBD-0B5C4AFA41DF}"/>
    <cellStyle name="Normal 4 8 2 6 4" xfId="24629" xr:uid="{E1A84F69-C757-4E1B-9D93-15638EB0F0AF}"/>
    <cellStyle name="Normal 4 8 2 6 5" xfId="15050" xr:uid="{4D938FE7-CE85-494D-91B5-B40622B3C74F}"/>
    <cellStyle name="Normal 4 8 2 7" xfId="3941" xr:uid="{7A88FBDE-9507-4134-97EA-80923727E376}"/>
    <cellStyle name="Normal 4 8 2 7 2" xfId="8773" xr:uid="{B1FF5D05-9626-4E88-9E84-A7251C9F663E}"/>
    <cellStyle name="Normal 4 8 2 7 2 2" xfId="19153" xr:uid="{E2EF7EA5-A2CF-4CBD-8688-05541F82525E}"/>
    <cellStyle name="Normal 4 8 2 7 3" xfId="11606" xr:uid="{E0EC3274-30EB-451C-BDB3-A0323C2B11C6}"/>
    <cellStyle name="Normal 4 8 2 7 3 2" xfId="21986" xr:uid="{CF90CC8B-9D60-4ADF-B54C-454958AB6D34}"/>
    <cellStyle name="Normal 4 8 2 7 4" xfId="16320" xr:uid="{7CED60C4-3FFA-44FD-A30F-83EE1FEE1DBD}"/>
    <cellStyle name="Normal 4 8 2 8" xfId="5338" xr:uid="{902C0B0E-C4A0-4981-9707-DC0113C37539}"/>
    <cellStyle name="Normal 4 8 2 8 2" xfId="14636" xr:uid="{AA2E2A77-DEAA-4A1B-81C1-2BCA8305B4F0}"/>
    <cellStyle name="Normal 4 8 2 9" xfId="7089" xr:uid="{D0D07CCA-276A-41C2-9F72-54F476CDFE24}"/>
    <cellStyle name="Normal 4 8 2 9 2" xfId="17469" xr:uid="{A72D69C6-C74C-414E-A521-E425C04AD6D1}"/>
    <cellStyle name="Normal 4 8 3" xfId="1038" xr:uid="{00000000-0005-0000-0000-0000C0050000}"/>
    <cellStyle name="Normal 4 8 3 2" xfId="3392" xr:uid="{00000000-0005-0000-0000-0000B4060000}"/>
    <cellStyle name="Normal 4 8 3 2 2" xfId="6450" xr:uid="{6EFCB61C-7357-4684-9E3A-0FCD927DD456}"/>
    <cellStyle name="Normal 4 8 3 2 2 2" xfId="25797" xr:uid="{E04C89D1-BAA7-40C1-BC46-F7CE41911F85}"/>
    <cellStyle name="Normal 4 8 3 2 2 3" xfId="27956" xr:uid="{B28F36EE-3268-4C28-A6BC-D4ED592E6965}"/>
    <cellStyle name="Normal 4 8 3 2 2 4" xfId="16019" xr:uid="{0C7E26DA-2B7A-4895-B864-1CAB123016A7}"/>
    <cellStyle name="Normal 4 8 3 2 3" xfId="8472" xr:uid="{EED53452-5939-466E-8695-45E55BA1D2CB}"/>
    <cellStyle name="Normal 4 8 3 2 3 2" xfId="28921" xr:uid="{4FAD5E52-B238-484A-8AD5-4926695E24BF}"/>
    <cellStyle name="Normal 4 8 3 2 3 3" xfId="18852" xr:uid="{B5B0DCE4-48DA-480E-A1E0-3D2A91C35A32}"/>
    <cellStyle name="Normal 4 8 3 2 4" xfId="11305" xr:uid="{77082873-FC23-4D52-84B3-16E16D740661}"/>
    <cellStyle name="Normal 4 8 3 2 4 2" xfId="21685" xr:uid="{745341AC-5B45-4254-8AEA-490B25F78984}"/>
    <cellStyle name="Normal 4 8 3 2 5" xfId="22825" xr:uid="{A5AF6C31-5CE8-481B-BABC-0C7C8CD0A23A}"/>
    <cellStyle name="Normal 4 8 3 2 6" xfId="13959" xr:uid="{A33A0049-D6F8-4E3C-8917-26F7161B722D}"/>
    <cellStyle name="Normal 4 8 3 3" xfId="2801" xr:uid="{00000000-0005-0000-0000-0000B5060000}"/>
    <cellStyle name="Normal 4 8 3 3 2" xfId="6019" xr:uid="{A69378F3-7126-43E8-957C-AEF3A8217A72}"/>
    <cellStyle name="Normal 4 8 3 3 2 2" xfId="26563" xr:uid="{9920AF1B-1502-4153-86EE-9E491C23E980}"/>
    <cellStyle name="Normal 4 8 3 3 2 3" xfId="15472" xr:uid="{B1567AF6-EF33-4AB9-8B8F-63FE914A07E5}"/>
    <cellStyle name="Normal 4 8 3 3 3" xfId="7925" xr:uid="{2D1BB9FA-4D4A-4C54-898F-B770F4965FBD}"/>
    <cellStyle name="Normal 4 8 3 3 3 2" xfId="18305" xr:uid="{FE3FC21E-E23C-4118-ABE2-1A66E94B9357}"/>
    <cellStyle name="Normal 4 8 3 3 4" xfId="10758" xr:uid="{E2F9B43E-0A02-4C38-BA5D-ECC510BC70E6}"/>
    <cellStyle name="Normal 4 8 3 3 4 2" xfId="21138" xr:uid="{5EEA83E8-121B-42E9-94D0-B744FCB7C7D5}"/>
    <cellStyle name="Normal 4 8 3 3 5" xfId="23604" xr:uid="{6470B5F1-FD1F-4995-8318-8EC822E2DD3C}"/>
    <cellStyle name="Normal 4 8 3 3 6" xfId="13265" xr:uid="{29FB101E-D901-48D2-BE02-0A0BDDC9A648}"/>
    <cellStyle name="Normal 4 8 3 4" xfId="4202" xr:uid="{5FFDCD3D-191C-4816-9CA7-FB6D45A05F99}"/>
    <cellStyle name="Normal 4 8 3 4 2" xfId="8974" xr:uid="{070C8C1D-8AEF-46BE-8C98-0091E8D5CB10}"/>
    <cellStyle name="Normal 4 8 3 4 2 2" xfId="29056" xr:uid="{4C8275A9-C16B-4EC9-9863-FF7A8CDDDD99}"/>
    <cellStyle name="Normal 4 8 3 4 2 3" xfId="19354" xr:uid="{893AE50F-8DCF-4C57-B16A-FE83FE00F9A5}"/>
    <cellStyle name="Normal 4 8 3 4 3" xfId="11807" xr:uid="{32AC2F98-E71F-4095-BAC4-574F9FAC974E}"/>
    <cellStyle name="Normal 4 8 3 4 3 2" xfId="22187" xr:uid="{5716DFA4-B51D-4F99-95E7-5C279343345C}"/>
    <cellStyle name="Normal 4 8 3 4 4" xfId="24358" xr:uid="{1F3D2E20-3A87-41F9-AEEC-5C3F44D9E70F}"/>
    <cellStyle name="Normal 4 8 3 4 5" xfId="16521" xr:uid="{329DE75E-7547-4F7D-A283-DE84FDC4B800}"/>
    <cellStyle name="Normal 4 8 3 5" xfId="5340" xr:uid="{59B8A850-AE58-4417-9B79-645D1117C3F9}"/>
    <cellStyle name="Normal 4 8 3 5 2" xfId="27585" xr:uid="{47C431D5-BF21-485E-B445-D73E7C5FF7F3}"/>
    <cellStyle name="Normal 4 8 3 5 3" xfId="14638" xr:uid="{A085ECE6-AAED-4853-AA6D-E6CE7606978A}"/>
    <cellStyle name="Normal 4 8 3 6" xfId="7091" xr:uid="{BF5B1421-7114-4C59-84E6-FF22BF14D01C}"/>
    <cellStyle name="Normal 4 8 3 6 2" xfId="17471" xr:uid="{50F66810-BC52-4D59-B3A9-CBD2F562B7C1}"/>
    <cellStyle name="Normal 4 8 3 7" xfId="9924" xr:uid="{E1E5A673-FD43-4767-9671-202BFC3237CE}"/>
    <cellStyle name="Normal 4 8 3 7 2" xfId="20304" xr:uid="{ABB182C6-5691-4072-A342-0FE314AA56DD}"/>
    <cellStyle name="Normal 4 8 3 8" xfId="23361" xr:uid="{DA7BCDF4-2302-49E7-AFEC-1183D2581450}"/>
    <cellStyle name="Normal 4 8 3 9" xfId="12768" xr:uid="{66A1D130-8853-47BE-9E8F-EB39290D0E65}"/>
    <cellStyle name="Normal 4 8 4" xfId="1039" xr:uid="{00000000-0005-0000-0000-0000C1050000}"/>
    <cellStyle name="Normal 4 8 4 2" xfId="4553" xr:uid="{4A53458D-E17E-4BB7-9B78-E41E6108CD46}"/>
    <cellStyle name="Normal 4 8 4 2 2" xfId="9325" xr:uid="{DC6DF52B-15E0-407A-8FD8-91CCFA995276}"/>
    <cellStyle name="Normal 4 8 4 2 2 2" xfId="29300" xr:uid="{22CBBC2C-6EB7-4F8D-9BF3-8C6A7E2E0971}"/>
    <cellStyle name="Normal 4 8 4 2 2 3" xfId="19705" xr:uid="{BBE92403-9659-4990-9EB1-3C980877811E}"/>
    <cellStyle name="Normal 4 8 4 2 3" xfId="12158" xr:uid="{EC1E7D03-E6CD-4B6A-A889-E82AA6D291E8}"/>
    <cellStyle name="Normal 4 8 4 2 3 2" xfId="22538" xr:uid="{0FEE8662-2D8F-4A33-AB47-1B88ED44E02E}"/>
    <cellStyle name="Normal 4 8 4 2 4" xfId="25728" xr:uid="{B29B947F-BF6C-4162-9758-A19DE764DCC0}"/>
    <cellStyle name="Normal 4 8 4 2 5" xfId="16872" xr:uid="{BAE9BF8E-D4C8-44F9-A359-3FCB88ADBC3D}"/>
    <cellStyle name="Normal 4 8 4 3" xfId="5341" xr:uid="{2F7E15B8-6D4F-40EF-A62B-5AC6AB5CE46A}"/>
    <cellStyle name="Normal 4 8 4 3 2" xfId="27513" xr:uid="{E12BE31D-F7D8-41F8-B8F2-FF5737E4F9B6}"/>
    <cellStyle name="Normal 4 8 4 3 3" xfId="14639" xr:uid="{BAC52ED1-B28A-4108-B645-8BADC5ECED70}"/>
    <cellStyle name="Normal 4 8 4 4" xfId="7092" xr:uid="{64C2FEF8-951F-4D16-A7AE-2EC7C1FFFCB3}"/>
    <cellStyle name="Normal 4 8 4 4 2" xfId="17472" xr:uid="{9704C883-5736-4EA5-8187-F66451D5E9A7}"/>
    <cellStyle name="Normal 4 8 4 5" xfId="9925" xr:uid="{2D7F1617-CC5B-43FE-8F93-D0245C9DAE4E}"/>
    <cellStyle name="Normal 4 8 4 5 2" xfId="20305" xr:uid="{64309F65-88F7-4EF9-A4EE-6046D6192837}"/>
    <cellStyle name="Normal 4 8 4 6" xfId="24596" xr:uid="{FAFE0EDA-07F8-4FE7-9744-558229B9E9CF}"/>
    <cellStyle name="Normal 4 8 4 7" xfId="13960" xr:uid="{98860BFA-E002-4D04-B6BC-10368C072A02}"/>
    <cellStyle name="Normal 4 8 5" xfId="2945" xr:uid="{00000000-0005-0000-0000-0000B7060000}"/>
    <cellStyle name="Normal 4 8 5 2" xfId="6125" xr:uid="{3A90E411-B0E1-4D1D-8CBF-0FA213C408C9}"/>
    <cellStyle name="Normal 4 8 5 2 2" xfId="22888" xr:uid="{323BCB07-E0C4-4324-9387-BB441B091CBA}"/>
    <cellStyle name="Normal 4 8 5 2 3" xfId="27021" xr:uid="{0ADDFC1F-FD80-4CB0-9417-459BB5DA67EE}"/>
    <cellStyle name="Normal 4 8 5 2 4" xfId="15603" xr:uid="{2EE76BEA-D134-4681-ABFD-D9E13ED59382}"/>
    <cellStyle name="Normal 4 8 5 3" xfId="8056" xr:uid="{49F03E7D-F8CF-4539-A4E2-8D4E390C1C2C}"/>
    <cellStyle name="Normal 4 8 5 3 2" xfId="28758" xr:uid="{1F490A06-3F6F-4F75-AAFD-3FC8E68046D8}"/>
    <cellStyle name="Normal 4 8 5 3 3" xfId="18436" xr:uid="{663CB6D6-FD8C-425B-A1B7-45FBFF432DCC}"/>
    <cellStyle name="Normal 4 8 5 4" xfId="10889" xr:uid="{420CEDED-F913-4CED-A0A6-C8812B15D841}"/>
    <cellStyle name="Normal 4 8 5 4 2" xfId="21269" xr:uid="{7E3BF973-9134-4A00-9B1A-BA0C7D081897}"/>
    <cellStyle name="Normal 4 8 5 5" xfId="24124" xr:uid="{393509DD-5235-442B-A267-5E4D400C7C73}"/>
    <cellStyle name="Normal 4 8 5 6" xfId="13466" xr:uid="{982210BB-347A-4FD7-B053-F2B565925200}"/>
    <cellStyle name="Normal 4 8 6" xfId="2445" xr:uid="{00000000-0005-0000-0000-0000B8060000}"/>
    <cellStyle name="Normal 4 8 6 2" xfId="5739" xr:uid="{4D6A6D2A-C857-4FFE-A450-2E160D6EF7CD}"/>
    <cellStyle name="Normal 4 8 6 2 2" xfId="27101" xr:uid="{DEFD9B35-CA72-4AED-BB02-EB6A90E849D3}"/>
    <cellStyle name="Normal 4 8 6 2 3" xfId="15117" xr:uid="{D47C087F-8414-4BDA-B2D0-6329B80D357B}"/>
    <cellStyle name="Normal 4 8 6 3" xfId="7570" xr:uid="{AF799A62-90A1-4278-8CAC-411CABE1649B}"/>
    <cellStyle name="Normal 4 8 6 3 2" xfId="17950" xr:uid="{692457AA-E4A8-4130-B954-A586181B5B49}"/>
    <cellStyle name="Normal 4 8 6 4" xfId="10403" xr:uid="{04E2B5B6-D284-4423-9A0A-6EE8830E5E22}"/>
    <cellStyle name="Normal 4 8 6 4 2" xfId="20783" xr:uid="{DF578FD9-7125-4605-9C27-85F372D05A66}"/>
    <cellStyle name="Normal 4 8 6 5" xfId="22695" xr:uid="{729EE0F8-E1C5-4C04-8DF5-244E9ACA131C}"/>
    <cellStyle name="Normal 4 8 6 6" xfId="12833" xr:uid="{BC199602-588A-4E28-A840-5C19D5FBD532}"/>
    <cellStyle name="Normal 4 8 7" xfId="2199" xr:uid="{00000000-0005-0000-0000-0000AC060000}"/>
    <cellStyle name="Normal 4 8 7 2" xfId="7326" xr:uid="{6DC10D9B-AD30-4AFE-B5AB-C9BDDADD2450}"/>
    <cellStyle name="Normal 4 8 7 2 2" xfId="17706" xr:uid="{3688C2AB-DAA0-4D32-9B01-3A58F0803499}"/>
    <cellStyle name="Normal 4 8 7 3" xfId="10159" xr:uid="{2145218E-5174-4AB5-9392-445EA353E7DE}"/>
    <cellStyle name="Normal 4 8 7 3 2" xfId="20539" xr:uid="{D4414ED4-57FB-4635-A875-1F72F8E92A7F}"/>
    <cellStyle name="Normal 4 8 7 4" xfId="25046" xr:uid="{7AFBC9C0-08AB-470D-B140-140688BC0FD1}"/>
    <cellStyle name="Normal 4 8 7 5" xfId="14873" xr:uid="{F24D1869-95EF-4B26-9CB9-D07A8B793B64}"/>
    <cellStyle name="Normal 4 8 8" xfId="3997" xr:uid="{281ACFA1-D698-4080-8D6B-0AF4D83A6F8E}"/>
    <cellStyle name="Normal 4 8 8 2" xfId="8821" xr:uid="{CFB66AB3-D734-4A79-A87B-9A2EFF98D5E4}"/>
    <cellStyle name="Normal 4 8 8 2 2" xfId="19201" xr:uid="{E19055ED-866D-4B93-91A7-6B9EFA80B315}"/>
    <cellStyle name="Normal 4 8 8 3" xfId="11654" xr:uid="{639A8475-980A-43F0-953D-AA1C4BC8A225}"/>
    <cellStyle name="Normal 4 8 8 3 2" xfId="22034" xr:uid="{238B5422-CD6E-4709-A692-929601A47CEA}"/>
    <cellStyle name="Normal 4 8 8 4" xfId="16368" xr:uid="{EED70B44-2A93-4B41-9D5A-91AD6D5EE158}"/>
    <cellStyle name="Normal 4 8 9" xfId="5337" xr:uid="{AEAD4F3A-23BD-4982-A966-DE7F04C30F37}"/>
    <cellStyle name="Normal 4 8 9 2" xfId="14635" xr:uid="{88B9D1B0-17D6-4FD9-BC3D-D627679CD327}"/>
    <cellStyle name="Normal 4 9" xfId="1040" xr:uid="{00000000-0005-0000-0000-0000C2050000}"/>
    <cellStyle name="Normal 4 9 10" xfId="7093" xr:uid="{FED65E8B-9E0C-4993-9D9D-09C6A5CCBF77}"/>
    <cellStyle name="Normal 4 9 10 2" xfId="17473" xr:uid="{85C94C34-2764-4D4A-A55A-3CC3B94E06B0}"/>
    <cellStyle name="Normal 4 9 11" xfId="9926" xr:uid="{8592E14F-7933-451D-9CE9-B4860A2D52B7}"/>
    <cellStyle name="Normal 4 9 11 2" xfId="20306" xr:uid="{02417B0E-5595-45E5-90CB-41EC334685D5}"/>
    <cellStyle name="Normal 4 9 12" xfId="23728" xr:uid="{BD948A75-B0F9-44FF-BBAB-26E8C81CCBE0}"/>
    <cellStyle name="Normal 4 9 13" xfId="12493" xr:uid="{CD8A0886-089C-446A-8DE1-556D66857C2D}"/>
    <cellStyle name="Normal 4 9 2" xfId="1041" xr:uid="{00000000-0005-0000-0000-0000C3050000}"/>
    <cellStyle name="Normal 4 9 2 10" xfId="9927" xr:uid="{28370A61-F559-432A-B25C-14DD633AD195}"/>
    <cellStyle name="Normal 4 9 2 10 2" xfId="20307" xr:uid="{201A2F93-DAA0-4A27-BF79-B00C29977018}"/>
    <cellStyle name="Normal 4 9 2 11" xfId="22762" xr:uid="{0087A8B8-93CC-4BFE-AA5E-D6C7D2CA9A00}"/>
    <cellStyle name="Normal 4 9 2 12" xfId="12611" xr:uid="{74C7346E-50B0-47C0-BB11-55DFB2707C47}"/>
    <cellStyle name="Normal 4 9 2 2" xfId="1042" xr:uid="{00000000-0005-0000-0000-0000C4050000}"/>
    <cellStyle name="Normal 4 9 2 2 2" xfId="3394" xr:uid="{00000000-0005-0000-0000-0000BC060000}"/>
    <cellStyle name="Normal 4 9 2 2 2 2" xfId="6452" xr:uid="{11E9BE83-9BEF-456C-844D-D31925E7C983}"/>
    <cellStyle name="Normal 4 9 2 2 2 2 2" xfId="28693" xr:uid="{B7AD161C-F341-4DA4-8DE4-27608ACA660B}"/>
    <cellStyle name="Normal 4 9 2 2 2 2 3" xfId="28198" xr:uid="{38F0B293-0D62-432D-9C4F-EE43645FC28D}"/>
    <cellStyle name="Normal 4 9 2 2 2 2 4" xfId="16021" xr:uid="{8BDDD3B4-B9A2-45C7-AF12-56D5B99F1810}"/>
    <cellStyle name="Normal 4 9 2 2 2 3" xfId="8474" xr:uid="{9038C36F-0961-43F9-92E9-2FBEC2FD15A9}"/>
    <cellStyle name="Normal 4 9 2 2 2 3 2" xfId="28922" xr:uid="{F7762159-4A43-4FD5-B9A3-4DD12BD141F2}"/>
    <cellStyle name="Normal 4 9 2 2 2 3 3" xfId="18854" xr:uid="{917F8D4E-1CFD-4DAC-815C-226344EE8AAB}"/>
    <cellStyle name="Normal 4 9 2 2 2 4" xfId="11307" xr:uid="{FF99C08E-2FD0-44B9-A815-374563E54528}"/>
    <cellStyle name="Normal 4 9 2 2 2 4 2" xfId="21687" xr:uid="{59C14F52-2CDE-44D9-B32A-5AD6C2967E44}"/>
    <cellStyle name="Normal 4 9 2 2 2 5" xfId="24385" xr:uid="{3C35500F-A6B9-49B4-BB95-075B0AEC0C74}"/>
    <cellStyle name="Normal 4 9 2 2 2 6" xfId="13962" xr:uid="{EAE0E571-E60D-47E1-93EB-992FA5AF217A}"/>
    <cellStyle name="Normal 4 9 2 2 3" xfId="4354" xr:uid="{B7CECDB9-48DC-4889-B3EF-7E0171FF32B0}"/>
    <cellStyle name="Normal 4 9 2 2 3 2" xfId="9126" xr:uid="{B287CC7E-81A6-4F37-95CD-77D3B7A9D44B}"/>
    <cellStyle name="Normal 4 9 2 2 3 2 2" xfId="29169" xr:uid="{01E746A7-4123-43E0-AB3E-B028EF387EB6}"/>
    <cellStyle name="Normal 4 9 2 2 3 2 3" xfId="19506" xr:uid="{39187655-B24B-4182-BDE2-038D1B8846B2}"/>
    <cellStyle name="Normal 4 9 2 2 3 3" xfId="11959" xr:uid="{8211DA65-4B71-4084-AF16-B8C6040CE355}"/>
    <cellStyle name="Normal 4 9 2 2 3 3 2" xfId="22339" xr:uid="{8A3F3DA4-464D-44A0-BF17-399DABF26D3E}"/>
    <cellStyle name="Normal 4 9 2 2 3 4" xfId="24745" xr:uid="{53C96F65-A9A7-47BE-804A-52A54B7CBC06}"/>
    <cellStyle name="Normal 4 9 2 2 3 5" xfId="16673" xr:uid="{AEF97B57-EBB3-40C7-A330-5F1D3B247A08}"/>
    <cellStyle name="Normal 4 9 2 2 4" xfId="5344" xr:uid="{96342CCA-55A5-47D1-A797-2C36D42FFB2A}"/>
    <cellStyle name="Normal 4 9 2 2 4 2" xfId="27026" xr:uid="{DBE57265-6D69-4443-95A6-FC9DC1A9B761}"/>
    <cellStyle name="Normal 4 9 2 2 4 3" xfId="14642" xr:uid="{8C4ADD13-00FC-4CC3-AD26-03FC256F0E18}"/>
    <cellStyle name="Normal 4 9 2 2 5" xfId="7095" xr:uid="{3C1AF9BA-F553-4120-B127-A4197615CA77}"/>
    <cellStyle name="Normal 4 9 2 2 5 2" xfId="17475" xr:uid="{632F33F2-D68C-4055-927E-790550974824}"/>
    <cellStyle name="Normal 4 9 2 2 6" xfId="9928" xr:uid="{2C8C1A72-261D-44D7-96A5-2516D17DBD05}"/>
    <cellStyle name="Normal 4 9 2 2 6 2" xfId="20308" xr:uid="{79CDB092-0135-4613-B647-132677FBB4DC}"/>
    <cellStyle name="Normal 4 9 2 2 7" xfId="23125" xr:uid="{723A8EC1-6226-49C0-95A1-E85A20D6241E}"/>
    <cellStyle name="Normal 4 9 2 2 8" xfId="13268" xr:uid="{1C00D6FC-68F7-4724-A70D-4669B52F1AA0}"/>
    <cellStyle name="Normal 4 9 2 3" xfId="3395" xr:uid="{00000000-0005-0000-0000-0000BD060000}"/>
    <cellStyle name="Normal 4 9 2 3 2" xfId="4554" xr:uid="{429A3C00-EA96-4A8D-852C-E18122DA3BFC}"/>
    <cellStyle name="Normal 4 9 2 3 2 2" xfId="9326" xr:uid="{078A8D01-3A66-4BF7-A0C3-9EA9566C4FBA}"/>
    <cellStyle name="Normal 4 9 2 3 2 2 2" xfId="29301" xr:uid="{81E919EC-171F-4337-8F54-BAF4FAA1875E}"/>
    <cellStyle name="Normal 4 9 2 3 2 2 3" xfId="19706" xr:uid="{AEF3400C-B76F-41BC-A7D4-E6ACE6A7356F}"/>
    <cellStyle name="Normal 4 9 2 3 2 3" xfId="12159" xr:uid="{3A9B6F7D-697F-4A82-94EE-0008EAD9B053}"/>
    <cellStyle name="Normal 4 9 2 3 2 3 2" xfId="22539" xr:uid="{EF7F18C2-0586-4A8A-BEE2-3AFDB87ABC8E}"/>
    <cellStyle name="Normal 4 9 2 3 2 4" xfId="24301" xr:uid="{281778F3-8B05-4B77-B5C9-E8664219A3E7}"/>
    <cellStyle name="Normal 4 9 2 3 2 5" xfId="16873" xr:uid="{26292AE9-A676-4867-8354-8FDF65FF8704}"/>
    <cellStyle name="Normal 4 9 2 3 3" xfId="6453" xr:uid="{E0E8314D-1134-4E1C-B19E-01A0BC6639B8}"/>
    <cellStyle name="Normal 4 9 2 3 3 2" xfId="26875" xr:uid="{54796271-879F-4167-BA9B-BD66C88C0419}"/>
    <cellStyle name="Normal 4 9 2 3 3 3" xfId="16022" xr:uid="{51271DC9-1A29-44F5-97D7-BCACACE46210}"/>
    <cellStyle name="Normal 4 9 2 3 4" xfId="8475" xr:uid="{AB9A5261-844D-4CD8-A4BA-30EAD92011D8}"/>
    <cellStyle name="Normal 4 9 2 3 4 2" xfId="18855" xr:uid="{AD961A38-47B8-4F6B-937B-81803D0557EA}"/>
    <cellStyle name="Normal 4 9 2 3 5" xfId="11308" xr:uid="{B27C72B8-AD1B-44BC-BDD7-12ADA905F9B6}"/>
    <cellStyle name="Normal 4 9 2 3 5 2" xfId="21688" xr:uid="{B3F3CBB2-6F69-4275-AAFA-CB8D22E05A51}"/>
    <cellStyle name="Normal 4 9 2 3 6" xfId="23989" xr:uid="{EE707BDF-7721-4690-8488-D9E5F4960A9C}"/>
    <cellStyle name="Normal 4 9 2 3 7" xfId="13963" xr:uid="{425ACECC-3E0F-46C2-8378-FFD904F5B98A}"/>
    <cellStyle name="Normal 4 9 2 4" xfId="3393" xr:uid="{00000000-0005-0000-0000-0000BE060000}"/>
    <cellStyle name="Normal 4 9 2 4 2" xfId="6451" xr:uid="{E9DBFBC1-94F8-4265-B53D-C168DE8425DE}"/>
    <cellStyle name="Normal 4 9 2 4 2 2" xfId="27635" xr:uid="{D134B4F9-958C-4105-8EB7-56E094FF549D}"/>
    <cellStyle name="Normal 4 9 2 4 2 3" xfId="16020" xr:uid="{CD533D81-4227-4367-AD8A-972D87E4277A}"/>
    <cellStyle name="Normal 4 9 2 4 3" xfId="8473" xr:uid="{3F24AFFD-A75E-450C-A9EF-92566A7C3F04}"/>
    <cellStyle name="Normal 4 9 2 4 3 2" xfId="18853" xr:uid="{558DB0AB-D2E0-4ADC-8A48-18296A3BBF68}"/>
    <cellStyle name="Normal 4 9 2 4 4" xfId="11306" xr:uid="{1A76F0A1-8D28-4290-8946-F2B4A37D6264}"/>
    <cellStyle name="Normal 4 9 2 4 4 2" xfId="21686" xr:uid="{8B7841B6-B6A5-43C6-9864-9348B6A6EB0E}"/>
    <cellStyle name="Normal 4 9 2 4 5" xfId="25329" xr:uid="{7C7C8256-B9E5-4613-B263-AB4056C9349D}"/>
    <cellStyle name="Normal 4 9 2 4 6" xfId="13961" xr:uid="{FF2032C4-8BF9-4137-BD49-7B217EF6F85A}"/>
    <cellStyle name="Normal 4 9 2 5" xfId="2656" xr:uid="{00000000-0005-0000-0000-0000BF060000}"/>
    <cellStyle name="Normal 4 9 2 5 2" xfId="5916" xr:uid="{41952D99-ABDB-4293-834B-F38C838B1168}"/>
    <cellStyle name="Normal 4 9 2 5 2 2" xfId="27667" xr:uid="{B83C8430-3C67-4460-8840-7F0BDA03DB8B}"/>
    <cellStyle name="Normal 4 9 2 5 2 3" xfId="15328" xr:uid="{BC35F09B-CE5B-4916-9597-B10216CAA486}"/>
    <cellStyle name="Normal 4 9 2 5 3" xfId="7781" xr:uid="{9DD94790-E2C5-4C61-9D03-570B091E3C4D}"/>
    <cellStyle name="Normal 4 9 2 5 3 2" xfId="18161" xr:uid="{0ABF3531-97C8-4476-9FAD-A96156326B2F}"/>
    <cellStyle name="Normal 4 9 2 5 4" xfId="10614" xr:uid="{8C1CF07B-3467-4C48-912E-2E1C444A4F06}"/>
    <cellStyle name="Normal 4 9 2 5 4 2" xfId="20994" xr:uid="{252AC7F1-0AB2-4B98-9212-B2CC72E9BB0C}"/>
    <cellStyle name="Normal 4 9 2 5 5" xfId="24389" xr:uid="{531B2959-78A0-4777-AF18-50FB596D273D}"/>
    <cellStyle name="Normal 4 9 2 5 6" xfId="13058" xr:uid="{1A269D4F-B737-489D-B7A7-D1D28B78EA22}"/>
    <cellStyle name="Normal 4 9 2 6" xfId="2377" xr:uid="{00000000-0005-0000-0000-0000BA060000}"/>
    <cellStyle name="Normal 4 9 2 6 2" xfId="7504" xr:uid="{D6504F32-9E30-4636-8E43-11D3A1544429}"/>
    <cellStyle name="Normal 4 9 2 6 2 2" xfId="17884" xr:uid="{0A365267-F0E1-4CB9-8305-0282D4AD3D06}"/>
    <cellStyle name="Normal 4 9 2 6 3" xfId="10337" xr:uid="{E4B342D6-E1E6-4E71-B82A-B35FC665DD40}"/>
    <cellStyle name="Normal 4 9 2 6 3 2" xfId="20717" xr:uid="{6073AC3D-C593-4C95-970E-A50E189650EC}"/>
    <cellStyle name="Normal 4 9 2 6 4" xfId="24542" xr:uid="{215AFCB9-7E53-4A64-A0F6-85835A7537F7}"/>
    <cellStyle name="Normal 4 9 2 6 5" xfId="15051" xr:uid="{99D15716-0A26-4820-A1B9-0E615D69DB7C}"/>
    <cellStyle name="Normal 4 9 2 7" xfId="3954" xr:uid="{5662DC37-F90E-41B1-8934-44962F194A3A}"/>
    <cellStyle name="Normal 4 9 2 7 2" xfId="8786" xr:uid="{7D06C3E6-4AF0-4B89-8901-A8CEEF48497E}"/>
    <cellStyle name="Normal 4 9 2 7 2 2" xfId="19166" xr:uid="{D8782B79-623B-4E23-BD16-08969CEE0135}"/>
    <cellStyle name="Normal 4 9 2 7 3" xfId="11619" xr:uid="{24202C2E-E9BC-4B30-A123-54FB0FE2BA5B}"/>
    <cellStyle name="Normal 4 9 2 7 3 2" xfId="21999" xr:uid="{6B243055-76E8-4D7F-93D0-717A0B52A8C3}"/>
    <cellStyle name="Normal 4 9 2 7 4" xfId="16333" xr:uid="{D16B8EEB-DBF4-45EA-8E00-E56CA3FA07FB}"/>
    <cellStyle name="Normal 4 9 2 8" xfId="5343" xr:uid="{FA09D750-66D3-46F2-AA20-E5C5C6D5A7A2}"/>
    <cellStyle name="Normal 4 9 2 8 2" xfId="14641" xr:uid="{EB460EF6-969D-48F3-9585-CD572D0075A6}"/>
    <cellStyle name="Normal 4 9 2 9" xfId="7094" xr:uid="{7A8048F7-241E-4979-B207-70F8C28C3BBA}"/>
    <cellStyle name="Normal 4 9 2 9 2" xfId="17474" xr:uid="{9DD638C0-C0F0-4C0A-A277-0655FAB0BB6A}"/>
    <cellStyle name="Normal 4 9 3" xfId="1043" xr:uid="{00000000-0005-0000-0000-0000C5050000}"/>
    <cellStyle name="Normal 4 9 3 2" xfId="3396" xr:uid="{00000000-0005-0000-0000-0000C1060000}"/>
    <cellStyle name="Normal 4 9 3 2 2" xfId="6454" xr:uid="{EC58CF77-95B6-42C0-8B6D-E6C38386E713}"/>
    <cellStyle name="Normal 4 9 3 2 2 2" xfId="23774" xr:uid="{DC92D57D-5795-4BFD-B9C6-40860AECCF78}"/>
    <cellStyle name="Normal 4 9 3 2 2 3" xfId="27658" xr:uid="{BD270951-A7CB-4512-B042-ED92B3AF51B0}"/>
    <cellStyle name="Normal 4 9 3 2 2 4" xfId="16023" xr:uid="{F7DFEFAD-B8A4-4014-A965-79AC03EE98CA}"/>
    <cellStyle name="Normal 4 9 3 2 3" xfId="8476" xr:uid="{D017D5D2-9F67-46D6-9C65-8D3ADB37B85E}"/>
    <cellStyle name="Normal 4 9 3 2 3 2" xfId="28923" xr:uid="{3CE00559-6AD8-4A77-8FD5-69456922A500}"/>
    <cellStyle name="Normal 4 9 3 2 3 3" xfId="18856" xr:uid="{127CBB48-2A01-470A-BD74-3890FD0642C8}"/>
    <cellStyle name="Normal 4 9 3 2 4" xfId="11309" xr:uid="{72168985-3B71-4213-80CA-7C09896A4598}"/>
    <cellStyle name="Normal 4 9 3 2 4 2" xfId="21689" xr:uid="{BD9DCD0E-2F77-44EF-97C0-5BB4BFF291DF}"/>
    <cellStyle name="Normal 4 9 3 2 5" xfId="24905" xr:uid="{9BFE87F1-B694-4E99-B970-076C7ACAE04A}"/>
    <cellStyle name="Normal 4 9 3 2 6" xfId="13964" xr:uid="{BCF44529-9CE9-460D-B060-C9F0FB761974}"/>
    <cellStyle name="Normal 4 9 3 3" xfId="2802" xr:uid="{00000000-0005-0000-0000-0000C2060000}"/>
    <cellStyle name="Normal 4 9 3 3 2" xfId="6020" xr:uid="{9EDD67D1-5C2C-41FB-8DB5-F20ED392B8C6}"/>
    <cellStyle name="Normal 4 9 3 3 2 2" xfId="26494" xr:uid="{D2B1457E-7C6D-43FE-97D1-D741065D3543}"/>
    <cellStyle name="Normal 4 9 3 3 2 3" xfId="15473" xr:uid="{4C1DDB65-F2A6-453B-9303-D769A622CC45}"/>
    <cellStyle name="Normal 4 9 3 3 3" xfId="7926" xr:uid="{C4B41890-42D4-4559-BB21-ACCE2AE869DB}"/>
    <cellStyle name="Normal 4 9 3 3 3 2" xfId="18306" xr:uid="{3A0D7D73-2444-4B2D-AE17-EAC42634EFA4}"/>
    <cellStyle name="Normal 4 9 3 3 4" xfId="10759" xr:uid="{CFAD69D5-A814-46DE-87BE-BF954F5E5BF9}"/>
    <cellStyle name="Normal 4 9 3 3 4 2" xfId="21139" xr:uid="{EBAEB439-29CF-471F-B1AE-7CBD9143C4D3}"/>
    <cellStyle name="Normal 4 9 3 3 5" xfId="23429" xr:uid="{5E6BB81F-081E-4ACD-B0C1-13DEA25765B8}"/>
    <cellStyle name="Normal 4 9 3 3 6" xfId="13267" xr:uid="{17F04C83-C241-4809-AF38-EF377A2E1468}"/>
    <cellStyle name="Normal 4 9 3 4" xfId="4203" xr:uid="{59B0931E-45F8-4742-866F-5C5AC23997A1}"/>
    <cellStyle name="Normal 4 9 3 4 2" xfId="8975" xr:uid="{154E08C5-8FF7-48F4-B67A-35F5CAF52B32}"/>
    <cellStyle name="Normal 4 9 3 4 2 2" xfId="29057" xr:uid="{039F68C9-4D7A-420B-A116-ED61329DE099}"/>
    <cellStyle name="Normal 4 9 3 4 2 3" xfId="19355" xr:uid="{75FD03FC-72A0-4F5E-A0CA-5FE0B27F42F2}"/>
    <cellStyle name="Normal 4 9 3 4 3" xfId="11808" xr:uid="{B23AF0B9-02E9-4983-96E2-542D5F5C0818}"/>
    <cellStyle name="Normal 4 9 3 4 3 2" xfId="22188" xr:uid="{B783A89E-86D7-4233-B590-0C0232E081AF}"/>
    <cellStyle name="Normal 4 9 3 4 4" xfId="24447" xr:uid="{ECE1713B-6C36-4DD6-816C-09DF059B87B7}"/>
    <cellStyle name="Normal 4 9 3 4 5" xfId="16522" xr:uid="{D0E91311-55B1-4F1E-B6D0-1D0E1521AF8F}"/>
    <cellStyle name="Normal 4 9 3 5" xfId="5345" xr:uid="{B95C7F4B-9A71-4AEC-BF82-3710F3D2C35B}"/>
    <cellStyle name="Normal 4 9 3 5 2" xfId="26032" xr:uid="{D5C88AE1-B3BD-4C8F-BA05-C1B0AB621E4B}"/>
    <cellStyle name="Normal 4 9 3 5 3" xfId="14643" xr:uid="{946793D5-930B-438A-BA01-92F106EAA79C}"/>
    <cellStyle name="Normal 4 9 3 6" xfId="7096" xr:uid="{45A6AE62-1A27-4679-9355-C7565243CC36}"/>
    <cellStyle name="Normal 4 9 3 6 2" xfId="17476" xr:uid="{5E875325-DDEF-43E5-88B0-36663A002E3A}"/>
    <cellStyle name="Normal 4 9 3 7" xfId="9929" xr:uid="{438C59F0-280F-4A01-B1FA-B98BB434E128}"/>
    <cellStyle name="Normal 4 9 3 7 2" xfId="20309" xr:uid="{9760F551-7F49-4B66-9392-BC4ED1C07275}"/>
    <cellStyle name="Normal 4 9 3 8" xfId="24809" xr:uid="{06BCB86A-1997-4F11-B114-820C012B0138}"/>
    <cellStyle name="Normal 4 9 3 9" xfId="12769" xr:uid="{4234F2F0-DD76-48C3-858A-37108DC7FF33}"/>
    <cellStyle name="Normal 4 9 4" xfId="1044" xr:uid="{00000000-0005-0000-0000-0000C6050000}"/>
    <cellStyle name="Normal 4 9 4 2" xfId="4555" xr:uid="{B60F7FE0-303D-4809-9FF9-BA03D1C69B44}"/>
    <cellStyle name="Normal 4 9 4 2 2" xfId="9327" xr:uid="{D898483C-C1B9-4E7F-8610-5E7B7DD99729}"/>
    <cellStyle name="Normal 4 9 4 2 2 2" xfId="29302" xr:uid="{411B5B70-8F18-4E55-B496-BE944566B165}"/>
    <cellStyle name="Normal 4 9 4 2 2 3" xfId="19707" xr:uid="{091F6D37-CB88-4DE7-8317-5909FD2E580A}"/>
    <cellStyle name="Normal 4 9 4 2 3" xfId="12160" xr:uid="{BB3FE38A-1F1B-4F3D-B629-ADA754C185CC}"/>
    <cellStyle name="Normal 4 9 4 2 3 2" xfId="22540" xr:uid="{5FFEF487-F08A-48EB-A592-4927EE828390}"/>
    <cellStyle name="Normal 4 9 4 2 4" xfId="24396" xr:uid="{BAB0A28D-4E99-4B0E-BBA3-3FA6958A4ED7}"/>
    <cellStyle name="Normal 4 9 4 2 5" xfId="16874" xr:uid="{15504F81-1EA2-4C0E-B012-16BAE8A59B70}"/>
    <cellStyle name="Normal 4 9 4 3" xfId="5346" xr:uid="{0E040CF3-0042-422A-BA5E-6AAA80545842}"/>
    <cellStyle name="Normal 4 9 4 3 2" xfId="26419" xr:uid="{9737F622-9F4D-4215-9D5E-4603C76300E2}"/>
    <cellStyle name="Normal 4 9 4 3 3" xfId="14644" xr:uid="{1605F229-F8A2-4434-9B75-426B7260F6B9}"/>
    <cellStyle name="Normal 4 9 4 4" xfId="7097" xr:uid="{154A79A8-E326-4846-BD3C-FCF566EEFF09}"/>
    <cellStyle name="Normal 4 9 4 4 2" xfId="17477" xr:uid="{48CE7B65-0A47-49AA-A0FB-D19A0D3D9D98}"/>
    <cellStyle name="Normal 4 9 4 5" xfId="9930" xr:uid="{E883B33E-6308-4FF6-9680-F215C520DFC2}"/>
    <cellStyle name="Normal 4 9 4 5 2" xfId="20310" xr:uid="{5F0F5074-2CF6-416D-BFD7-6299FC13A09D}"/>
    <cellStyle name="Normal 4 9 4 6" xfId="25405" xr:uid="{BA7D3C25-E40B-4434-A1BB-73C9F27BBACC}"/>
    <cellStyle name="Normal 4 9 4 7" xfId="13965" xr:uid="{CE3262C7-FE81-4080-A643-90F204935236}"/>
    <cellStyle name="Normal 4 9 5" xfId="2946" xr:uid="{00000000-0005-0000-0000-0000C4060000}"/>
    <cellStyle name="Normal 4 9 5 2" xfId="6126" xr:uid="{8FE178C2-CBA3-433F-A7C2-84FC619F5B81}"/>
    <cellStyle name="Normal 4 9 5 2 2" xfId="24056" xr:uid="{4E4E5A2D-359D-46B2-A19E-DBF03D5EF5F9}"/>
    <cellStyle name="Normal 4 9 5 2 3" xfId="27543" xr:uid="{C39916A2-C003-4C43-9C9A-9AC63521D991}"/>
    <cellStyle name="Normal 4 9 5 2 4" xfId="15604" xr:uid="{4543F762-D666-4FA6-ABE4-C9631A5B5E34}"/>
    <cellStyle name="Normal 4 9 5 3" xfId="8057" xr:uid="{DE5353BF-C4EC-4276-9C20-3C9D1B71ABCA}"/>
    <cellStyle name="Normal 4 9 5 3 2" xfId="28759" xr:uid="{BC05135D-49F9-4C43-8779-B049198642E6}"/>
    <cellStyle name="Normal 4 9 5 3 3" xfId="18437" xr:uid="{AD4191F7-A8FF-4446-ABBC-0AF88631DCE5}"/>
    <cellStyle name="Normal 4 9 5 4" xfId="10890" xr:uid="{FA8A25CE-B31C-43F8-A59B-36EA28645A33}"/>
    <cellStyle name="Normal 4 9 5 4 2" xfId="21270" xr:uid="{4927AD9C-0BD5-4299-BC43-309E2FA370C1}"/>
    <cellStyle name="Normal 4 9 5 5" xfId="23971" xr:uid="{34073EE8-2408-4029-BCA1-F24C370C643F}"/>
    <cellStyle name="Normal 4 9 5 6" xfId="13467" xr:uid="{AC7DC948-1164-4B8F-BA4C-16C1F6D5BBCA}"/>
    <cellStyle name="Normal 4 9 6" xfId="2505" xr:uid="{00000000-0005-0000-0000-0000C5060000}"/>
    <cellStyle name="Normal 4 9 6 2" xfId="5785" xr:uid="{C5DB1F4C-84E0-4922-9AF3-EB13B41C9A24}"/>
    <cellStyle name="Normal 4 9 6 2 2" xfId="27872" xr:uid="{87BC2480-2AB3-4E58-946B-68C1A6688A73}"/>
    <cellStyle name="Normal 4 9 6 2 3" xfId="15177" xr:uid="{6429479B-48DE-4743-A1AE-AE3E25563ABC}"/>
    <cellStyle name="Normal 4 9 6 3" xfId="7630" xr:uid="{DC26186C-24BB-4851-B8BA-E951777B6486}"/>
    <cellStyle name="Normal 4 9 6 3 2" xfId="18010" xr:uid="{8D143DA6-04AA-4573-A04D-157B4DFCECA0}"/>
    <cellStyle name="Normal 4 9 6 4" xfId="10463" xr:uid="{6E09233B-E859-4C16-B2F7-186BEBD86034}"/>
    <cellStyle name="Normal 4 9 6 4 2" xfId="20843" xr:uid="{B2EBD67C-2D94-4BBC-9EC9-755791AC361C}"/>
    <cellStyle name="Normal 4 9 6 5" xfId="23170" xr:uid="{F03EBC55-AE1F-42DF-AB33-8551F9067632}"/>
    <cellStyle name="Normal 4 9 6 6" xfId="12893" xr:uid="{3021E087-4766-4419-B53E-DFF3977350AA}"/>
    <cellStyle name="Normal 4 9 7" xfId="2261" xr:uid="{00000000-0005-0000-0000-0000B9060000}"/>
    <cellStyle name="Normal 4 9 7 2" xfId="7388" xr:uid="{32C9A824-0488-4806-8D99-CFC51AABAF81}"/>
    <cellStyle name="Normal 4 9 7 2 2" xfId="17768" xr:uid="{DA96CD8A-5157-4F8F-9A9C-59010E38E781}"/>
    <cellStyle name="Normal 4 9 7 3" xfId="10221" xr:uid="{DC37B7A9-8333-428A-AFF8-B24F26B0F802}"/>
    <cellStyle name="Normal 4 9 7 3 2" xfId="20601" xr:uid="{09BA70BB-9E2F-4C92-BDE6-A2D55D353E26}"/>
    <cellStyle name="Normal 4 9 7 4" xfId="24844" xr:uid="{4CB515D3-9236-4373-A92A-18A2F5F6E62F}"/>
    <cellStyle name="Normal 4 9 7 5" xfId="14935" xr:uid="{A33D728C-722B-4236-A9CF-7BF81F686EC4}"/>
    <cellStyle name="Normal 4 9 8" xfId="3998" xr:uid="{FB00525F-F625-4EBD-91ED-9DCBAED536F6}"/>
    <cellStyle name="Normal 4 9 8 2" xfId="8822" xr:uid="{18EB733E-EE76-4921-A96E-C69C33C3D8B9}"/>
    <cellStyle name="Normal 4 9 8 2 2" xfId="19202" xr:uid="{30B088D8-493E-4B50-8AE3-E18AEF7C462B}"/>
    <cellStyle name="Normal 4 9 8 3" xfId="11655" xr:uid="{85D8D720-9657-4EE8-BBCD-0244CF3EF351}"/>
    <cellStyle name="Normal 4 9 8 3 2" xfId="22035" xr:uid="{0A524794-595E-421E-98C3-5BD4E863566A}"/>
    <cellStyle name="Normal 4 9 8 4" xfId="16369" xr:uid="{C46AB949-0015-4839-8683-C34DB6ABA655}"/>
    <cellStyle name="Normal 4 9 9" xfId="5342" xr:uid="{9F32A828-194D-41BB-86AC-BC1E9E4BD583}"/>
    <cellStyle name="Normal 4 9 9 2" xfId="14640"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3" xr:uid="{54CDD460-EA0A-4C9F-A2E9-D83616F70B34}"/>
    <cellStyle name="Normal 5 2 2 3 3 2 3 2 2 3" xfId="22974" xr:uid="{4F628876-254C-42A5-A33A-0B9E9D415554}"/>
    <cellStyle name="Normal 5 2 2 3 3 2 3 2 3" xfId="1057" xr:uid="{00000000-0005-0000-0000-0000D3050000}"/>
    <cellStyle name="Normal 5 2 2 3 3 2 3 2 3 2" xfId="1993" xr:uid="{00000000-0005-0000-0000-0000D4050000}"/>
    <cellStyle name="Normal 5 2 2 3 3 2 3 2 3 3" xfId="3717" xr:uid="{00000000-0005-0000-0000-000040050000}"/>
    <cellStyle name="Normal 5 2 2 3 3 2 3 2 3 3 2" xfId="4691" xr:uid="{51905AF2-C163-47F0-8B1F-2980361FD244}"/>
    <cellStyle name="Normal 5 2 2 3 3 2 3 2 3 3 3" xfId="30242" xr:uid="{CA1835E3-D7CA-494D-AA80-1B1149D5AFB8}"/>
    <cellStyle name="Normal 5 2 2 3 3 2 3 2 3 3 3 2" xfId="31385" xr:uid="{887E578E-D69D-402D-8C71-0EB314923E1C}"/>
    <cellStyle name="Normal 5 2 2 3 3 2 3 2 3 3 4" xfId="31582" xr:uid="{92D8B8E4-BB12-424E-9790-D21F8131DC73}"/>
    <cellStyle name="Normal 5 2 2 3 3 2 3 2 4" xfId="25787" xr:uid="{1D08EFFC-DA7F-41BE-978E-EC07123E36B4}"/>
    <cellStyle name="Normal 5 2 2 3 3 2 3 3" xfId="1058" xr:uid="{00000000-0005-0000-0000-0000D5050000}"/>
    <cellStyle name="Normal 5 2 2 3 3 2 3 4" xfId="2948" xr:uid="{00000000-0005-0000-0000-0000D2060000}"/>
    <cellStyle name="Normal 5 2 2 3 3 2 3 4 2" xfId="31296" xr:uid="{78CA0B19-A34B-4E31-AA24-2A14D9E7C4D2}"/>
    <cellStyle name="Normal 5 2 2 3 3 2 3 5" xfId="2101" xr:uid="{00000000-0005-0000-0000-000062020000}"/>
    <cellStyle name="Normal 5 2 2 3 3 2 3 5 2" xfId="4645" xr:uid="{DCF2241D-14ED-485A-9D65-B2AB943923E7}"/>
    <cellStyle name="Normal 5 2 2 3 3 2 3 5 3" xfId="30182" xr:uid="{A412684C-6109-4521-B609-EE02EEB536F2}"/>
    <cellStyle name="Normal 5 2 2 3 3 2 3 5 3 2" xfId="31326" xr:uid="{B0044842-2681-4637-80B7-F8CD98CD6A4C}"/>
    <cellStyle name="Normal 5 2 2 3 3 2 3 5 4" xfId="31522" xr:uid="{F88276D7-3241-416D-82B9-264DD5195C56}"/>
    <cellStyle name="Normal 5 2 2 3 3 2 3 6" xfId="4000" xr:uid="{F1B4F0B9-FD33-4680-A501-B9D0765C51F9}"/>
    <cellStyle name="Normal 5 2 2 3 3 2 3 6 2" xfId="4695" xr:uid="{87C651C8-4B39-4467-81FB-F4E1577DF4A5}"/>
    <cellStyle name="Normal 5 2 2 3 3 2 3 6 3" xfId="30303" xr:uid="{20D658DA-AA9C-4B8A-88DB-4A53FA3E1566}"/>
    <cellStyle name="Normal 5 2 2 3 3 2 3 6 3 2" xfId="31446" xr:uid="{8335C654-6A5B-43B0-9BF5-99B5E4D6EAF0}"/>
    <cellStyle name="Normal 5 2 2 3 3 2 3 6 4" xfId="31643" xr:uid="{648E6EA8-0CB8-4625-96BD-1713085C6150}"/>
    <cellStyle name="Normal 5 2 2 3 3 2 3 7" xfId="30124" xr:uid="{DAC80EA3-45F7-49F1-A349-239CC3856162}"/>
    <cellStyle name="Normal 5 2 2 3 3 2 3 7 2" xfId="30486" xr:uid="{207BB286-D44A-4530-97B5-78C32E75393D}"/>
    <cellStyle name="Normal 5 2 2 3 3 2 4" xfId="1059" xr:uid="{00000000-0005-0000-0000-0000D6050000}"/>
    <cellStyle name="Normal 5 2 2 3 3 2 4 2" xfId="2947" xr:uid="{00000000-0005-0000-0000-0000D3060000}"/>
    <cellStyle name="Normal 5 2 2 3 3 2 4 3" xfId="25592" xr:uid="{5B9280FC-9264-4B15-A200-680DEEC4D82C}"/>
    <cellStyle name="Normal 5 2 2 3 3 2 4 3 2" xfId="29624" xr:uid="{10ECCC93-74F9-4A09-802F-48DA5B303C31}"/>
    <cellStyle name="Normal 5 2 2 3 3 2 4 3 3" xfId="29600" xr:uid="{C8E61550-9BF6-4809-AD63-521FABB334AF}"/>
    <cellStyle name="Normal 5 2 2 3 3 2 4 3 3 2" xfId="29644" xr:uid="{CBBE4A4C-8051-48A5-A221-A862F98BE9FB}"/>
    <cellStyle name="Normal 5 2 2 3 3 2 4 3 3 3" xfId="30386" xr:uid="{869F3D5D-AE97-4CC5-B41A-A19DC4D969BE}"/>
    <cellStyle name="Normal 5 2 2 3 3 2 4 3 3 4" xfId="30373" xr:uid="{5CC7FCC2-30E8-4DE4-8C04-E4F3FF779ED6}"/>
    <cellStyle name="Normal 5 2 2 3 3 2 4 3 3 4 2" xfId="31712" xr:uid="{97349D98-A108-4282-8CFA-A793557F04C8}"/>
    <cellStyle name="Normal 5 2 2 3 3 2 4 3 4" xfId="30356" xr:uid="{1C60EA9A-684E-4679-89C8-749CEAB253C5}"/>
    <cellStyle name="Normal 5 2 2 3 3 2 4 3 4 2" xfId="31698" xr:uid="{AD204089-4C71-4050-991D-38E2B324F7EB}"/>
    <cellStyle name="Normal 5 2 2 3 3 2 5" xfId="2100" xr:uid="{00000000-0005-0000-0000-000060020000}"/>
    <cellStyle name="Normal 5 2 2 3 3 2 5 2" xfId="4664" xr:uid="{456E6ACB-B92B-4E09-90D7-9887AC9A6356}"/>
    <cellStyle name="Normal 5 2 2 3 3 2 5 3" xfId="30181" xr:uid="{949196C8-26F0-48F8-A360-5C93471FB753}"/>
    <cellStyle name="Normal 5 2 2 3 3 2 5 3 2" xfId="31325" xr:uid="{1776B697-3D7A-44A6-8CF4-26DCA157D5FD}"/>
    <cellStyle name="Normal 5 2 2 3 3 2 5 4" xfId="31521" xr:uid="{BEF860A1-5D07-4575-A886-606466C1C1D9}"/>
    <cellStyle name="Normal 5 2 2 3 3 2 6" xfId="3999" xr:uid="{A738EDEF-3EA0-4135-885D-6506E619A596}"/>
    <cellStyle name="Normal 5 2 2 3 3 2 6 2" xfId="4814" xr:uid="{54779593-FE24-451B-9985-E9D706451F82}"/>
    <cellStyle name="Normal 5 2 2 3 3 2 6 3" xfId="30302" xr:uid="{6891DA91-5722-4BAC-8C6B-FDD9DC564F07}"/>
    <cellStyle name="Normal 5 2 2 3 3 2 6 3 2" xfId="31445" xr:uid="{6A366D88-F890-46E2-BB04-E1D17258EF3B}"/>
    <cellStyle name="Normal 5 2 2 3 3 2 6 4" xfId="31642" xr:uid="{06A84B95-836D-4AEB-8DAA-809DFA91FB68}"/>
    <cellStyle name="Normal 5 2 2 3 3 2 7" xfId="30123" xr:uid="{16F6B502-50DE-40DF-90B1-0876CC1A1C94}"/>
    <cellStyle name="Normal 5 2 2 3 3 2 7 2" xfId="30485"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4" xr:uid="{00000000-0005-0000-0000-0000DC050000}"/>
    <cellStyle name="Normal 5 2 2 3 3 4 2 2 2 2 2" xfId="30090" xr:uid="{2B878A51-CD5F-4DE5-B930-3F48D284360B}"/>
    <cellStyle name="Normal 5 2 2 3 3 4 2 2 2 3" xfId="3718" xr:uid="{00000000-0005-0000-0000-000047050000}"/>
    <cellStyle name="Normal 5 2 2 3 3 4 2 2 2 3 2" xfId="4815" xr:uid="{A9DAC7E2-553D-4565-B80F-940B97A51BE8}"/>
    <cellStyle name="Normal 5 2 2 3 3 4 2 2 2 3 3" xfId="30243" xr:uid="{BA581B0B-DADD-427E-9227-F1A4995BB8C9}"/>
    <cellStyle name="Normal 5 2 2 3 3 4 2 2 2 3 3 2" xfId="31386" xr:uid="{D3E5510B-31A3-4A73-B547-9B3F2D2B326B}"/>
    <cellStyle name="Normal 5 2 2 3 3 4 2 2 2 3 4" xfId="31583" xr:uid="{21BABE29-A0ED-45DF-9708-DEE6E0C6E1A6}"/>
    <cellStyle name="Normal 5 2 2 3 3 4 2 2 2 4" xfId="25782" xr:uid="{36E75808-49D3-4D14-9DA6-61DB80D655FD}"/>
    <cellStyle name="Normal 5 2 2 3 3 4 2 2 3" xfId="1995" xr:uid="{00000000-0005-0000-0000-0000DD050000}"/>
    <cellStyle name="Normal 5 2 2 3 3 4 2 2 4" xfId="23413" xr:uid="{BA854DC5-60A5-4E12-82F7-BBD7FC263D3A}"/>
    <cellStyle name="Normal 5 2 2 3 3 4 2 3" xfId="1065" xr:uid="{00000000-0005-0000-0000-0000DE050000}"/>
    <cellStyle name="Normal 5 2 2 3 3 4 2 3 2" xfId="1066" xr:uid="{00000000-0005-0000-0000-0000DF050000}"/>
    <cellStyle name="Normal 5 2 2 3 3 4 2 3 2 2" xfId="25814" xr:uid="{0AE676AB-4C86-4CA3-9C45-55D8413D79AD}"/>
    <cellStyle name="Normal 5 2 2 3 3 4 2 3 2 3" xfId="23196" xr:uid="{A05CFCBC-1C32-439E-B3B0-8BBB5EA27847}"/>
    <cellStyle name="Normal 5 2 2 3 3 4 2 3 3" xfId="1067" xr:uid="{00000000-0005-0000-0000-0000E0050000}"/>
    <cellStyle name="Normal 5 2 2 3 3 4 2 3 3 2" xfId="24261" xr:uid="{4E635149-A9CA-4E61-A008-49F6F6E6E5A8}"/>
    <cellStyle name="Normal 5 2 2 3 3 4 2 3 3 3" xfId="24682" xr:uid="{F7A47AF9-6E5B-4813-8096-B603E3BB974D}"/>
    <cellStyle name="Normal 5 2 2 3 3 4 2 3 4" xfId="2103" xr:uid="{00000000-0005-0000-0000-000068020000}"/>
    <cellStyle name="Normal 5 2 2 3 3 4 2 3 4 2" xfId="4708" xr:uid="{B07E0505-B8A6-484D-AAA8-0C41974ED4F4}"/>
    <cellStyle name="Normal 5 2 2 3 3 4 2 3 4 3" xfId="30184" xr:uid="{9A0870E9-F2F2-44FB-8B46-C48A4968FEEF}"/>
    <cellStyle name="Normal 5 2 2 3 3 4 2 3 4 3 2" xfId="31328" xr:uid="{CF04E88C-F7B3-4D7A-9717-FD9ACBD6475E}"/>
    <cellStyle name="Normal 5 2 2 3 3 4 2 3 4 4" xfId="31524" xr:uid="{A111558E-E85F-4251-9D3B-B86A6E2852FF}"/>
    <cellStyle name="Normal 5 2 2 3 3 4 2 3 5" xfId="25792" xr:uid="{BE81E2B3-54B5-44DA-A7B7-DF27FBF44B0E}"/>
    <cellStyle name="Normal 5 2 2 3 3 4 2 3 6" xfId="30536" xr:uid="{6AF04956-A4AA-40F2-9013-C6A327256590}"/>
    <cellStyle name="Normal 5 2 2 3 3 4 2 4" xfId="24194" xr:uid="{8D3CA287-FEA1-4E49-ADF5-2EF14E33D055}"/>
    <cellStyle name="Normal 5 2 2 3 3 4 3" xfId="1068" xr:uid="{00000000-0005-0000-0000-0000E1050000}"/>
    <cellStyle name="Normal 5 2 2 3 3 4 4" xfId="2949" xr:uid="{00000000-0005-0000-0000-0000DB060000}"/>
    <cellStyle name="Normal 5 2 2 3 3 4 4 2" xfId="31290" xr:uid="{DEB5B321-0F2A-4419-A5CA-930B6F07E2F7}"/>
    <cellStyle name="Normal 5 2 2 3 3 4 5" xfId="2102" xr:uid="{00000000-0005-0000-0000-000065020000}"/>
    <cellStyle name="Normal 5 2 2 3 3 4 5 2" xfId="3790" xr:uid="{BC5A38D1-BFF3-476A-8A69-EA1EE0617EC6}"/>
    <cellStyle name="Normal 5 2 2 3 3 4 5 3" xfId="30183" xr:uid="{5C24DA68-97CD-49FE-802F-E259FD9B70A3}"/>
    <cellStyle name="Normal 5 2 2 3 3 4 5 3 2" xfId="31327" xr:uid="{79426398-3EAD-4E7A-9356-7A768B6FCB74}"/>
    <cellStyle name="Normal 5 2 2 3 3 4 5 4" xfId="31523" xr:uid="{3AC3627F-72DF-4B18-B008-B92A5C21CB5D}"/>
    <cellStyle name="Normal 5 2 2 3 3 4 6" xfId="4001" xr:uid="{D8FD9E04-9092-4C4B-A910-C73C5CD42691}"/>
    <cellStyle name="Normal 5 2 2 3 3 4 6 2" xfId="4694" xr:uid="{E279391E-A262-4102-8448-E71B06C35C79}"/>
    <cellStyle name="Normal 5 2 2 3 3 4 6 3" xfId="30304" xr:uid="{A30F632E-33C2-4D26-936D-ECDA03E22F6E}"/>
    <cellStyle name="Normal 5 2 2 3 3 4 6 3 2" xfId="31447" xr:uid="{164E3A5C-7416-44FC-8177-DC798DF6E6A0}"/>
    <cellStyle name="Normal 5 2 2 3 3 4 6 4" xfId="31644" xr:uid="{B9006B00-B933-4FB1-A35A-D7221D1C0512}"/>
    <cellStyle name="Normal 5 2 2 3 3 4 7" xfId="30125" xr:uid="{703E38E7-8BA4-47CE-A103-8E02D7643E7A}"/>
    <cellStyle name="Normal 5 2 2 3 3 4 7 2" xfId="30487" xr:uid="{2C6C969A-844E-4616-8573-0FAFBA4D69CF}"/>
    <cellStyle name="Normal 5 2 2 3 3 5" xfId="1069" xr:uid="{00000000-0005-0000-0000-0000E2050000}"/>
    <cellStyle name="Normal 5 2 2 3 3 5 2" xfId="1070" xr:uid="{00000000-0005-0000-0000-0000E3050000}"/>
    <cellStyle name="Normal 5 2 2 3 3 5 3" xfId="3719" xr:uid="{00000000-0005-0000-0000-00004E050000}"/>
    <cellStyle name="Normal 5 2 2 3 3 5 3 2" xfId="4794" xr:uid="{DF0BC7BF-5428-4780-84E3-7F8E288418C8}"/>
    <cellStyle name="Normal 5 2 2 3 3 5 3 2 2" xfId="27326" xr:uid="{F12C00FE-6AFB-4D00-84B2-71822DC2DF6A}"/>
    <cellStyle name="Normal 5 2 2 3 3 5 3 3" xfId="22848" xr:uid="{659AE614-353A-4FE0-9C98-E3D2FE7BC367}"/>
    <cellStyle name="Normal 5 2 2 3 3 5 3 4" xfId="30244" xr:uid="{10F24001-7CC0-44EC-B648-411E63A266B9}"/>
    <cellStyle name="Normal 5 2 2 3 3 5 3 4 2" xfId="31387" xr:uid="{B9C0C66D-8676-4A44-BA99-B9C8122368E0}"/>
    <cellStyle name="Normal 5 2 2 3 3 5 3 5" xfId="31584" xr:uid="{747A6EBE-5AA8-4D25-B6CA-2B8E86458B98}"/>
    <cellStyle name="Normal 5 2 2 3 3 5 4" xfId="25352"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1" xr:uid="{B47C1D1D-4990-4E6D-8D87-F2D0EA821190}"/>
    <cellStyle name="Normal 5 2 2 3 4 3 2 2 3" xfId="25684" xr:uid="{C0596603-1DB0-4B26-9F87-3B5181B6B939}"/>
    <cellStyle name="Normal 5 2 2 3 4 3 2 3" xfId="1076" xr:uid="{00000000-0005-0000-0000-0000E9050000}"/>
    <cellStyle name="Normal 5 2 2 3 4 3 2 3 2" xfId="1996" xr:uid="{00000000-0005-0000-0000-0000EA050000}"/>
    <cellStyle name="Normal 5 2 2 3 4 3 2 3 3" xfId="3720" xr:uid="{00000000-0005-0000-0000-000055050000}"/>
    <cellStyle name="Normal 5 2 2 3 4 3 2 3 3 2" xfId="4778" xr:uid="{2AAB0A08-DE9A-4C96-9B2A-1DB1A63BD9DB}"/>
    <cellStyle name="Normal 5 2 2 3 4 3 2 3 3 3" xfId="30245" xr:uid="{0B60F80B-7368-4D89-BA1E-AC6E4192ADD4}"/>
    <cellStyle name="Normal 5 2 2 3 4 3 2 3 3 3 2" xfId="31388" xr:uid="{6980F92F-2E8D-4F9E-B82F-A0952100F3DD}"/>
    <cellStyle name="Normal 5 2 2 3 4 3 2 3 3 4" xfId="31585" xr:uid="{7B6E9149-EDD8-47F2-8D5F-A2FC9635B763}"/>
    <cellStyle name="Normal 5 2 2 3 4 3 2 4" xfId="25685" xr:uid="{D36B2ED3-0F57-4BA2-8ECD-62BF05B0572F}"/>
    <cellStyle name="Normal 5 2 2 3 4 3 3" xfId="1077" xr:uid="{00000000-0005-0000-0000-0000EB050000}"/>
    <cellStyle name="Normal 5 2 2 3 4 3 4" xfId="2950" xr:uid="{00000000-0005-0000-0000-0000E1060000}"/>
    <cellStyle name="Normal 5 2 2 3 4 3 4 2" xfId="31274" xr:uid="{48413553-C1B7-4B8D-A3C6-C8BF89975138}"/>
    <cellStyle name="Normal 5 2 2 3 4 3 5" xfId="2105" xr:uid="{00000000-0005-0000-0000-00006C020000}"/>
    <cellStyle name="Normal 5 2 2 3 4 3 5 2" xfId="4052" xr:uid="{49B8B7A8-4856-40A4-A58F-9BFE37881BD3}"/>
    <cellStyle name="Normal 5 2 2 3 4 3 5 3" xfId="30186" xr:uid="{A70DBE0C-D5CA-4EAB-A3CA-07F95394E9AE}"/>
    <cellStyle name="Normal 5 2 2 3 4 3 5 3 2" xfId="31330" xr:uid="{490372D4-432A-4B6E-B243-E866D76B8184}"/>
    <cellStyle name="Normal 5 2 2 3 4 3 5 4" xfId="31526" xr:uid="{90AC1405-FE79-424A-BC37-FF05E9503406}"/>
    <cellStyle name="Normal 5 2 2 3 4 3 6" xfId="4003" xr:uid="{2E9BA179-24FF-4822-9D6C-F2734EFD2CB0}"/>
    <cellStyle name="Normal 5 2 2 3 4 3 6 2" xfId="4804" xr:uid="{2387F2B7-3B47-4789-BF4E-B979001A8FAA}"/>
    <cellStyle name="Normal 5 2 2 3 4 3 6 3" xfId="30306" xr:uid="{5726D493-8CED-4265-A434-DFD8EB311CD3}"/>
    <cellStyle name="Normal 5 2 2 3 4 3 6 3 2" xfId="31449" xr:uid="{FB181689-6E48-4E44-96B3-385555CE579C}"/>
    <cellStyle name="Normal 5 2 2 3 4 3 6 4" xfId="31646" xr:uid="{0067E494-22D7-4B3A-984D-B426336F4E2D}"/>
    <cellStyle name="Normal 5 2 2 3 4 3 7" xfId="30127" xr:uid="{902DB47F-C143-433C-8E02-ECCFBB8FA346}"/>
    <cellStyle name="Normal 5 2 2 3 4 3 7 2" xfId="30489" xr:uid="{56017849-602A-438E-96E0-4DE9B6F02764}"/>
    <cellStyle name="Normal 5 2 2 3 4 4" xfId="1078" xr:uid="{00000000-0005-0000-0000-0000EC050000}"/>
    <cellStyle name="Normal 5 2 2 3 4 4 2" xfId="1997" xr:uid="{00000000-0005-0000-0000-0000ED050000}"/>
    <cellStyle name="Normal 5 2 2 3 4 4 3" xfId="3721" xr:uid="{00000000-0005-0000-0000-000058050000}"/>
    <cellStyle name="Normal 5 2 2 3 4 4 3 2" xfId="4706" xr:uid="{FB999CD8-02A8-4F7C-89CE-DB6631DE48C4}"/>
    <cellStyle name="Normal 5 2 2 3 4 4 3 3" xfId="30246" xr:uid="{EE5ADEA2-84D4-4505-87AE-A6C270C3F801}"/>
    <cellStyle name="Normal 5 2 2 3 4 4 3 3 2" xfId="31389" xr:uid="{DE289E50-B422-42E4-BB23-771C03B0FE6E}"/>
    <cellStyle name="Normal 5 2 2 3 4 4 3 4" xfId="31586" xr:uid="{8C678CD5-606D-4C9C-A7A2-159D864DB7F7}"/>
    <cellStyle name="Normal 5 2 2 3 4 5" xfId="2104" xr:uid="{00000000-0005-0000-0000-00006A020000}"/>
    <cellStyle name="Normal 5 2 2 3 4 5 2" xfId="4658" xr:uid="{67E9FDA9-5A2B-445D-B40D-93E8A98A8238}"/>
    <cellStyle name="Normal 5 2 2 3 4 5 3" xfId="30185" xr:uid="{4CB0E304-139B-42D7-9A87-E169EFE7D601}"/>
    <cellStyle name="Normal 5 2 2 3 4 5 3 2" xfId="31329" xr:uid="{0F5135EB-14E6-42DE-B2B0-75C666FB0A17}"/>
    <cellStyle name="Normal 5 2 2 3 4 5 4" xfId="31525" xr:uid="{E4FC8698-639F-4C7B-A547-7219F1D50986}"/>
    <cellStyle name="Normal 5 2 2 3 4 6" xfId="4002" xr:uid="{483D2F10-7048-47B5-8EC8-C27C7ED5C5D2}"/>
    <cellStyle name="Normal 5 2 2 3 4 6 2" xfId="4721" xr:uid="{9099B238-0B4B-4E4D-B266-C731E14F65F2}"/>
    <cellStyle name="Normal 5 2 2 3 4 6 3" xfId="30305" xr:uid="{CE79C3A2-8FAA-47C3-A986-94ABFF393284}"/>
    <cellStyle name="Normal 5 2 2 3 4 6 3 2" xfId="31448" xr:uid="{6D797409-02BE-47A8-973D-58729081A7B3}"/>
    <cellStyle name="Normal 5 2 2 3 4 6 4" xfId="31645" xr:uid="{F8C769A2-8633-48D8-9C86-DFE6F04F67C4}"/>
    <cellStyle name="Normal 5 2 2 3 4 7" xfId="30126" xr:uid="{920D9317-59AD-4444-9F3B-B0AB3DA1419C}"/>
    <cellStyle name="Normal 5 2 2 3 4 7 2" xfId="30488" xr:uid="{2D2D5388-0491-48DD-9BA0-7F231209010E}"/>
    <cellStyle name="Normal 5 2 2 3 5" xfId="2066" xr:uid="{00000000-0005-0000-0000-00005D020000}"/>
    <cellStyle name="Normal 5 2 2 3 5 2" xfId="4744" xr:uid="{D9BCE5B0-F41F-41F6-A6AC-41E5B78235A9}"/>
    <cellStyle name="Normal 5 2 2 3 5 3" xfId="30166" xr:uid="{F6DDC9EB-CD6C-4D04-8F67-4FD996169366}"/>
    <cellStyle name="Normal 5 2 2 3 5 3 2" xfId="30490" xr:uid="{063E2B6E-8838-4EF2-91BA-1A4AB6C209F2}"/>
    <cellStyle name="Normal 5 2 2 3 5 4" xfId="31506" xr:uid="{4C9C7E84-AA75-41E2-BFB1-21A740FAD8B6}"/>
    <cellStyle name="Normal 5 2 2 3 6" xfId="30103" xr:uid="{93BD7124-346B-4FA7-9E75-822A18739E86}"/>
    <cellStyle name="Normal 5 2 2 3 6 2" xfId="30471"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5" xr:uid="{B7ABCA13-C252-49DE-8A75-C393116E6978}"/>
    <cellStyle name="Normal 5 2 2 4 3 2 2 3" xfId="25771" xr:uid="{D99DDDD1-ADF3-4C2F-9B0B-0766981E1FE4}"/>
    <cellStyle name="Normal 5 2 2 4 3 2 3" xfId="1084" xr:uid="{00000000-0005-0000-0000-0000F3050000}"/>
    <cellStyle name="Normal 5 2 2 4 3 2 3 2" xfId="1998" xr:uid="{00000000-0005-0000-0000-0000F4050000}"/>
    <cellStyle name="Normal 5 2 2 4 3 2 3 3" xfId="3722" xr:uid="{00000000-0005-0000-0000-00005F050000}"/>
    <cellStyle name="Normal 5 2 2 4 3 2 3 3 2" xfId="4736" xr:uid="{E49EB17C-CF0A-4F32-A8B8-D0C3423F7ADE}"/>
    <cellStyle name="Normal 5 2 2 4 3 2 3 3 3" xfId="30247" xr:uid="{A9BCBA25-83A3-4A30-9CD3-15C108FB8C79}"/>
    <cellStyle name="Normal 5 2 2 4 3 2 3 3 3 2" xfId="31390" xr:uid="{05EB7F35-34C6-4A04-A0F4-C81EF4E61930}"/>
    <cellStyle name="Normal 5 2 2 4 3 2 3 3 4" xfId="31587" xr:uid="{75B07DF1-2E2E-4D26-A331-293EB1A84567}"/>
    <cellStyle name="Normal 5 2 2 4 3 2 4" xfId="24570" xr:uid="{CA10D6C3-1290-4ABF-AABF-26E17988ED1A}"/>
    <cellStyle name="Normal 5 2 2 4 3 3" xfId="1085" xr:uid="{00000000-0005-0000-0000-0000F5050000}"/>
    <cellStyle name="Normal 5 2 2 4 3 4" xfId="2951" xr:uid="{00000000-0005-0000-0000-0000E8060000}"/>
    <cellStyle name="Normal 5 2 2 4 3 4 2" xfId="31277" xr:uid="{5827531A-151D-490E-B9CC-5F64E61F31DF}"/>
    <cellStyle name="Normal 5 2 2 4 3 5" xfId="2107" xr:uid="{00000000-0005-0000-0000-000070020000}"/>
    <cellStyle name="Normal 5 2 2 4 3 5 2" xfId="4629" xr:uid="{CB491582-F2CB-4E36-BE6E-EFC681D7156D}"/>
    <cellStyle name="Normal 5 2 2 4 3 5 3" xfId="30188" xr:uid="{3AAE0EAE-E8B5-495C-B313-D9EF9D9CAB64}"/>
    <cellStyle name="Normal 5 2 2 4 3 5 3 2" xfId="31332" xr:uid="{0267AC5B-64C6-4486-ADCE-246F465FDD47}"/>
    <cellStyle name="Normal 5 2 2 4 3 5 4" xfId="31528" xr:uid="{9CB041FA-68C5-4343-A51A-DA27C8958F9D}"/>
    <cellStyle name="Normal 5 2 2 4 3 6" xfId="4005" xr:uid="{D558FD0F-23C1-46DD-B9F0-9F8795729785}"/>
    <cellStyle name="Normal 5 2 2 4 3 6 2" xfId="4713" xr:uid="{B120F520-B966-4AD5-8EBE-409F270073F9}"/>
    <cellStyle name="Normal 5 2 2 4 3 6 3" xfId="30308" xr:uid="{699D5CA2-FACA-4377-99AD-77942E973491}"/>
    <cellStyle name="Normal 5 2 2 4 3 6 3 2" xfId="31451" xr:uid="{5F533371-818D-4244-ABD4-7A17DD389363}"/>
    <cellStyle name="Normal 5 2 2 4 3 6 4" xfId="31648" xr:uid="{EB53F69C-BF68-4DCA-85B3-F9FB5F32E27C}"/>
    <cellStyle name="Normal 5 2 2 4 3 7" xfId="30129" xr:uid="{BDE27110-9B13-48B7-8653-B497F720F538}"/>
    <cellStyle name="Normal 5 2 2 4 3 7 2" xfId="30492" xr:uid="{FD9D9EF5-F197-45A3-BC3A-5650DE888412}"/>
    <cellStyle name="Normal 5 2 2 4 4" xfId="1086" xr:uid="{00000000-0005-0000-0000-0000F6050000}"/>
    <cellStyle name="Normal 5 2 2 4 4 2" xfId="1087" xr:uid="{00000000-0005-0000-0000-0000F7050000}"/>
    <cellStyle name="Normal 5 2 2 4 4 3" xfId="3723" xr:uid="{00000000-0005-0000-0000-000062050000}"/>
    <cellStyle name="Normal 5 2 2 4 4 3 2" xfId="4741" xr:uid="{85B5A93A-A824-41A3-9870-5FB5020B28AB}"/>
    <cellStyle name="Normal 5 2 2 4 4 3 3" xfId="30248" xr:uid="{33C48EDD-9586-4230-8BA4-66265587F273}"/>
    <cellStyle name="Normal 5 2 2 4 4 3 3 2" xfId="31391" xr:uid="{922174FC-994D-4960-94F6-152FE500B889}"/>
    <cellStyle name="Normal 5 2 2 4 4 3 4" xfId="31588" xr:uid="{E291B842-5ED4-4126-8BEA-A2175FDD78C9}"/>
    <cellStyle name="Normal 5 2 2 4 5" xfId="2106" xr:uid="{00000000-0005-0000-0000-00006E020000}"/>
    <cellStyle name="Normal 5 2 2 4 5 2" xfId="4678" xr:uid="{1C1F360D-C6E5-496D-8E0B-7C61EF688A4B}"/>
    <cellStyle name="Normal 5 2 2 4 5 3" xfId="30187" xr:uid="{2FA02E78-E05B-4D87-8A46-DB8A8ADCC86C}"/>
    <cellStyle name="Normal 5 2 2 4 5 3 2" xfId="31331" xr:uid="{FBB927C5-8BB1-4180-BA69-EEF312036142}"/>
    <cellStyle name="Normal 5 2 2 4 5 4" xfId="31527" xr:uid="{8FFD126D-2DEA-4100-A5CD-7641C553E7A8}"/>
    <cellStyle name="Normal 5 2 2 4 6" xfId="4004" xr:uid="{487C8B09-2829-42FC-9B86-25DB3AB10663}"/>
    <cellStyle name="Normal 5 2 2 4 6 2" xfId="4777" xr:uid="{C7B64242-53F0-4D37-B483-14A3329CCC0F}"/>
    <cellStyle name="Normal 5 2 2 4 6 3" xfId="30307" xr:uid="{A106EA70-5CF5-4F4F-839A-1F540D6AFC82}"/>
    <cellStyle name="Normal 5 2 2 4 6 3 2" xfId="31450" xr:uid="{E6C509AA-8B5E-4123-B775-483D5B730539}"/>
    <cellStyle name="Normal 5 2 2 4 6 4" xfId="31647" xr:uid="{8920FE63-A71F-4725-A7D7-BA468668BA0F}"/>
    <cellStyle name="Normal 5 2 2 4 7" xfId="30128" xr:uid="{2236E3FF-3A86-4CD1-98F1-1886F111A065}"/>
    <cellStyle name="Normal 5 2 2 4 7 2" xfId="30491" xr:uid="{45FC10F0-4741-45B2-BDBE-913619A599F3}"/>
    <cellStyle name="Normal 5 2 2 5" xfId="29601" xr:uid="{51A7D0CB-4AEF-4815-897D-E9DF6C04761B}"/>
    <cellStyle name="Normal 5 2 2 5 2" xfId="29632" xr:uid="{4D46F027-DFAF-43F3-8432-E8ADA4FEF75B}"/>
    <cellStyle name="Normal 5 2 2 5 3" xfId="30357" xr:uid="{B88E4284-E474-4823-9891-BF93F08DC332}"/>
    <cellStyle name="Normal 5 2 2 5 3 2" xfId="30493" xr:uid="{31576F81-3AEC-4A0F-9C51-2A5DB1814C7E}"/>
    <cellStyle name="Normal 5 2 2 6" xfId="31498"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7" xr:uid="{4777385D-2B03-4739-880A-360C2F6CA172}"/>
    <cellStyle name="Normal 5 2 4 3 2 3 2 2 3" xfId="25591" xr:uid="{4194AEC9-B5D1-4293-B8C5-62D7DE423C61}"/>
    <cellStyle name="Normal 5 2 4 3 2 3 2 3" xfId="1100" xr:uid="{00000000-0005-0000-0000-000004060000}"/>
    <cellStyle name="Normal 5 2 4 3 2 3 2 3 2" xfId="1999" xr:uid="{00000000-0005-0000-0000-000005060000}"/>
    <cellStyle name="Normal 5 2 4 3 2 3 2 3 3" xfId="3724" xr:uid="{00000000-0005-0000-0000-000070050000}"/>
    <cellStyle name="Normal 5 2 4 3 2 3 2 3 3 2" xfId="4753" xr:uid="{FD3276C6-408C-4237-B809-AE73C12F6AE6}"/>
    <cellStyle name="Normal 5 2 4 3 2 3 2 3 3 3" xfId="30249" xr:uid="{8E939996-71BD-47CE-9BF4-4ED640E9C488}"/>
    <cellStyle name="Normal 5 2 4 3 2 3 2 3 3 3 2" xfId="31392" xr:uid="{E5FDB7D8-82CC-42F9-B24A-1AB0B72AE30F}"/>
    <cellStyle name="Normal 5 2 4 3 2 3 2 3 3 4" xfId="31589" xr:uid="{169BD90C-78A7-48C8-8B4D-B8A3362C27BE}"/>
    <cellStyle name="Normal 5 2 4 3 2 3 2 4" xfId="23145" xr:uid="{70717655-02F4-404C-95BB-4DB5536E3E99}"/>
    <cellStyle name="Normal 5 2 4 3 2 3 3" xfId="1101" xr:uid="{00000000-0005-0000-0000-000006060000}"/>
    <cellStyle name="Normal 5 2 4 3 2 3 4" xfId="2953" xr:uid="{00000000-0005-0000-0000-0000F4060000}"/>
    <cellStyle name="Normal 5 2 4 3 2 3 4 2" xfId="31278" xr:uid="{51508AF3-39AA-43A7-A514-BBE022261B7A}"/>
    <cellStyle name="Normal 5 2 4 3 2 3 5" xfId="2109" xr:uid="{00000000-0005-0000-0000-000079020000}"/>
    <cellStyle name="Normal 5 2 4 3 2 3 5 2" xfId="4628" xr:uid="{D9BC3CB2-5DA1-450C-BCAA-C84E226AB1E6}"/>
    <cellStyle name="Normal 5 2 4 3 2 3 5 3" xfId="30190" xr:uid="{2FCB911F-22F5-4527-8AEA-8BB8AA3518F0}"/>
    <cellStyle name="Normal 5 2 4 3 2 3 5 3 2" xfId="31334" xr:uid="{C304E2DA-C317-4027-B01C-219F31AF267C}"/>
    <cellStyle name="Normal 5 2 4 3 2 3 5 4" xfId="31530" xr:uid="{0DF2BB2A-E61A-4C92-BAFA-3A88549AEB66}"/>
    <cellStyle name="Normal 5 2 4 3 2 3 6" xfId="4007" xr:uid="{993A1062-C514-464B-A529-806C1AF30B6A}"/>
    <cellStyle name="Normal 5 2 4 3 2 3 6 2" xfId="4693" xr:uid="{C18C23D0-B407-4C1A-B972-7E83A621B743}"/>
    <cellStyle name="Normal 5 2 4 3 2 3 6 3" xfId="30310" xr:uid="{487F42B9-1B4B-44C3-988E-42342B8A86DF}"/>
    <cellStyle name="Normal 5 2 4 3 2 3 6 3 2" xfId="31453" xr:uid="{27CFB7E5-D04B-4E2D-9DC7-CDEAC6CF78C9}"/>
    <cellStyle name="Normal 5 2 4 3 2 3 6 4" xfId="31650" xr:uid="{4D303C41-AC8E-454A-A937-02A3DD263DCF}"/>
    <cellStyle name="Normal 5 2 4 3 2 3 7" xfId="30131" xr:uid="{83341974-E50B-44D0-9696-9A6A4FF79FC7}"/>
    <cellStyle name="Normal 5 2 4 3 2 3 7 2" xfId="30495" xr:uid="{62A7FCD7-3DD3-460C-A526-2E072EA83AC6}"/>
    <cellStyle name="Normal 5 2 4 3 2 4" xfId="1102" xr:uid="{00000000-0005-0000-0000-000007060000}"/>
    <cellStyle name="Normal 5 2 4 3 2 4 2" xfId="2952" xr:uid="{00000000-0005-0000-0000-0000F5060000}"/>
    <cellStyle name="Normal 5 2 4 3 2 4 3" xfId="24689" xr:uid="{973BBD0D-C702-493A-B63A-7B759697D574}"/>
    <cellStyle name="Normal 5 2 4 3 2 4 3 2" xfId="29621" xr:uid="{75BA985B-775E-4986-B0DE-8AF96A156831}"/>
    <cellStyle name="Normal 5 2 4 3 2 4 3 3" xfId="29602" xr:uid="{406D4EA0-1A70-4389-8944-9FA1A8219A8A}"/>
    <cellStyle name="Normal 5 2 4 3 2 4 3 3 2" xfId="29645" xr:uid="{923DCAA1-B380-4E41-9BA9-6417B9F666E0}"/>
    <cellStyle name="Normal 5 2 4 3 2 4 3 3 3" xfId="30387" xr:uid="{1139EB9C-6328-4471-8AA4-7F81A5EA54F4}"/>
    <cellStyle name="Normal 5 2 4 3 2 4 3 3 4" xfId="30374" xr:uid="{E276286F-A8BD-43EF-B465-B006F70E65A1}"/>
    <cellStyle name="Normal 5 2 4 3 2 4 3 3 4 2" xfId="31713" xr:uid="{71AE4F98-CC52-4A8A-914B-1B3A2FF29A1C}"/>
    <cellStyle name="Normal 5 2 4 3 2 4 3 4" xfId="30358" xr:uid="{BB7BBCD9-B969-4973-A8B6-6CB722F841E4}"/>
    <cellStyle name="Normal 5 2 4 3 2 4 3 4 2" xfId="31699" xr:uid="{F60ECDD6-7D39-47D2-80B0-FE4508F286D8}"/>
    <cellStyle name="Normal 5 2 4 3 2 5" xfId="2108" xr:uid="{00000000-0005-0000-0000-000077020000}"/>
    <cellStyle name="Normal 5 2 4 3 2 5 2" xfId="4633" xr:uid="{CE0C5B6A-2719-4A04-925F-57872C2DEC2B}"/>
    <cellStyle name="Normal 5 2 4 3 2 5 3" xfId="30189" xr:uid="{6A370297-6A41-4E24-B999-B6EBAA07B436}"/>
    <cellStyle name="Normal 5 2 4 3 2 5 3 2" xfId="31333" xr:uid="{966323EF-1FDA-4294-B815-716BB4BA52AC}"/>
    <cellStyle name="Normal 5 2 4 3 2 5 4" xfId="31529" xr:uid="{08096505-C56A-4159-AECA-7DFEAECA569B}"/>
    <cellStyle name="Normal 5 2 4 3 2 6" xfId="4006" xr:uid="{21BCC244-DE2D-4E05-B4CA-800C7ACB717D}"/>
    <cellStyle name="Normal 5 2 4 3 2 6 2" xfId="4808" xr:uid="{FE4BE598-DEBE-491E-8102-65FC12E0DC06}"/>
    <cellStyle name="Normal 5 2 4 3 2 6 3" xfId="30309" xr:uid="{F505CACC-2E7E-4908-B592-B7E4ACA029E0}"/>
    <cellStyle name="Normal 5 2 4 3 2 6 3 2" xfId="31452" xr:uid="{39A1DB0C-5820-4471-897E-0EF9158064D9}"/>
    <cellStyle name="Normal 5 2 4 3 2 6 4" xfId="31649" xr:uid="{5F240F98-984C-4E11-894B-FD68B60B2DC6}"/>
    <cellStyle name="Normal 5 2 4 3 2 7" xfId="30130" xr:uid="{C81275DE-CA30-40D7-AD33-FAB62E0FACED}"/>
    <cellStyle name="Normal 5 2 4 3 2 7 2" xfId="30494"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0" xr:uid="{00000000-0005-0000-0000-00000D060000}"/>
    <cellStyle name="Normal 5 2 4 3 4 2 2 2 2 2" xfId="30091" xr:uid="{00FBE9D4-901D-40C4-AE9A-A01535727F0E}"/>
    <cellStyle name="Normal 5 2 4 3 4 2 2 2 3" xfId="3725" xr:uid="{00000000-0005-0000-0000-000077050000}"/>
    <cellStyle name="Normal 5 2 4 3 4 2 2 2 3 2" xfId="4699" xr:uid="{D86AE0E5-80AB-45CC-BB51-27009840DF19}"/>
    <cellStyle name="Normal 5 2 4 3 4 2 2 2 3 3" xfId="30250" xr:uid="{A5913D0B-F3AB-4685-B461-6789188CB0C7}"/>
    <cellStyle name="Normal 5 2 4 3 4 2 2 2 3 3 2" xfId="31393" xr:uid="{607078C3-D295-4A84-8F6C-C1F600B3DD7A}"/>
    <cellStyle name="Normal 5 2 4 3 4 2 2 2 3 4" xfId="31590" xr:uid="{A5395D31-9BC9-49DA-9AD2-437533C755D4}"/>
    <cellStyle name="Normal 5 2 4 3 4 2 2 2 4" xfId="25813" xr:uid="{68E33F85-01FB-4372-96FF-2C95551D6F42}"/>
    <cellStyle name="Normal 5 2 4 3 4 2 2 3" xfId="2001" xr:uid="{00000000-0005-0000-0000-00000E060000}"/>
    <cellStyle name="Normal 5 2 4 3 4 2 2 4" xfId="24562" xr:uid="{1ABF2154-0515-420D-BA6C-050AA83C1161}"/>
    <cellStyle name="Normal 5 2 4 3 4 2 3" xfId="1108" xr:uid="{00000000-0005-0000-0000-00000F060000}"/>
    <cellStyle name="Normal 5 2 4 3 4 2 3 2" xfId="1109" xr:uid="{00000000-0005-0000-0000-000010060000}"/>
    <cellStyle name="Normal 5 2 4 3 4 2 3 2 2" xfId="25779" xr:uid="{C55AA561-4A9A-4C64-850D-C3D11D4FEE4B}"/>
    <cellStyle name="Normal 5 2 4 3 4 2 3 2 3" xfId="24692" xr:uid="{A05F800E-9125-4B87-98E6-688A386B1177}"/>
    <cellStyle name="Normal 5 2 4 3 4 2 3 3" xfId="1110" xr:uid="{00000000-0005-0000-0000-000011060000}"/>
    <cellStyle name="Normal 5 2 4 3 4 2 3 3 2" xfId="25378" xr:uid="{F68CF08F-A168-4264-B126-2A6CE38A1A26}"/>
    <cellStyle name="Normal 5 2 4 3 4 2 3 3 3" xfId="25763" xr:uid="{FAF7D7DA-B154-4388-9D93-722B021D173F}"/>
    <cellStyle name="Normal 5 2 4 3 4 2 3 4" xfId="2111" xr:uid="{00000000-0005-0000-0000-00007F020000}"/>
    <cellStyle name="Normal 5 2 4 3 4 2 3 4 2" xfId="4771" xr:uid="{C01071CA-2E5F-4969-B1C0-9DBB04C21783}"/>
    <cellStyle name="Normal 5 2 4 3 4 2 3 4 3" xfId="30192" xr:uid="{CFC6C10D-19C1-4175-B722-F9F6FF830FDB}"/>
    <cellStyle name="Normal 5 2 4 3 4 2 3 4 3 2" xfId="31336" xr:uid="{DE48491A-8E71-4D53-BF3A-74F36656ED66}"/>
    <cellStyle name="Normal 5 2 4 3 4 2 3 4 4" xfId="31532" xr:uid="{28552DF3-DBCC-498D-A367-6FA965B21C26}"/>
    <cellStyle name="Normal 5 2 4 3 4 2 3 5" xfId="25281" xr:uid="{C7B4FAF3-1BA0-45BB-BA6F-44260C736B84}"/>
    <cellStyle name="Normal 5 2 4 3 4 2 3 6" xfId="30537" xr:uid="{63E07DC7-F18F-4505-A38A-112CFA74FEBB}"/>
    <cellStyle name="Normal 5 2 4 3 4 2 4" xfId="23057" xr:uid="{C7716834-6B7F-4C7C-AB0F-D110ACFBAC7A}"/>
    <cellStyle name="Normal 5 2 4 3 4 3" xfId="1111" xr:uid="{00000000-0005-0000-0000-000012060000}"/>
    <cellStyle name="Normal 5 2 4 3 4 4" xfId="2954" xr:uid="{00000000-0005-0000-0000-0000FD060000}"/>
    <cellStyle name="Normal 5 2 4 3 4 4 2" xfId="31283" xr:uid="{853362D5-299F-4808-978A-B0AF91C9FCCD}"/>
    <cellStyle name="Normal 5 2 4 3 4 5" xfId="2110" xr:uid="{00000000-0005-0000-0000-00007C020000}"/>
    <cellStyle name="Normal 5 2 4 3 4 5 2" xfId="4639" xr:uid="{9499810A-4B41-448D-89FA-46D00AE72935}"/>
    <cellStyle name="Normal 5 2 4 3 4 5 3" xfId="30191" xr:uid="{13D06800-6809-4CE8-A6F4-CD71FDE8EAC6}"/>
    <cellStyle name="Normal 5 2 4 3 4 5 3 2" xfId="31335" xr:uid="{F5FBEC01-0219-4E30-92D7-6771A93AA2AE}"/>
    <cellStyle name="Normal 5 2 4 3 4 5 4" xfId="31531" xr:uid="{FACAD6D8-BE20-4E78-A39A-9835E1A36A9E}"/>
    <cellStyle name="Normal 5 2 4 3 4 6" xfId="4008" xr:uid="{F6561F36-B5FA-449D-8623-6523BDF6513B}"/>
    <cellStyle name="Normal 5 2 4 3 4 6 2" xfId="4821" xr:uid="{2C1739FD-A387-4815-9D44-5238B913A269}"/>
    <cellStyle name="Normal 5 2 4 3 4 6 3" xfId="30311" xr:uid="{E1453DD1-D0D4-41B1-96A4-D543CB7B3645}"/>
    <cellStyle name="Normal 5 2 4 3 4 6 3 2" xfId="31454" xr:uid="{58F3D4EC-46BD-4B36-8C1D-A3BFAD097151}"/>
    <cellStyle name="Normal 5 2 4 3 4 6 4" xfId="31651" xr:uid="{740B3970-8CB7-4886-90DB-201FFA1F7212}"/>
    <cellStyle name="Normal 5 2 4 3 4 7" xfId="30132" xr:uid="{0FF9C2E0-D12A-4ABC-95BB-3755B3F83C84}"/>
    <cellStyle name="Normal 5 2 4 3 4 7 2" xfId="30496" xr:uid="{FC91A448-0B30-4A6D-BA82-B1E29BB27650}"/>
    <cellStyle name="Normal 5 2 4 3 5" xfId="1112" xr:uid="{00000000-0005-0000-0000-000013060000}"/>
    <cellStyle name="Normal 5 2 4 3 5 2" xfId="1113" xr:uid="{00000000-0005-0000-0000-000014060000}"/>
    <cellStyle name="Normal 5 2 4 3 5 3" xfId="3726" xr:uid="{00000000-0005-0000-0000-00007E050000}"/>
    <cellStyle name="Normal 5 2 4 3 5 3 2" xfId="4769" xr:uid="{CC143ED1-937D-4F73-A068-C4CF9C5A1DF7}"/>
    <cellStyle name="Normal 5 2 4 3 5 3 2 2" xfId="27327" xr:uid="{17D2031A-E82D-4478-9366-F21AB81BBD6E}"/>
    <cellStyle name="Normal 5 2 4 3 5 3 3" xfId="25640" xr:uid="{DFF53FD4-FEAE-46B9-BCF3-B4723EA48D7C}"/>
    <cellStyle name="Normal 5 2 4 3 5 3 4" xfId="30251" xr:uid="{E82F2118-577E-4536-B0CB-18761AB513DD}"/>
    <cellStyle name="Normal 5 2 4 3 5 3 4 2" xfId="31394" xr:uid="{AB0E8E94-3AAB-4649-AC96-B3051481793B}"/>
    <cellStyle name="Normal 5 2 4 3 5 3 5" xfId="31591" xr:uid="{A3F63B78-3266-4C42-90CB-09F9D2C3C287}"/>
    <cellStyle name="Normal 5 2 4 3 5 4" xfId="24429"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4" xr:uid="{AF438C16-2BAB-4175-8465-C867CB828BCF}"/>
    <cellStyle name="Normal 5 2 4 4 3 2 2 3" xfId="25291" xr:uid="{7DBC5392-EC70-48EA-818B-C50A30347B3B}"/>
    <cellStyle name="Normal 5 2 4 4 3 2 3" xfId="1119" xr:uid="{00000000-0005-0000-0000-00001A060000}"/>
    <cellStyle name="Normal 5 2 4 4 3 2 3 2" xfId="2002" xr:uid="{00000000-0005-0000-0000-00001B060000}"/>
    <cellStyle name="Normal 5 2 4 4 3 2 3 3" xfId="3727" xr:uid="{00000000-0005-0000-0000-000085050000}"/>
    <cellStyle name="Normal 5 2 4 4 3 2 3 3 2" xfId="4719" xr:uid="{F35494D6-FE07-48A7-A0C8-E98B5ABBC110}"/>
    <cellStyle name="Normal 5 2 4 4 3 2 3 3 3" xfId="30252" xr:uid="{3371D826-E6D0-4F85-B3CB-12EC5DC11E04}"/>
    <cellStyle name="Normal 5 2 4 4 3 2 3 3 3 2" xfId="31395" xr:uid="{9F866689-093F-47B5-BB7A-A67F81465E01}"/>
    <cellStyle name="Normal 5 2 4 4 3 2 3 3 4" xfId="31592" xr:uid="{DF05E4B7-CFDF-423C-9FBA-EF6B9FF57097}"/>
    <cellStyle name="Normal 5 2 4 4 3 2 4" xfId="24798" xr:uid="{868BB01E-4989-41C7-8624-51DC12DB0459}"/>
    <cellStyle name="Normal 5 2 4 4 3 3" xfId="1120" xr:uid="{00000000-0005-0000-0000-00001C060000}"/>
    <cellStyle name="Normal 5 2 4 4 3 4" xfId="2955" xr:uid="{00000000-0005-0000-0000-000003070000}"/>
    <cellStyle name="Normal 5 2 4 4 3 4 2" xfId="31273" xr:uid="{FA2917AE-C3BA-4BE1-A1E6-01DBDC065E54}"/>
    <cellStyle name="Normal 5 2 4 4 3 5" xfId="2113" xr:uid="{00000000-0005-0000-0000-000083020000}"/>
    <cellStyle name="Normal 5 2 4 4 3 5 2" xfId="3782" xr:uid="{D037D556-2DF5-490C-8D04-4D0D0B902C7F}"/>
    <cellStyle name="Normal 5 2 4 4 3 5 3" xfId="30194" xr:uid="{ADC3C70D-ACE5-4A69-B04D-15C35B0C6A21}"/>
    <cellStyle name="Normal 5 2 4 4 3 5 3 2" xfId="31338" xr:uid="{3649E89F-2542-4741-8FC6-5FCC29A22267}"/>
    <cellStyle name="Normal 5 2 4 4 3 5 4" xfId="31534" xr:uid="{8641E7A6-2611-4D56-836F-9152DD7762A5}"/>
    <cellStyle name="Normal 5 2 4 4 3 6" xfId="4010" xr:uid="{48584F99-0955-4DD2-8F83-B7B1E99DDE13}"/>
    <cellStyle name="Normal 5 2 4 4 3 6 2" xfId="4709" xr:uid="{05F490C6-261E-4F3C-99BE-89B9730F2236}"/>
    <cellStyle name="Normal 5 2 4 4 3 6 3" xfId="30313" xr:uid="{56E9FF0F-F58B-4D2E-A832-37CBBFB3815E}"/>
    <cellStyle name="Normal 5 2 4 4 3 6 3 2" xfId="31456" xr:uid="{A5973D2C-5654-4EBD-BEEE-E7F4FF14014D}"/>
    <cellStyle name="Normal 5 2 4 4 3 6 4" xfId="31653" xr:uid="{784DD7EA-AE1F-40B9-95A6-82033FC6AD60}"/>
    <cellStyle name="Normal 5 2 4 4 3 7" xfId="30134" xr:uid="{043D8D7C-0FB5-4B99-8C37-48CD2D0D46E8}"/>
    <cellStyle name="Normal 5 2 4 4 3 7 2" xfId="30498" xr:uid="{530030F0-59D0-4660-8567-AD5B7CB24B9B}"/>
    <cellStyle name="Normal 5 2 4 4 4" xfId="1121" xr:uid="{00000000-0005-0000-0000-00001D060000}"/>
    <cellStyle name="Normal 5 2 4 4 4 2" xfId="1122" xr:uid="{00000000-0005-0000-0000-00001E060000}"/>
    <cellStyle name="Normal 5 2 4 4 4 3" xfId="3728" xr:uid="{00000000-0005-0000-0000-000088050000}"/>
    <cellStyle name="Normal 5 2 4 4 4 3 2" xfId="4704" xr:uid="{2B3CDEAC-4952-4F4E-97D6-E795D826D395}"/>
    <cellStyle name="Normal 5 2 4 4 4 3 3" xfId="30253" xr:uid="{E704B8BC-41EA-4454-AEA2-EF033FDE6340}"/>
    <cellStyle name="Normal 5 2 4 4 4 3 3 2" xfId="31396" xr:uid="{16EDD962-7E8E-4EA1-8369-937E3100EBBC}"/>
    <cellStyle name="Normal 5 2 4 4 4 3 4" xfId="31593" xr:uid="{EC278FCC-DA37-4F41-BA29-08FBF8957A8D}"/>
    <cellStyle name="Normal 5 2 4 4 5" xfId="1123" xr:uid="{00000000-0005-0000-0000-00001F060000}"/>
    <cellStyle name="Normal 5 2 4 4 5 2" xfId="4684" xr:uid="{00564EB2-1CAC-4E4B-B4B3-F5A40DFD44F8}"/>
    <cellStyle name="Normal 5 2 4 4 5 2 2" xfId="4825" xr:uid="{83E1FB17-2E9A-4803-B6F4-091CC3A05E18}"/>
    <cellStyle name="Normal 5 2 4 4 5 2 3" xfId="30351" xr:uid="{6DA91CAE-6F39-4002-B1F0-4B89033CE666}"/>
    <cellStyle name="Normal 5 2 4 4 5 2 3 2" xfId="31491" xr:uid="{383E5E58-7C91-413E-8FD2-3A67B7B19328}"/>
    <cellStyle name="Normal 5 2 4 4 5 2 4" xfId="31691" xr:uid="{20B02469-8862-47FA-AED8-8278520D8ED1}"/>
    <cellStyle name="Normal 5 2 4 4 5 3" xfId="4659" xr:uid="{B6A07F6F-9F13-4228-A8E1-D1C6B6C8E7AD}"/>
    <cellStyle name="Normal 5 2 4 4 5 4" xfId="24641" xr:uid="{11EB602C-CBF5-439D-843C-5A00AA8F3884}"/>
    <cellStyle name="Normal 5 2 4 4 6" xfId="2112" xr:uid="{00000000-0005-0000-0000-000081020000}"/>
    <cellStyle name="Normal 5 2 4 4 6 2" xfId="4696" xr:uid="{FE5B8EF5-9CD7-4287-865B-5A904A0E530B}"/>
    <cellStyle name="Normal 5 2 4 4 6 3" xfId="30193" xr:uid="{C315FB79-57F9-4A65-8EAE-6F681E6F5074}"/>
    <cellStyle name="Normal 5 2 4 4 6 3 2" xfId="31337" xr:uid="{BDB4D344-5AF5-4D2B-8B4E-5754C69F2E50}"/>
    <cellStyle name="Normal 5 2 4 4 6 4" xfId="31533" xr:uid="{B5BD0CD0-E8AF-4AEB-A2ED-0582CF3CA95A}"/>
    <cellStyle name="Normal 5 2 4 4 7" xfId="4009" xr:uid="{AD80C160-AEC5-4928-B410-574B477C1DBC}"/>
    <cellStyle name="Normal 5 2 4 4 7 2" xfId="4786" xr:uid="{F6E3D3A6-20C3-4DDD-A8D0-C82F8B32B771}"/>
    <cellStyle name="Normal 5 2 4 4 7 3" xfId="30312" xr:uid="{2CBF5DFB-D0DB-46CD-865F-1F5D4869B49D}"/>
    <cellStyle name="Normal 5 2 4 4 7 3 2" xfId="31455" xr:uid="{28056046-37C5-4210-A45E-87C91033B72C}"/>
    <cellStyle name="Normal 5 2 4 4 7 4" xfId="31652" xr:uid="{4A0F218C-119A-4271-A509-C12DF0B83723}"/>
    <cellStyle name="Normal 5 2 4 4 8" xfId="30133" xr:uid="{2E70D3D9-38AE-4F46-AE0C-D4B00782AB6B}"/>
    <cellStyle name="Normal 5 2 4 4 8 2" xfId="30497" xr:uid="{FF04236F-3AE0-4DDD-A3DA-183F84BE2F5D}"/>
    <cellStyle name="Normal 5 2 4 5" xfId="1124" xr:uid="{00000000-0005-0000-0000-000020060000}"/>
    <cellStyle name="Normal 5 2 4 5 2" xfId="1125" xr:uid="{00000000-0005-0000-0000-000021060000}"/>
    <cellStyle name="Normal 5 2 4 5 3" xfId="3729" xr:uid="{00000000-0005-0000-0000-00008A050000}"/>
    <cellStyle name="Normal 5 2 4 5 3 2" xfId="4793" xr:uid="{D64666DE-161D-45A7-8501-FCDF6FF74294}"/>
    <cellStyle name="Normal 5 2 4 5 3 3" xfId="30254" xr:uid="{6575DB17-95F3-4C95-905B-3ABC9211C442}"/>
    <cellStyle name="Normal 5 2 4 5 3 3 2" xfId="31397" xr:uid="{DE834904-B2BD-403C-9730-C8010FF03FF0}"/>
    <cellStyle name="Normal 5 2 4 5 3 4" xfId="31594" xr:uid="{F648D83E-0FF1-4AAA-9876-4826AC71E7EB}"/>
    <cellStyle name="Normal 5 2 4 5 4" xfId="30460" xr:uid="{15BA9B86-0397-4682-A1E5-049E65187509}"/>
    <cellStyle name="Normal 5 2 4 5 5" xfId="30499" xr:uid="{0311EE71-B5C4-4A8B-9CB9-F51438F5F7D7}"/>
    <cellStyle name="Normal 5 2 4 6" xfId="2067" xr:uid="{00000000-0005-0000-0000-000074020000}"/>
    <cellStyle name="Normal 5 2 4 6 2" xfId="4760" xr:uid="{35A1BC4F-2451-4737-BD49-D3AC91FFB2BF}"/>
    <cellStyle name="Normal 5 2 4 6 3" xfId="30167" xr:uid="{A6018F4F-C528-4905-BDB0-BF5E3AC61E88}"/>
    <cellStyle name="Normal 5 2 4 6 3 2" xfId="31315" xr:uid="{83AC687E-87C2-48AA-9A5B-F5AA4831B64D}"/>
    <cellStyle name="Normal 5 2 4 6 4" xfId="31507" xr:uid="{0746594F-F8C7-4596-9514-82C67CEA6E76}"/>
    <cellStyle name="Normal 5 2 4 7" xfId="30112" xr:uid="{342BA205-8867-43D9-9B72-B399D3F5B164}"/>
    <cellStyle name="Normal 5 2 4 7 2" xfId="30472"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0" xr:uid="{C484C0D9-74CC-4C6B-88A9-79BE48F69CF0}"/>
    <cellStyle name="Normal 5 2 6 3 2 2 3" xfId="23163" xr:uid="{577E5655-507A-4621-891F-DE0F7D1E369D}"/>
    <cellStyle name="Normal 5 2 6 3 2 3" xfId="1132" xr:uid="{00000000-0005-0000-0000-000028060000}"/>
    <cellStyle name="Normal 5 2 6 3 2 3 2" xfId="2003" xr:uid="{00000000-0005-0000-0000-000029060000}"/>
    <cellStyle name="Normal 5 2 6 3 2 3 3" xfId="3730" xr:uid="{00000000-0005-0000-0000-000092050000}"/>
    <cellStyle name="Normal 5 2 6 3 2 3 3 2" xfId="4711" xr:uid="{7604220B-D70E-4A63-A63C-24114FAE80C9}"/>
    <cellStyle name="Normal 5 2 6 3 2 3 3 3" xfId="30255" xr:uid="{B80B6B77-F421-43D1-972F-1A065BDBB1AC}"/>
    <cellStyle name="Normal 5 2 6 3 2 3 3 3 2" xfId="31398" xr:uid="{6EB86A97-DCE1-4A16-9432-1F99543E9238}"/>
    <cellStyle name="Normal 5 2 6 3 2 3 3 4" xfId="31595" xr:uid="{B6C515EE-3083-4209-8122-BC69D0B770D5}"/>
    <cellStyle name="Normal 5 2 6 3 2 4" xfId="23096" xr:uid="{84EBBAC2-5BAF-4007-9F20-78E3A440C6FD}"/>
    <cellStyle name="Normal 5 2 6 3 3" xfId="1133" xr:uid="{00000000-0005-0000-0000-00002A060000}"/>
    <cellStyle name="Normal 5 2 6 3 4" xfId="2957" xr:uid="{00000000-0005-0000-0000-00000B070000}"/>
    <cellStyle name="Normal 5 2 6 3 4 2" xfId="31280" xr:uid="{0E491AE0-2453-47A6-807A-49B64C0F5E81}"/>
    <cellStyle name="Normal 5 2 6 3 5" xfId="2115" xr:uid="{00000000-0005-0000-0000-000088020000}"/>
    <cellStyle name="Normal 5 2 6 3 5 2" xfId="4642" xr:uid="{55F936E5-2268-4048-890B-2E7F45921A47}"/>
    <cellStyle name="Normal 5 2 6 3 5 3" xfId="30196" xr:uid="{A8DA4185-04D3-45D0-99D2-1ED1AAD9939F}"/>
    <cellStyle name="Normal 5 2 6 3 5 3 2" xfId="31340" xr:uid="{CA9214E1-83A5-4F08-8718-28FA7D00E0BF}"/>
    <cellStyle name="Normal 5 2 6 3 5 4" xfId="31536" xr:uid="{9226D559-0753-4299-B3BF-2E415381B2FD}"/>
    <cellStyle name="Normal 5 2 6 3 6" xfId="4012" xr:uid="{28ED6A24-2FD5-4CA1-A14B-0556FD75683B}"/>
    <cellStyle name="Normal 5 2 6 3 6 2" xfId="4701" xr:uid="{B1BE088F-0CAA-4678-941E-5E508D832414}"/>
    <cellStyle name="Normal 5 2 6 3 6 3" xfId="30315" xr:uid="{3495266E-E1CD-4625-9ADF-210DC6DA8762}"/>
    <cellStyle name="Normal 5 2 6 3 6 3 2" xfId="31458" xr:uid="{88902C99-11AB-43A0-AE1B-DC07654E0B23}"/>
    <cellStyle name="Normal 5 2 6 3 6 4" xfId="31655" xr:uid="{566768B4-29FC-49F4-B34F-DAB710351185}"/>
    <cellStyle name="Normal 5 2 6 3 7" xfId="30136" xr:uid="{42B1072C-8B2A-4FA2-81EC-269C4E84A3A5}"/>
    <cellStyle name="Normal 5 2 6 3 7 2" xfId="30501" xr:uid="{54FBF52F-2716-45C2-84B6-D21E6196F530}"/>
    <cellStyle name="Normal 5 2 6 4" xfId="2956" xr:uid="{00000000-0005-0000-0000-00000C070000}"/>
    <cellStyle name="Normal 5 2 6 4 2" xfId="24397" xr:uid="{2449F7EF-3427-4B32-B170-EFC2A75FD0B4}"/>
    <cellStyle name="Normal 5 2 6 4 2 2" xfId="29619" xr:uid="{6BBA2B63-2EFB-461D-82A5-559378679EC0}"/>
    <cellStyle name="Normal 5 2 6 4 2 3" xfId="29603" xr:uid="{134584C4-53AD-45C7-B411-6D77BBDF85B0}"/>
    <cellStyle name="Normal 5 2 6 4 2 3 2" xfId="29646" xr:uid="{461ECB6C-10C9-41E7-B594-2C35C2ABB073}"/>
    <cellStyle name="Normal 5 2 6 4 2 3 3" xfId="30388" xr:uid="{F9B0019A-EB20-4842-B28E-89F54920EB78}"/>
    <cellStyle name="Normal 5 2 6 4 2 3 4" xfId="30375" xr:uid="{5FD3BC8F-F873-4B95-A007-369961038735}"/>
    <cellStyle name="Normal 5 2 6 4 2 3 4 2" xfId="31714" xr:uid="{C9092062-1AFC-4823-96DF-C19A312C94F8}"/>
    <cellStyle name="Normal 5 2 6 4 2 4" xfId="30359" xr:uid="{704420A6-BB13-4C4A-98E2-F5E54ACD7C79}"/>
    <cellStyle name="Normal 5 2 6 4 2 4 2" xfId="31700" xr:uid="{BFDDA610-75E9-4FB0-AECA-C28A0E3EE21C}"/>
    <cellStyle name="Normal 5 2 6 4 3" xfId="25735" xr:uid="{4B868893-5D9C-42B3-BD3C-3EDE8A95AE5E}"/>
    <cellStyle name="Normal 5 2 6 5" xfId="2114" xr:uid="{00000000-0005-0000-0000-000086020000}"/>
    <cellStyle name="Normal 5 2 6 5 2" xfId="3960" xr:uid="{FFE7DF02-3E33-41D1-A9B4-B30866C5927C}"/>
    <cellStyle name="Normal 5 2 6 5 3" xfId="30195" xr:uid="{E9C91989-B50D-4FEA-A02E-215D82A86398}"/>
    <cellStyle name="Normal 5 2 6 5 3 2" xfId="31339" xr:uid="{A1057280-B42D-4151-91E2-1101E0CD1D18}"/>
    <cellStyle name="Normal 5 2 6 5 4" xfId="31535" xr:uid="{E4FEB8EC-79F4-4159-9C42-EA456D479CB2}"/>
    <cellStyle name="Normal 5 2 6 6" xfId="4011" xr:uid="{C0B50273-D7A8-4911-83A8-B33EA77B3B8D}"/>
    <cellStyle name="Normal 5 2 6 6 2" xfId="4767" xr:uid="{B2AFAC66-1BE6-4CD0-9FFF-950CE52A8934}"/>
    <cellStyle name="Normal 5 2 6 6 3" xfId="30314" xr:uid="{766558CD-EAD6-40AD-BA68-9A404E0FB833}"/>
    <cellStyle name="Normal 5 2 6 6 3 2" xfId="31457" xr:uid="{09F532D0-1510-46DA-9DD7-4C6D46EEAB85}"/>
    <cellStyle name="Normal 5 2 6 6 4" xfId="31654" xr:uid="{CDD3E2C2-BDCA-4455-AFE6-F094AEF3D047}"/>
    <cellStyle name="Normal 5 2 6 7" xfId="30135" xr:uid="{E209EADA-9019-48FA-A3B0-FD7DD812FC2D}"/>
    <cellStyle name="Normal 5 2 6 7 2" xfId="30500" xr:uid="{806443B8-0098-40D3-A0A9-566A12CC2022}"/>
    <cellStyle name="Normal 5 2 7" xfId="1134" xr:uid="{00000000-0005-0000-0000-00002B060000}"/>
    <cellStyle name="Normal 5 2 7 2" xfId="1135" xr:uid="{00000000-0005-0000-0000-00002C060000}"/>
    <cellStyle name="Normal 5 2 7 2 2" xfId="30567" xr:uid="{EFFE7416-A60C-4E91-9C16-93A8F1582E4A}"/>
    <cellStyle name="Normal 5 2 7 2 2 2" xfId="30910" xr:uid="{B189041D-921E-4278-AAEF-960878300956}"/>
    <cellStyle name="Normal 5 2 7 3" xfId="1136" xr:uid="{00000000-0005-0000-0000-00002D060000}"/>
    <cellStyle name="Normal 5 2 7 3 2" xfId="31302" xr:uid="{34BD8BB5-E918-46B8-B0DF-8A393CE8E137}"/>
    <cellStyle name="Normal 5 2 7 4" xfId="3731" xr:uid="{00000000-0005-0000-0000-000095050000}"/>
    <cellStyle name="Normal 5 2 7 4 2" xfId="4772" xr:uid="{5E06A59F-611A-44B3-A971-E98276EE6A1C}"/>
    <cellStyle name="Normal 5 2 7 4 3" xfId="30256" xr:uid="{0B3F8B24-1002-4B57-966D-2232D44A5100}"/>
    <cellStyle name="Normal 5 2 7 4 3 2" xfId="31399" xr:uid="{AF1E7F16-F380-4E11-96CC-725B4E0771E5}"/>
    <cellStyle name="Normal 5 2 7 4 4" xfId="31596" xr:uid="{3DFA295E-7844-49B0-8B82-BE58EA95FF05}"/>
    <cellStyle name="Normal 5 2 7 5" xfId="29604" xr:uid="{0A6BA937-6FA9-46C5-B401-7A4E2A3B41BE}"/>
    <cellStyle name="Normal 5 2 7 5 2" xfId="29635" xr:uid="{35914BEE-4FA7-4AE4-8E19-11A63582B5DB}"/>
    <cellStyle name="Normal 5 2 7 5 3" xfId="30360" xr:uid="{7D9FA1DC-0177-4EB4-91BF-12DA7B230617}"/>
    <cellStyle name="Normal 5 2 7 5 3 2" xfId="31248" xr:uid="{596C7602-7F83-46A5-B111-7EE427D394BC}"/>
    <cellStyle name="Normal 5 2 7 5 4" xfId="30461" xr:uid="{EE1BBC0C-DEC6-48E2-9E76-8915452D4F3C}"/>
    <cellStyle name="Normal 5 2 7 6" xfId="30465" xr:uid="{B67CE484-5AAE-4B38-A64C-FCA93C257D22}"/>
    <cellStyle name="Normal 5 2 7 7" xfId="30502" xr:uid="{F7491843-7F9F-43C5-8AC2-233B453AC06B}"/>
    <cellStyle name="Normal 5 2 8" xfId="31263" xr:uid="{3941616B-0E99-4AFF-91D2-813ADB9BBB4A}"/>
    <cellStyle name="Normal 5 2 9" xfId="31497"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8" xr:uid="{7AABC8CD-E7F8-4AD3-82FF-7CFED1DB242B}"/>
    <cellStyle name="Normal 5 3 3 2 3 2 2 3" xfId="23201" xr:uid="{D84663E2-9630-4E63-AD15-6FC3E0D20873}"/>
    <cellStyle name="Normal 5 3 3 2 3 2 3" xfId="1145" xr:uid="{00000000-0005-0000-0000-000036060000}"/>
    <cellStyle name="Normal 5 3 3 2 3 2 3 2" xfId="2004" xr:uid="{00000000-0005-0000-0000-000037060000}"/>
    <cellStyle name="Normal 5 3 3 2 3 2 3 3" xfId="3732" xr:uid="{00000000-0005-0000-0000-00009F050000}"/>
    <cellStyle name="Normal 5 3 3 2 3 2 3 3 2" xfId="4800" xr:uid="{3B592359-610D-414E-8647-51F1C23BDEBE}"/>
    <cellStyle name="Normal 5 3 3 2 3 2 3 3 3" xfId="30257" xr:uid="{53839113-09EB-44FD-9EEB-21FE5DD300D4}"/>
    <cellStyle name="Normal 5 3 3 2 3 2 3 3 3 2" xfId="31400" xr:uid="{43EB51E9-16CE-41A9-A7B7-D8DAA664D14C}"/>
    <cellStyle name="Normal 5 3 3 2 3 2 3 3 4" xfId="31597" xr:uid="{B617D199-4CED-4730-8A7F-1F5E3EB22FE3}"/>
    <cellStyle name="Normal 5 3 3 2 3 2 4" xfId="25762" xr:uid="{228DCD5C-5DC3-4868-97DD-445981D2F756}"/>
    <cellStyle name="Normal 5 3 3 2 3 3" xfId="1146" xr:uid="{00000000-0005-0000-0000-000038060000}"/>
    <cellStyle name="Normal 5 3 3 2 3 4" xfId="2958" xr:uid="{00000000-0005-0000-0000-000015070000}"/>
    <cellStyle name="Normal 5 3 3 2 3 4 2" xfId="31279" xr:uid="{10A152D0-5DF9-4181-A6B6-C858B6F9085A}"/>
    <cellStyle name="Normal 5 3 3 2 3 5" xfId="2117" xr:uid="{00000000-0005-0000-0000-00008F020000}"/>
    <cellStyle name="Normal 5 3 3 2 3 5 2" xfId="4666" xr:uid="{9506A050-893F-44B9-8047-501E583497C1}"/>
    <cellStyle name="Normal 5 3 3 2 3 5 3" xfId="30198" xr:uid="{8D8A1CE9-FEE7-4142-8793-E6203B687F03}"/>
    <cellStyle name="Normal 5 3 3 2 3 5 3 2" xfId="31342" xr:uid="{D7925A58-8098-4AE1-98BB-5CA947DA6131}"/>
    <cellStyle name="Normal 5 3 3 2 3 5 4" xfId="31538" xr:uid="{CCFCB723-F6AD-462F-92D2-0C0CFB839584}"/>
    <cellStyle name="Normal 5 3 3 2 3 6" xfId="4014" xr:uid="{31A0DB43-85D3-4869-AD70-E01D62E64B6B}"/>
    <cellStyle name="Normal 5 3 3 2 3 6 2" xfId="4745" xr:uid="{6436B6BC-B08C-4B15-8C97-B396796FEFE9}"/>
    <cellStyle name="Normal 5 3 3 2 3 6 3" xfId="30317" xr:uid="{EB6FEB56-F905-4D2F-8C85-EEBBA0E88454}"/>
    <cellStyle name="Normal 5 3 3 2 3 6 3 2" xfId="31460" xr:uid="{80FFA81D-979C-43E1-8A33-E20BC8074AB0}"/>
    <cellStyle name="Normal 5 3 3 2 3 6 4" xfId="31657" xr:uid="{9DC2141B-F0B4-4E56-8BF2-20FADB2BC459}"/>
    <cellStyle name="Normal 5 3 3 2 3 7" xfId="30138" xr:uid="{CEEC2368-E04C-4884-B7E9-1C0EF9192CCC}"/>
    <cellStyle name="Normal 5 3 3 2 3 7 2" xfId="30504"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3" xr:uid="{00000000-0005-0000-0000-0000A2050000}"/>
    <cellStyle name="Normal 5 3 3 2 4 4 2" xfId="4824" xr:uid="{D70A007E-549D-49FA-BB0C-2AAD55339FA5}"/>
    <cellStyle name="Normal 5 3 3 2 4 4 3" xfId="30258" xr:uid="{CEDC34C4-7C4F-42F8-A728-9E1B2B72E5DF}"/>
    <cellStyle name="Normal 5 3 3 2 4 4 3 2" xfId="31401" xr:uid="{04E1DCED-0041-4798-B5EF-C75E7638C8D7}"/>
    <cellStyle name="Normal 5 3 3 2 4 4 4" xfId="31598" xr:uid="{8CEB4D3F-87E4-4675-A00E-13A23237EE90}"/>
    <cellStyle name="Normal 5 3 3 2 5" xfId="2116" xr:uid="{00000000-0005-0000-0000-00008D020000}"/>
    <cellStyle name="Normal 5 3 3 2 5 2" xfId="4641" xr:uid="{6378A6EC-FE82-4A4D-B72E-F6F245354E18}"/>
    <cellStyle name="Normal 5 3 3 2 5 3" xfId="30197" xr:uid="{0981AB84-2DA6-4145-8664-7123FC7576F6}"/>
    <cellStyle name="Normal 5 3 3 2 5 3 2" xfId="31341" xr:uid="{EB2B9519-500F-4130-8E51-DAC57147922E}"/>
    <cellStyle name="Normal 5 3 3 2 5 4" xfId="31537" xr:uid="{0371D498-EC60-404F-B603-BA455C09888E}"/>
    <cellStyle name="Normal 5 3 3 2 6" xfId="4013" xr:uid="{336F4594-40A6-452F-A442-AD096348AEFF}"/>
    <cellStyle name="Normal 5 3 3 2 6 2" xfId="4752" xr:uid="{9079EEE4-247F-4C6E-9514-EE91EF9D4BBA}"/>
    <cellStyle name="Normal 5 3 3 2 6 3" xfId="30316" xr:uid="{B0057DC8-8D51-4F0B-8203-572F5C4F51C8}"/>
    <cellStyle name="Normal 5 3 3 2 6 3 2" xfId="31459" xr:uid="{64DB68D6-4682-48F1-BA8A-90265E89A3AD}"/>
    <cellStyle name="Normal 5 3 3 2 6 4" xfId="31656" xr:uid="{472E5388-6075-4B31-97C3-77FAE2C3A31D}"/>
    <cellStyle name="Normal 5 3 3 2 7" xfId="30137" xr:uid="{D531B8A8-AA54-477A-BB5E-9C4205A9F66B}"/>
    <cellStyle name="Normal 5 3 3 2 7 2" xfId="30503" xr:uid="{F0BFF427-E566-43AB-88DF-26A10FC54877}"/>
    <cellStyle name="Normal 5 3 3 3" xfId="1150" xr:uid="{00000000-0005-0000-0000-00003C060000}"/>
    <cellStyle name="Normal 5 3 3 3 2" xfId="1151" xr:uid="{00000000-0005-0000-0000-00003D060000}"/>
    <cellStyle name="Normal 5 3 3 3 3" xfId="3734" xr:uid="{00000000-0005-0000-0000-0000A4050000}"/>
    <cellStyle name="Normal 5 3 3 3 3 2" xfId="4718" xr:uid="{8F567422-14B6-49FC-9961-886E57C38FD3}"/>
    <cellStyle name="Normal 5 3 3 3 3 3" xfId="30259" xr:uid="{408ABDB9-2147-48DA-BFA3-76DF31BA6EC1}"/>
    <cellStyle name="Normal 5 3 3 3 3 3 2" xfId="31402" xr:uid="{A65CE80A-A839-4049-ADFD-AAF8F6EE6D79}"/>
    <cellStyle name="Normal 5 3 3 3 3 4" xfId="31599"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5" xr:uid="{00000000-0005-0000-0000-000042060000}"/>
    <cellStyle name="Normal 5 3 3 4 2 2 2 2 2" xfId="30082" xr:uid="{E69CF877-FED2-44A6-9C89-2AAF3ED69E2C}"/>
    <cellStyle name="Normal 5 3 3 4 2 2 2 3" xfId="3735" xr:uid="{00000000-0005-0000-0000-0000A9050000}"/>
    <cellStyle name="Normal 5 3 3 4 2 2 2 3 2" xfId="4717" xr:uid="{445C2ED0-AA7A-4C15-99E2-A6CE07F7E750}"/>
    <cellStyle name="Normal 5 3 3 4 2 2 2 3 3" xfId="30260" xr:uid="{4500CED2-90B4-4C83-84D6-D51298D69CD2}"/>
    <cellStyle name="Normal 5 3 3 4 2 2 2 3 3 2" xfId="31403" xr:uid="{E891891A-4822-421D-B2CD-A770A72BB211}"/>
    <cellStyle name="Normal 5 3 3 4 2 2 2 3 4" xfId="31600" xr:uid="{1B9D8C01-B3C8-4875-9346-DF245DF8B53F}"/>
    <cellStyle name="Normal 5 3 3 4 2 2 2 4" xfId="24306" xr:uid="{B84CB32D-E550-4F7F-8234-69C0A8DFB328}"/>
    <cellStyle name="Normal 5 3 3 4 2 2 3" xfId="2006" xr:uid="{00000000-0005-0000-0000-000043060000}"/>
    <cellStyle name="Normal 5 3 3 4 2 2 4" xfId="25456" xr:uid="{8817E783-FA64-4F82-BECB-0B2150089D6E}"/>
    <cellStyle name="Normal 5 3 3 4 2 3" xfId="1156" xr:uid="{00000000-0005-0000-0000-000044060000}"/>
    <cellStyle name="Normal 5 3 3 4 2 3 2" xfId="1157" xr:uid="{00000000-0005-0000-0000-000045060000}"/>
    <cellStyle name="Normal 5 3 3 4 2 3 2 2" xfId="23074" xr:uid="{734DB718-C965-4982-84A7-9AB74327D0C2}"/>
    <cellStyle name="Normal 5 3 3 4 2 3 2 3" xfId="23238" xr:uid="{B7DA6B19-166C-4C18-AA12-FA39D1A5F057}"/>
    <cellStyle name="Normal 5 3 3 4 2 3 3" xfId="1158" xr:uid="{00000000-0005-0000-0000-000046060000}"/>
    <cellStyle name="Normal 5 3 3 4 2 3 3 2" xfId="25738" xr:uid="{F10BEF07-3DB5-4991-93CD-1FB98106BECB}"/>
    <cellStyle name="Normal 5 3 3 4 2 3 3 3" xfId="25089" xr:uid="{F1AF3DEA-DD47-4D7C-AA76-F553B9892BA2}"/>
    <cellStyle name="Normal 5 3 3 4 2 3 4" xfId="2119" xr:uid="{00000000-0005-0000-0000-000095020000}"/>
    <cellStyle name="Normal 5 3 3 4 2 3 4 2" xfId="4716" xr:uid="{9B130290-3EDE-4BC8-974D-86A484E65339}"/>
    <cellStyle name="Normal 5 3 3 4 2 3 4 3" xfId="30200" xr:uid="{FC394264-21C2-443A-85AC-A09B6102770E}"/>
    <cellStyle name="Normal 5 3 3 4 2 3 4 3 2" xfId="31344" xr:uid="{B397F56A-E127-4FEB-B511-42354C6ED55C}"/>
    <cellStyle name="Normal 5 3 3 4 2 3 4 4" xfId="31540" xr:uid="{807C005B-BCFB-47D1-823C-E799B44488B6}"/>
    <cellStyle name="Normal 5 3 3 4 2 3 5" xfId="24943" xr:uid="{9F045087-C642-46A8-91FD-AAF692F573EC}"/>
    <cellStyle name="Normal 5 3 3 4 2 3 6" xfId="30538" xr:uid="{4F060E07-9DDD-4899-B86B-3CC298685E95}"/>
    <cellStyle name="Normal 5 3 3 4 2 4" xfId="24107" xr:uid="{948204CC-FE7E-44DB-B145-20BC57C9DDCF}"/>
    <cellStyle name="Normal 5 3 3 4 3" xfId="1159" xr:uid="{00000000-0005-0000-0000-000047060000}"/>
    <cellStyle name="Normal 5 3 3 4 4" xfId="2959" xr:uid="{00000000-0005-0000-0000-00001E070000}"/>
    <cellStyle name="Normal 5 3 3 4 4 2" xfId="31292" xr:uid="{F161427D-9EB4-4451-9A6A-06D7E603F9F7}"/>
    <cellStyle name="Normal 5 3 3 4 5" xfId="2118" xr:uid="{00000000-0005-0000-0000-000092020000}"/>
    <cellStyle name="Normal 5 3 3 4 5 2" xfId="4669" xr:uid="{C1D65F0E-85F0-4012-A373-B75FD3E1BAA3}"/>
    <cellStyle name="Normal 5 3 3 4 5 3" xfId="30199" xr:uid="{BA5F1E7E-EAF0-4465-897E-F4668DC5C4A0}"/>
    <cellStyle name="Normal 5 3 3 4 5 3 2" xfId="31343" xr:uid="{ABFF19D9-FA8A-40A6-A15A-35E0040E4045}"/>
    <cellStyle name="Normal 5 3 3 4 5 4" xfId="31539" xr:uid="{50683AFB-0840-4025-A64C-4D13E7846670}"/>
    <cellStyle name="Normal 5 3 3 4 6" xfId="4015" xr:uid="{D2756F3F-6B90-4F0D-A058-F63FBCF3FF7E}"/>
    <cellStyle name="Normal 5 3 3 4 6 2" xfId="4782" xr:uid="{6E3C98E3-D3AA-4BD6-A38C-7B56FF88A673}"/>
    <cellStyle name="Normal 5 3 3 4 6 3" xfId="30318" xr:uid="{A1494EBF-E472-4D23-9E90-66371198EBEC}"/>
    <cellStyle name="Normal 5 3 3 4 6 3 2" xfId="31461" xr:uid="{5598B1F7-1EC4-47B1-BDD3-05CD60976B56}"/>
    <cellStyle name="Normal 5 3 3 4 6 4" xfId="31658" xr:uid="{02121827-5E2D-4E5E-A409-436155C20907}"/>
    <cellStyle name="Normal 5 3 3 4 7" xfId="30139" xr:uid="{347E797A-C3DA-48FE-923F-48D6C2483068}"/>
    <cellStyle name="Normal 5 3 3 4 7 2" xfId="30505" xr:uid="{2B8EC82B-053E-4181-83D9-DD6F2D19A0F7}"/>
    <cellStyle name="Normal 5 3 3 5" xfId="1160" xr:uid="{00000000-0005-0000-0000-000048060000}"/>
    <cellStyle name="Normal 5 3 3 5 2" xfId="1161" xr:uid="{00000000-0005-0000-0000-000049060000}"/>
    <cellStyle name="Normal 5 3 3 5 3" xfId="3736" xr:uid="{00000000-0005-0000-0000-0000B0050000}"/>
    <cellStyle name="Normal 5 3 3 5 3 2" xfId="4807" xr:uid="{13429663-B3E8-4F7D-8BB0-5D8781B62C1D}"/>
    <cellStyle name="Normal 5 3 3 5 3 2 2" xfId="27328" xr:uid="{D1D742DB-1D3F-4ADA-891E-043A0C8CE4C5}"/>
    <cellStyle name="Normal 5 3 3 5 3 3" xfId="25683" xr:uid="{AE73F470-D748-4439-B078-FE8783C376B5}"/>
    <cellStyle name="Normal 5 3 3 5 3 4" xfId="30261" xr:uid="{2013BC4F-1489-4ABC-B72A-BF4F1AE08F66}"/>
    <cellStyle name="Normal 5 3 3 5 3 4 2" xfId="31404" xr:uid="{DFB6642C-C241-44DB-BD6A-3B774736CE12}"/>
    <cellStyle name="Normal 5 3 3 5 3 5" xfId="31601" xr:uid="{03BEB35F-10DC-466C-B4F6-64DC8F5CFD34}"/>
    <cellStyle name="Normal 5 3 3 5 4" xfId="25355" xr:uid="{F5A8C535-4FB1-4A24-9D3B-16620EFF46D1}"/>
    <cellStyle name="Normal 5 3 3 6" xfId="1162" xr:uid="{00000000-0005-0000-0000-00004A060000}"/>
    <cellStyle name="Normal 5 3 3 6 2" xfId="2007" xr:uid="{00000000-0005-0000-0000-00004B060000}"/>
    <cellStyle name="Normal 5 3 3 6 3" xfId="3737" xr:uid="{00000000-0005-0000-0000-0000B2050000}"/>
    <cellStyle name="Normal 5 3 3 6 3 2" xfId="4732" xr:uid="{F69489D8-2553-48CA-8E76-55D2E5877230}"/>
    <cellStyle name="Normal 5 3 3 6 3 3" xfId="30262" xr:uid="{D9421690-CFB8-4A7F-8514-10825D246B89}"/>
    <cellStyle name="Normal 5 3 3 6 3 3 2" xfId="31405" xr:uid="{3C2573D1-AC8F-4143-A4EB-DB65B7B44633}"/>
    <cellStyle name="Normal 5 3 3 6 3 4" xfId="31602"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2" xr:uid="{84C347B8-748F-45AB-A28A-FBC4824CE893}"/>
    <cellStyle name="Normal 5 3 4 3 2 2 3" xfId="24139" xr:uid="{FA3D550E-3B4F-40AE-8C7B-1B723D4CDDFF}"/>
    <cellStyle name="Normal 5 3 4 3 2 3" xfId="1168" xr:uid="{00000000-0005-0000-0000-000051060000}"/>
    <cellStyle name="Normal 5 3 4 3 2 3 2" xfId="2008" xr:uid="{00000000-0005-0000-0000-000052060000}"/>
    <cellStyle name="Normal 5 3 4 3 2 3 3" xfId="3738" xr:uid="{00000000-0005-0000-0000-0000B9050000}"/>
    <cellStyle name="Normal 5 3 4 3 2 3 3 2" xfId="4758" xr:uid="{27CD84D7-B911-4190-A3D0-FB0C125E7707}"/>
    <cellStyle name="Normal 5 3 4 3 2 3 3 3" xfId="30263" xr:uid="{BF899BB0-E15F-4E51-901D-CDD6A013BF10}"/>
    <cellStyle name="Normal 5 3 4 3 2 3 3 3 2" xfId="31406" xr:uid="{C4B75909-CC22-4C7F-BDF8-B7847156ED0A}"/>
    <cellStyle name="Normal 5 3 4 3 2 3 3 4" xfId="31603" xr:uid="{D1B3BD06-D116-43C5-A228-6E03144C7F35}"/>
    <cellStyle name="Normal 5 3 4 3 2 4" xfId="24654" xr:uid="{5F063B03-3FE5-47FE-9028-D7BB1C893E88}"/>
    <cellStyle name="Normal 5 3 4 3 3" xfId="1169" xr:uid="{00000000-0005-0000-0000-000053060000}"/>
    <cellStyle name="Normal 5 3 4 3 4" xfId="2960" xr:uid="{00000000-0005-0000-0000-000024070000}"/>
    <cellStyle name="Normal 5 3 4 3 4 2" xfId="31287" xr:uid="{DCD0F34B-C807-48EF-AD43-4F507781571A}"/>
    <cellStyle name="Normal 5 3 4 3 5" xfId="2121" xr:uid="{00000000-0005-0000-0000-000099020000}"/>
    <cellStyle name="Normal 5 3 4 3 5 2" xfId="3817" xr:uid="{9369DBB9-DD67-4338-8EB8-DA10B04D3AFA}"/>
    <cellStyle name="Normal 5 3 4 3 5 3" xfId="30202" xr:uid="{93B0F0FE-EEB4-4F30-BC7B-21D74A10E953}"/>
    <cellStyle name="Normal 5 3 4 3 5 3 2" xfId="31346" xr:uid="{C1C74FE2-D0BD-48ED-92BA-3137D666D3B8}"/>
    <cellStyle name="Normal 5 3 4 3 5 4" xfId="31542" xr:uid="{E2D064AD-4A27-4CEF-A265-0794D4FEB3DD}"/>
    <cellStyle name="Normal 5 3 4 3 6" xfId="4017" xr:uid="{1613ADCD-F7DC-4D24-BE2E-0512CCDB9F7E}"/>
    <cellStyle name="Normal 5 3 4 3 6 2" xfId="4697" xr:uid="{DE044A17-1F25-42F0-A6B5-42ABCA6D7CD9}"/>
    <cellStyle name="Normal 5 3 4 3 6 3" xfId="30320" xr:uid="{AD79B433-505B-4DDB-81D4-604D12CD1CB9}"/>
    <cellStyle name="Normal 5 3 4 3 6 3 2" xfId="31463" xr:uid="{1800BDA3-11C3-40C5-978D-FA7BA615088A}"/>
    <cellStyle name="Normal 5 3 4 3 6 4" xfId="31660" xr:uid="{26F0A201-B426-425F-9086-BCB13F3DABE8}"/>
    <cellStyle name="Normal 5 3 4 3 7" xfId="30141" xr:uid="{8464588B-FBC9-4AEB-8137-4B7B64E1AFE0}"/>
    <cellStyle name="Normal 5 3 4 3 7 2" xfId="30507" xr:uid="{0455E1FF-3A8B-40C3-BF3A-C60A750C7BEF}"/>
    <cellStyle name="Normal 5 3 4 4" xfId="1170" xr:uid="{00000000-0005-0000-0000-000054060000}"/>
    <cellStyle name="Normal 5 3 4 4 2" xfId="2009" xr:uid="{00000000-0005-0000-0000-000055060000}"/>
    <cellStyle name="Normal 5 3 4 4 3" xfId="3739" xr:uid="{00000000-0005-0000-0000-0000BC050000}"/>
    <cellStyle name="Normal 5 3 4 4 3 2" xfId="4813" xr:uid="{0CFAAAB0-0B1B-448C-AA6F-6335CBAD8CA9}"/>
    <cellStyle name="Normal 5 3 4 4 3 3" xfId="30264" xr:uid="{A5471799-C0C9-4589-A46E-238EA1C8E213}"/>
    <cellStyle name="Normal 5 3 4 4 3 3 2" xfId="31407" xr:uid="{AF8662C3-806E-4CF6-8668-C63E00A0A729}"/>
    <cellStyle name="Normal 5 3 4 4 3 4" xfId="31604" xr:uid="{9B29F8B9-D0B4-45B0-BBC8-179A09C7733D}"/>
    <cellStyle name="Normal 5 3 4 5" xfId="2120" xr:uid="{00000000-0005-0000-0000-000097020000}"/>
    <cellStyle name="Normal 5 3 4 5 2" xfId="4651" xr:uid="{AE4239F0-8210-40A2-B60A-C02B564418C5}"/>
    <cellStyle name="Normal 5 3 4 5 3" xfId="30201" xr:uid="{C013D1DD-471B-403F-9025-A8E80966F87F}"/>
    <cellStyle name="Normal 5 3 4 5 3 2" xfId="31345" xr:uid="{1C4CE880-E9D0-4A50-950B-816A84BF1515}"/>
    <cellStyle name="Normal 5 3 4 5 4" xfId="31541" xr:uid="{3131D79D-CA78-43D8-8AFB-AF83F6987B75}"/>
    <cellStyle name="Normal 5 3 4 6" xfId="4016" xr:uid="{CB599806-7C8A-45F6-9C5C-00B11E4887E0}"/>
    <cellStyle name="Normal 5 3 4 6 2" xfId="4688" xr:uid="{C33C1D9E-89E1-44FF-859F-F450C4814C70}"/>
    <cellStyle name="Normal 5 3 4 6 3" xfId="30319" xr:uid="{AF3B5E87-0871-4E2F-8B2C-CF43843C27F0}"/>
    <cellStyle name="Normal 5 3 4 6 3 2" xfId="31462" xr:uid="{1899F4E4-4289-40CD-8114-19BEC7B0B04B}"/>
    <cellStyle name="Normal 5 3 4 6 4" xfId="31659" xr:uid="{67082448-0D89-4D8D-8399-AD957CCFD59C}"/>
    <cellStyle name="Normal 5 3 4 7" xfId="30140" xr:uid="{C5086DE0-3D25-4310-955C-9881B5375DBB}"/>
    <cellStyle name="Normal 5 3 4 7 2" xfId="30506" xr:uid="{0691E9B7-B979-49A9-82BB-8C389DE41776}"/>
    <cellStyle name="Normal 5 3 5" xfId="2068" xr:uid="{00000000-0005-0000-0000-00008A020000}"/>
    <cellStyle name="Normal 5 3 5 2" xfId="4723" xr:uid="{FB219402-4458-4731-8217-11E2AB428DAD}"/>
    <cellStyle name="Normal 5 3 5 3" xfId="30168" xr:uid="{22C0B9B5-A215-40E0-90E4-E9BF49B6C962}"/>
    <cellStyle name="Normal 5 3 5 3 2" xfId="30508" xr:uid="{2A3E056B-8875-48CA-B07B-074ED168B004}"/>
    <cellStyle name="Normal 5 3 5 4" xfId="31508" xr:uid="{19BA7BD3-B108-41EE-8AED-7AF73153AA44}"/>
    <cellStyle name="Normal 5 3 6" xfId="30113" xr:uid="{FF7EC34F-1D03-426F-944C-8DDEC9BD14BD}"/>
    <cellStyle name="Normal 5 3 6 2" xfId="30473"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0" xr:uid="{00000000-0005-0000-0000-0000C0050000}"/>
    <cellStyle name="Normal 5 4 3 3 2" xfId="4734" xr:uid="{BBB8E0E2-487A-48FB-95C7-D6B07942FE10}"/>
    <cellStyle name="Normal 5 4 3 3 3" xfId="30265" xr:uid="{077BAFD6-31C2-403C-B6C9-D7A0B0C4E389}"/>
    <cellStyle name="Normal 5 4 3 3 3 2" xfId="31408" xr:uid="{92C0E6B0-540E-4500-9E66-230FB68E0A0F}"/>
    <cellStyle name="Normal 5 4 3 3 4" xfId="31605"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3" xr:uid="{7BEF7BD9-5746-4FE3-9C2C-1E90F10823D3}"/>
    <cellStyle name="Normal 5 5 10 2 2 3" xfId="24784" xr:uid="{48FBF7A8-E27A-4A77-93F4-283DB42E8DF1}"/>
    <cellStyle name="Normal 5 5 10 2 3" xfId="1179" xr:uid="{00000000-0005-0000-0000-00005E060000}"/>
    <cellStyle name="Normal 5 5 10 2 3 2" xfId="2010" xr:uid="{00000000-0005-0000-0000-00005F060000}"/>
    <cellStyle name="Normal 5 5 10 2 3 3" xfId="3741" xr:uid="{00000000-0005-0000-0000-0000C6050000}"/>
    <cellStyle name="Normal 5 5 10 2 3 3 2" xfId="4768" xr:uid="{D86CB2CB-E6BC-4EBE-8C63-9FA0944B44AD}"/>
    <cellStyle name="Normal 5 5 10 2 3 3 3" xfId="30266" xr:uid="{59D125B9-F39A-46E1-A17C-98D62824EB27}"/>
    <cellStyle name="Normal 5 5 10 2 3 3 3 2" xfId="31409" xr:uid="{E71ACD12-B317-427B-BB6C-C76E5FC66E22}"/>
    <cellStyle name="Normal 5 5 10 2 3 3 4" xfId="31606" xr:uid="{28520A92-387B-4256-98CB-37A8D127A231}"/>
    <cellStyle name="Normal 5 5 10 2 4" xfId="25772" xr:uid="{C3D50B18-259C-4014-9BCC-0D850B8A97C8}"/>
    <cellStyle name="Normal 5 5 10 3" xfId="1180" xr:uid="{00000000-0005-0000-0000-000060060000}"/>
    <cellStyle name="Normal 5 5 10 4" xfId="2961" xr:uid="{00000000-0005-0000-0000-00002C070000}"/>
    <cellStyle name="Normal 5 5 10 4 2" xfId="31297" xr:uid="{5A6D113D-41BD-4B2B-84F1-322D480A3CB5}"/>
    <cellStyle name="Normal 5 5 10 5" xfId="2123" xr:uid="{00000000-0005-0000-0000-00009E020000}"/>
    <cellStyle name="Normal 5 5 10 5 2" xfId="3789" xr:uid="{3E02F4FD-1C4C-4539-A2B7-19465E26278C}"/>
    <cellStyle name="Normal 5 5 10 5 3" xfId="30204" xr:uid="{CD6EF2D4-0244-497A-A1A2-5CB7CEACAD08}"/>
    <cellStyle name="Normal 5 5 10 5 3 2" xfId="31348" xr:uid="{F4393F33-33B7-414E-8C16-1CC9B8AEEB67}"/>
    <cellStyle name="Normal 5 5 10 5 4" xfId="31544" xr:uid="{C11D04CC-F052-44CD-9EC7-277082F56C47}"/>
    <cellStyle name="Normal 5 5 10 6" xfId="4019" xr:uid="{337F88F3-5843-4A8A-A4B2-DC8C7B59A64B}"/>
    <cellStyle name="Normal 5 5 10 6 2" xfId="4805" xr:uid="{9AEE980B-AC49-472C-ABA8-56F2FAA76E03}"/>
    <cellStyle name="Normal 5 5 10 6 3" xfId="30322" xr:uid="{0EA3F919-8FF0-462B-A82C-815D3F9A6A5F}"/>
    <cellStyle name="Normal 5 5 10 6 3 2" xfId="31465" xr:uid="{7CB46D50-7B99-484C-ABB1-4B35FE53302E}"/>
    <cellStyle name="Normal 5 5 10 6 4" xfId="31662" xr:uid="{E4914706-502A-4324-8E26-B98952712100}"/>
    <cellStyle name="Normal 5 5 10 7" xfId="30143" xr:uid="{9EC4A54E-D459-477E-95C3-D8EED714DA54}"/>
    <cellStyle name="Normal 5 5 10 7 2" xfId="30509" xr:uid="{642D08F6-4146-4DCF-BE9E-E70107F064A1}"/>
    <cellStyle name="Normal 5 5 11" xfId="1181" xr:uid="{00000000-0005-0000-0000-000061060000}"/>
    <cellStyle name="Normal 5 5 11 10" xfId="12612" xr:uid="{3695D5BB-0027-43FC-862D-FE558296E53C}"/>
    <cellStyle name="Normal 5 5 11 2" xfId="2421" xr:uid="{00000000-0005-0000-0000-00002E070000}"/>
    <cellStyle name="Normal 5 5 11 2 2" xfId="2962" xr:uid="{00000000-0005-0000-0000-00002F070000}"/>
    <cellStyle name="Normal 5 5 11 2 2 2" xfId="6127" xr:uid="{6B6DFC32-4C86-484E-9F0D-05B0CA9AFC4E}"/>
    <cellStyle name="Normal 5 5 11 2 2 2 2" xfId="28662" xr:uid="{AB134B89-BE15-45E9-8841-CE546E5E36B1}"/>
    <cellStyle name="Normal 5 5 11 2 2 2 3" xfId="15605" xr:uid="{4D39A6A8-7A7F-438F-A7D2-922C4E407832}"/>
    <cellStyle name="Normal 5 5 11 2 2 3" xfId="8058" xr:uid="{D73A85DE-8AFC-4B29-A497-15A97CDC8239}"/>
    <cellStyle name="Normal 5 5 11 2 2 3 2" xfId="18438" xr:uid="{D015D82A-5C92-43F1-A834-20DE716815CA}"/>
    <cellStyle name="Normal 5 5 11 2 2 4" xfId="10891" xr:uid="{D7F68CFE-1F16-43B1-91AF-967BDDF8B1EA}"/>
    <cellStyle name="Normal 5 5 11 2 2 4 2" xfId="21271" xr:uid="{3E5E31A2-BC10-4DEC-A3C3-1B5362DBF4E4}"/>
    <cellStyle name="Normal 5 5 11 2 2 5" xfId="22809" xr:uid="{E340BE55-C53D-4F9C-AA48-991977BA3FFB}"/>
    <cellStyle name="Normal 5 5 11 2 2 6" xfId="13468" xr:uid="{7CC0BDF1-6F6C-4746-850D-023E13317478}"/>
    <cellStyle name="Normal 5 5 11 2 3" xfId="5721" xr:uid="{9BE5C6E4-E2C9-48C3-AB52-3478219966FB}"/>
    <cellStyle name="Normal 5 5 11 2 3 2" xfId="27025" xr:uid="{B1287434-8E5C-4373-8888-488DDEEC0B6C}"/>
    <cellStyle name="Normal 5 5 11 2 3 3" xfId="27158" xr:uid="{806EAF91-4C2D-47DE-B377-2CE9A7AA0708}"/>
    <cellStyle name="Normal 5 5 11 2 3 4" xfId="15095" xr:uid="{C3B6A006-328F-418C-BB38-F69FBD755191}"/>
    <cellStyle name="Normal 5 5 11 2 4" xfId="7548" xr:uid="{415416B5-E375-4437-87B7-0758EC39A30B}"/>
    <cellStyle name="Normal 5 5 11 2 4 2" xfId="27290" xr:uid="{AEFB8BCF-F11B-45DE-9971-ECE126C5CE6F}"/>
    <cellStyle name="Normal 5 5 11 2 4 3" xfId="17928" xr:uid="{E548CEBA-9B5D-4B7E-9B3E-8136EECC299E}"/>
    <cellStyle name="Normal 5 5 11 2 5" xfId="10381" xr:uid="{B7434DEA-6F17-46AA-9E39-B50A5312E7E5}"/>
    <cellStyle name="Normal 5 5 11 2 5 2" xfId="20761" xr:uid="{FC75A6E3-5DDB-43D4-B3A6-95BBF0818C2D}"/>
    <cellStyle name="Normal 5 5 11 2 6" xfId="24106" xr:uid="{2D4EA2C9-7135-49BC-ADCE-AA5ACAC67B81}"/>
    <cellStyle name="Normal 5 5 11 2 7" xfId="12770" xr:uid="{62206668-18DB-43EA-9408-0077C7249362}"/>
    <cellStyle name="Normal 5 5 11 3" xfId="2803" xr:uid="{00000000-0005-0000-0000-000030070000}"/>
    <cellStyle name="Normal 5 5 11 3 2" xfId="6021" xr:uid="{76E518A2-B733-4064-B276-5CD1D06EB90E}"/>
    <cellStyle name="Normal 5 5 11 3 2 2" xfId="27255" xr:uid="{425BE3AF-6ED2-44EB-9844-BC4DA8F32718}"/>
    <cellStyle name="Normal 5 5 11 3 2 3" xfId="15474" xr:uid="{FFB8BC64-B790-495D-9EA9-B7745AC47F64}"/>
    <cellStyle name="Normal 5 5 11 3 3" xfId="7927" xr:uid="{4DB0E811-7A07-4B47-94C9-51910B29B70F}"/>
    <cellStyle name="Normal 5 5 11 3 3 2" xfId="18307" xr:uid="{6F54EB1A-1311-4D27-8097-8CD8D1563D00}"/>
    <cellStyle name="Normal 5 5 11 3 4" xfId="10760" xr:uid="{48B315A3-3C3E-4BEA-8461-C941A4EB87CC}"/>
    <cellStyle name="Normal 5 5 11 3 4 2" xfId="21140" xr:uid="{B930A244-317C-412E-8650-57C826C87A35}"/>
    <cellStyle name="Normal 5 5 11 3 5" xfId="22661" xr:uid="{4334BD2E-352E-42EE-A7C7-D2F9B2A11289}"/>
    <cellStyle name="Normal 5 5 11 3 6" xfId="13269" xr:uid="{604FBC59-3295-4B13-A9F1-F981AAB3DE81}"/>
    <cellStyle name="Normal 5 5 11 4" xfId="2378" xr:uid="{00000000-0005-0000-0000-00002D070000}"/>
    <cellStyle name="Normal 5 5 11 4 2" xfId="7505" xr:uid="{FCF08EC3-F309-4899-81CE-96FD1B16F63A}"/>
    <cellStyle name="Normal 5 5 11 4 2 2" xfId="25976" xr:uid="{2F8CFD30-2F39-4BF0-AA2D-0FF044118CA5}"/>
    <cellStyle name="Normal 5 5 11 4 2 3" xfId="17885" xr:uid="{04A88E33-8E60-442A-ACB4-D5B6750B17F3}"/>
    <cellStyle name="Normal 5 5 11 4 3" xfId="10338" xr:uid="{17D7B839-A0C6-4451-8C04-70D84E4DBEDC}"/>
    <cellStyle name="Normal 5 5 11 4 3 2" xfId="20718" xr:uid="{DCCB5FD8-3287-41BE-881B-BF4A28D4EB70}"/>
    <cellStyle name="Normal 5 5 11 4 4" xfId="24783" xr:uid="{9C89D61B-0979-4EE4-8EAE-4F41590389BD}"/>
    <cellStyle name="Normal 5 5 11 4 5" xfId="15052" xr:uid="{EE4A4ECD-ED50-426C-A966-AC3CA98DA575}"/>
    <cellStyle name="Normal 5 5 11 5" xfId="4020" xr:uid="{48FCAB28-1DBD-45FB-903C-24765057A287}"/>
    <cellStyle name="Normal 5 5 11 5 2" xfId="8823" xr:uid="{9DCC1B39-D915-4DEC-98C8-9A4B33B982B5}"/>
    <cellStyle name="Normal 5 5 11 5 2 2" xfId="19203" xr:uid="{3836725B-8785-4F07-A102-D6BA5B9BBB56}"/>
    <cellStyle name="Normal 5 5 11 5 3" xfId="11656" xr:uid="{9912C377-C28E-4D27-BE9A-6F6221DE7E31}"/>
    <cellStyle name="Normal 5 5 11 5 3 2" xfId="22036" xr:uid="{E4CC2B2D-5B99-4DD1-8C43-1C4FEE8F706D}"/>
    <cellStyle name="Normal 5 5 11 5 4" xfId="27258" xr:uid="{E1C89664-C2E8-43E4-9FBC-FFE5060CDD3E}"/>
    <cellStyle name="Normal 5 5 11 5 5" xfId="16370" xr:uid="{17B663D9-77B7-4F71-B339-7819DE68ED7F}"/>
    <cellStyle name="Normal 5 5 11 6" xfId="5347" xr:uid="{8A7CB6DC-62A6-4A41-BD63-39B130266C07}"/>
    <cellStyle name="Normal 5 5 11 6 2" xfId="14645" xr:uid="{8502C43C-794E-4B6F-B67D-BD0D4D682ECE}"/>
    <cellStyle name="Normal 5 5 11 7" xfId="7098" xr:uid="{75D9ED91-7E43-489A-A8B4-89D35DF5508A}"/>
    <cellStyle name="Normal 5 5 11 7 2" xfId="17478" xr:uid="{D3798922-15BD-4391-B2DB-2869E632F67C}"/>
    <cellStyle name="Normal 5 5 11 8" xfId="9931" xr:uid="{C9B053E7-DAD6-4D4E-AF63-D9C4E93DF7D7}"/>
    <cellStyle name="Normal 5 5 11 8 2" xfId="20311" xr:uid="{6D49E5DE-4DD4-4781-A18A-ECEDA2030118}"/>
    <cellStyle name="Normal 5 5 11 9" xfId="24224" xr:uid="{7F2AEEC7-788B-48EF-8D12-1F317B985EA8}"/>
    <cellStyle name="Normal 5 5 12" xfId="1182" xr:uid="{00000000-0005-0000-0000-000062060000}"/>
    <cellStyle name="Normal 5 5 12 2" xfId="1183" xr:uid="{00000000-0005-0000-0000-000063060000}"/>
    <cellStyle name="Normal 5 5 12 2 2" xfId="25906" xr:uid="{ACDBEB07-C175-4F8A-AF35-7A83D073F597}"/>
    <cellStyle name="Normal 5 5 12 2 2 2" xfId="27058" xr:uid="{73488BCF-2C51-42DE-9E58-72168444506D}"/>
    <cellStyle name="Normal 5 5 12 2 2 3" xfId="31493" xr:uid="{8C768011-0350-4625-9C22-6E5BAC343524}"/>
    <cellStyle name="Normal 5 5 12 2 2 4" xfId="31303" xr:uid="{4E92DD05-9DE3-47E0-9C33-4A23B380A4BC}"/>
    <cellStyle name="Normal 5 5 12 2 3" xfId="27499" xr:uid="{C60B8A07-C87E-417E-81F5-A75D4AE0518D}"/>
    <cellStyle name="Normal 5 5 12 2 4" xfId="27363" xr:uid="{FCABEA70-D790-4657-BF9A-CD1687570BD1}"/>
    <cellStyle name="Normal 5 5 12 2 5" xfId="31252" xr:uid="{29DBD238-5483-4789-AB60-4DC6E160D543}"/>
    <cellStyle name="Normal 5 5 12 3" xfId="1184" xr:uid="{00000000-0005-0000-0000-000064060000}"/>
    <cellStyle name="Normal 5 5 12 3 2" xfId="1185" xr:uid="{00000000-0005-0000-0000-000065060000}"/>
    <cellStyle name="Normal 5 5 12 3 2 2" xfId="7099" xr:uid="{7DC8D161-DB25-42F7-A675-B9ABA09E6623}"/>
    <cellStyle name="Normal 5 5 12 3 2 2 2" xfId="17479" xr:uid="{CB8E9133-3D83-4494-9F60-E776A3EA70F0}"/>
    <cellStyle name="Normal 5 5 12 3 2 3" xfId="9932" xr:uid="{75CD5C8B-75F0-4E18-B7D2-91830223CFAA}"/>
    <cellStyle name="Normal 5 5 12 3 2 3 2" xfId="20312" xr:uid="{4A077567-9598-4D3C-9AEB-03C07E8EA24F}"/>
    <cellStyle name="Normal 5 5 12 3 2 4" xfId="25580" xr:uid="{DBCD1220-8789-4BF8-809A-A3A65496A92B}"/>
    <cellStyle name="Normal 5 5 12 3 2 5" xfId="14646" xr:uid="{A45105C8-7446-4B1D-BB0F-E6E66EEAF4EB}"/>
    <cellStyle name="Normal 5 5 12 3 3" xfId="3772" xr:uid="{D3491984-6149-4A4F-97CA-96AC04F0A2CD}"/>
    <cellStyle name="Normal 5 5 12 3 3 2" xfId="4806" xr:uid="{62869006-B692-4B88-AA1D-967FD650D28C}"/>
    <cellStyle name="Normal 5 5 12 3 3 3" xfId="30294" xr:uid="{0809AC62-F3B7-493F-BB49-1E9941AC2340}"/>
    <cellStyle name="Normal 5 5 12 3 3 3 2" xfId="31437" xr:uid="{7019EB67-3295-429D-8D0F-44B17EE0D105}"/>
    <cellStyle name="Normal 5 5 12 3 3 4" xfId="31634" xr:uid="{7ED5B869-69B2-431F-9CC3-F41F5D450414}"/>
    <cellStyle name="Normal 5 5 12 3 4" xfId="24795" xr:uid="{EC1A1E87-7558-46ED-8398-DDED782A19A9}"/>
    <cellStyle name="Normal 5 5 12 4" xfId="1186" xr:uid="{00000000-0005-0000-0000-000066060000}"/>
    <cellStyle name="Normal 5 5 12 4 2" xfId="2011" xr:uid="{00000000-0005-0000-0000-000067060000}"/>
    <cellStyle name="Normal 5 5 12 4 2 2" xfId="28244" xr:uid="{C0C981C0-058E-4026-91E4-71DD03B00545}"/>
    <cellStyle name="Normal 5 5 12 4 2 3" xfId="27487" xr:uid="{1A5E8FF4-C6F3-4045-99D5-5EFB1C02A4ED}"/>
    <cellStyle name="Normal 5 5 12 4 3" xfId="3742" xr:uid="{00000000-0005-0000-0000-0000CD050000}"/>
    <cellStyle name="Normal 5 5 12 4 3 2" xfId="4731" xr:uid="{D383C0AB-15AA-4183-8653-F3BF4C9DCA49}"/>
    <cellStyle name="Normal 5 5 12 4 3 3" xfId="30267" xr:uid="{0A57DE32-6FA3-493D-BCD5-EF945C4BCD4C}"/>
    <cellStyle name="Normal 5 5 12 4 3 3 2" xfId="31410" xr:uid="{8D615E02-7AB1-47B9-B5C0-EFCC16FE5595}"/>
    <cellStyle name="Normal 5 5 12 4 3 4" xfId="31607" xr:uid="{333049E4-D2E4-478B-A9A7-397D8F1AD60F}"/>
    <cellStyle name="Normal 5 5 12 4 4" xfId="23738" xr:uid="{584E66C2-83BD-4415-897A-413EAACEC637}"/>
    <cellStyle name="Normal 5 5 12 4 5" xfId="23069" xr:uid="{445314E8-3702-42F9-96C4-4F1E3E1FC2C9}"/>
    <cellStyle name="Normal 5 5 12 4 6" xfId="26120" xr:uid="{972A4539-7000-4879-8DC1-AC3C9DAB57C7}"/>
    <cellStyle name="Normal 5 5 12 5" xfId="1187" xr:uid="{00000000-0005-0000-0000-000068060000}"/>
    <cellStyle name="Normal 5 5 12 5 2" xfId="26127" xr:uid="{0C3713C4-0CF4-45B5-BE60-F039348800A1}"/>
    <cellStyle name="Normal 5 5 12 5 3" xfId="26555" xr:uid="{46B5948C-5A50-4947-9B43-BD3926155E12}"/>
    <cellStyle name="Normal 5 5 12 6" xfId="2012" xr:uid="{00000000-0005-0000-0000-000069060000}"/>
    <cellStyle name="Normal 5 5 12 6 2" xfId="25718" xr:uid="{6E76D09D-B907-43F5-8545-1CFD81722536}"/>
    <cellStyle name="Normal 5 5 12 6 3" xfId="24484" xr:uid="{D6BD1202-D166-4806-99B6-7721F3E5DC6E}"/>
    <cellStyle name="Normal 5 5 12 6 4" xfId="30396" xr:uid="{A373ECD6-01CF-4482-A92D-8D307049E070}"/>
    <cellStyle name="Normal 5 5 12 7" xfId="2133" xr:uid="{00000000-0005-0000-0000-0000A1020000}"/>
    <cellStyle name="Normal 5 5 12 7 2" xfId="4819" xr:uid="{933CD350-3DDB-4FFC-B65F-DBC9B5AC6FAA}"/>
    <cellStyle name="Normal 5 5 12 7 3" xfId="30214" xr:uid="{827A0F38-C1A0-4EEE-9A2A-D5F26A0F3BC4}"/>
    <cellStyle name="Normal 5 5 12 7 3 2" xfId="31358" xr:uid="{12077E98-D42B-4C46-B42E-477CDA1BC168}"/>
    <cellStyle name="Normal 5 5 12 7 4" xfId="31554" xr:uid="{ED0A659F-49C6-47AD-A8E9-D609C6FE0B98}"/>
    <cellStyle name="Normal 5 5 12 8" xfId="4039" xr:uid="{339DDFF4-B60C-4AB4-A281-8CA03C0100FF}"/>
    <cellStyle name="Normal 5 5 12 8 2" xfId="4817" xr:uid="{7550A7D3-C1EF-43A3-A121-A8E9FC3C1D0F}"/>
    <cellStyle name="Normal 5 5 12 8 3" xfId="30331" xr:uid="{D7DBAFC5-F908-4480-B7AC-0D36D243E461}"/>
    <cellStyle name="Normal 5 5 12 8 3 2" xfId="30467" xr:uid="{008082A2-179F-4EAE-9BED-194B26EA3013}"/>
    <cellStyle name="Normal 5 5 12 8 4" xfId="31671" xr:uid="{958C0CF7-489D-4DFD-AFD0-0923A7F799E9}"/>
    <cellStyle name="Normal 5 5 12 9" xfId="25795" xr:uid="{E3CEE472-2575-4086-9B70-8587E190341C}"/>
    <cellStyle name="Normal 5 5 12 9 2" xfId="26400" xr:uid="{EE6D3784-0C10-40B4-B5A5-246641421871}"/>
    <cellStyle name="Normal 5 5 12 9 3" xfId="31165" xr:uid="{1A4271D5-26B0-4441-8D15-E29ECA5F4D9D}"/>
    <cellStyle name="Normal 5 5 13" xfId="1188" xr:uid="{00000000-0005-0000-0000-00006A060000}"/>
    <cellStyle name="Normal 5 5 13 2" xfId="4556" xr:uid="{38105DB8-0B13-45DB-93CB-A7A2B7B10682}"/>
    <cellStyle name="Normal 5 5 13 2 2" xfId="9328" xr:uid="{0F5DC92B-D17F-4932-B880-4EB216E0BB19}"/>
    <cellStyle name="Normal 5 5 13 2 2 2" xfId="29303" xr:uid="{A528E6A3-E5CF-41CD-8A5A-85D9B57ECB1A}"/>
    <cellStyle name="Normal 5 5 13 2 2 3" xfId="19708" xr:uid="{B187A614-F1FD-4C04-8325-25B84F0A4B75}"/>
    <cellStyle name="Normal 5 5 13 2 3" xfId="12161" xr:uid="{7CDD758D-F939-4E92-9942-827284B6582E}"/>
    <cellStyle name="Normal 5 5 13 2 3 2" xfId="22541" xr:uid="{15B03982-7DF5-45B6-B4D5-42116C944D4D}"/>
    <cellStyle name="Normal 5 5 13 2 4" xfId="23763" xr:uid="{1C157A74-79B0-4AE9-B1C8-C0BCC2BE83BE}"/>
    <cellStyle name="Normal 5 5 13 2 5" xfId="16875" xr:uid="{039AE286-CAD9-40EC-9813-C989AE274BDE}"/>
    <cellStyle name="Normal 5 5 13 3" xfId="5348" xr:uid="{5A847891-704E-4D1C-A49B-5183AFA3F5F8}"/>
    <cellStyle name="Normal 5 5 13 3 2" xfId="25717" xr:uid="{BA89B0B9-DB42-4CE7-A4A3-ECE24486E886}"/>
    <cellStyle name="Normal 5 5 13 3 3" xfId="25873" xr:uid="{45F60256-2B71-41F7-8537-374E0F6D4207}"/>
    <cellStyle name="Normal 5 5 13 3 4" xfId="14647" xr:uid="{5CE4162D-AD48-4C0F-BA62-B934F4EA9B59}"/>
    <cellStyle name="Normal 5 5 13 4" xfId="7100" xr:uid="{9A900B08-9AE9-41AC-BA20-2AA538F9927D}"/>
    <cellStyle name="Normal 5 5 13 4 2" xfId="22947" xr:uid="{97C5DAE0-DA9C-4F0F-BCD1-117901AE5D5C}"/>
    <cellStyle name="Normal 5 5 13 4 3" xfId="27064" xr:uid="{D13F99A1-37DD-4A26-B175-7EDE3659B42B}"/>
    <cellStyle name="Normal 5 5 13 4 4" xfId="17480" xr:uid="{5AED7AF1-2763-4797-82AA-CF475C5E3EE4}"/>
    <cellStyle name="Normal 5 5 13 5" xfId="9933" xr:uid="{18FE5CF4-E9A5-4356-8158-B3F8919FD961}"/>
    <cellStyle name="Normal 5 5 13 5 2" xfId="29432" xr:uid="{5879B14D-2429-4E4A-9882-196F79DE5875}"/>
    <cellStyle name="Normal 5 5 13 5 3" xfId="20313" xr:uid="{0267A0D3-C892-4DAA-A391-47195DB4C23E}"/>
    <cellStyle name="Normal 5 5 13 6" xfId="24213" xr:uid="{6BA6356E-FEFE-4288-B90B-406AF9C7B10D}"/>
    <cellStyle name="Normal 5 5 13 7" xfId="13966" xr:uid="{9949E944-6653-48A5-B6AF-827C31A6C8F2}"/>
    <cellStyle name="Normal 5 5 13 8" xfId="31251" xr:uid="{74A630F6-B0B0-425A-B58E-98533DCF93A3}"/>
    <cellStyle name="Normal 5 5 14" xfId="1189" xr:uid="{00000000-0005-0000-0000-00006B060000}"/>
    <cellStyle name="Normal 5 5 14 2" xfId="1190" xr:uid="{00000000-0005-0000-0000-00006C060000}"/>
    <cellStyle name="Normal 5 5 14 3" xfId="3743" xr:uid="{00000000-0005-0000-0000-0000D2050000}"/>
    <cellStyle name="Normal 5 5 14 3 2" xfId="4726" xr:uid="{38D387F4-79B0-4AC8-8B84-16D0B67DE4C8}"/>
    <cellStyle name="Normal 5 5 14 3 2 2" xfId="28466" xr:uid="{8C94C9FE-AE2A-4793-A8B8-55E759787D53}"/>
    <cellStyle name="Normal 5 5 14 3 3" xfId="26888" xr:uid="{B149FF73-7C82-4791-B193-8AF6ACE56154}"/>
    <cellStyle name="Normal 5 5 14 3 4" xfId="30268" xr:uid="{D54B79A8-5499-4F5C-A60A-015D6BE65FD9}"/>
    <cellStyle name="Normal 5 5 14 3 4 2" xfId="31411" xr:uid="{575483AF-AA95-4D48-B584-5A9993226AA8}"/>
    <cellStyle name="Normal 5 5 14 3 5" xfId="31608" xr:uid="{14E7F71F-AA9C-4825-9092-BF0C8A1EFF2F}"/>
    <cellStyle name="Normal 5 5 14 4" xfId="28547" xr:uid="{11F1C702-C94E-40E4-AA7E-C36BBAF97840}"/>
    <cellStyle name="Normal 5 5 15" xfId="2439" xr:uid="{00000000-0005-0000-0000-000035070000}"/>
    <cellStyle name="Normal 5 5 15 2" xfId="5734" xr:uid="{7DB3CBEA-D902-42B2-B26F-9421550EC6CD}"/>
    <cellStyle name="Normal 5 5 15 2 2" xfId="27302" xr:uid="{F2621A6C-0918-4A36-97E3-78A546121BE8}"/>
    <cellStyle name="Normal 5 5 15 2 3" xfId="15111" xr:uid="{05B98610-ECCC-4335-8398-4FB0B93CE0B1}"/>
    <cellStyle name="Normal 5 5 15 3" xfId="7564" xr:uid="{35D911EE-CA73-4C5D-9B99-8E5C459EE06E}"/>
    <cellStyle name="Normal 5 5 15 3 2" xfId="17944" xr:uid="{38B158EE-2C47-4BA9-93C3-58BBE1E0AD96}"/>
    <cellStyle name="Normal 5 5 15 4" xfId="10397" xr:uid="{5DEE6F7F-8E03-4FC8-9594-1274073636D5}"/>
    <cellStyle name="Normal 5 5 15 4 2" xfId="20777" xr:uid="{9D104917-06C4-40D3-830F-73A016A7D825}"/>
    <cellStyle name="Normal 5 5 15 5" xfId="24793" xr:uid="{98197A97-5624-49B2-8B85-1F5369343C3E}"/>
    <cellStyle name="Normal 5 5 15 6" xfId="12826" xr:uid="{25B2FA1F-E539-4D97-AD51-FB2C4B7972FE}"/>
    <cellStyle name="Normal 5 5 16" xfId="2169" xr:uid="{00000000-0005-0000-0000-000028070000}"/>
    <cellStyle name="Normal 5 5 16 2" xfId="7296" xr:uid="{E92BBBE8-8A65-484D-9CC1-3D51172C4C28}"/>
    <cellStyle name="Normal 5 5 16 2 2" xfId="28152" xr:uid="{A3A849C5-5574-4D15-95F8-4036D0CDEF59}"/>
    <cellStyle name="Normal 5 5 16 2 3" xfId="17676" xr:uid="{09A459B7-30EB-40B8-87C5-77F00D92A2FA}"/>
    <cellStyle name="Normal 5 5 16 3" xfId="10129" xr:uid="{F0A238C6-4582-4CBB-BADA-A9399A706E74}"/>
    <cellStyle name="Normal 5 5 16 3 2" xfId="20509" xr:uid="{334612D8-071C-4D16-88C2-0DED4F515CFC}"/>
    <cellStyle name="Normal 5 5 16 4" xfId="22844" xr:uid="{73C69CF9-2844-4024-B796-ADEC93F6100C}"/>
    <cellStyle name="Normal 5 5 16 5" xfId="14843" xr:uid="{0D04833F-70A4-4B17-A011-739F53913398}"/>
    <cellStyle name="Normal 5 5 17" xfId="2122" xr:uid="{00000000-0005-0000-0000-00009D020000}"/>
    <cellStyle name="Normal 5 5 17 2" xfId="4710" xr:uid="{1F0EAC01-3B78-43E3-B983-74B1E0899491}"/>
    <cellStyle name="Normal 5 5 17 2 2" xfId="28528" xr:uid="{9F244A23-EF37-4CA3-9C32-8399EE7045C9}"/>
    <cellStyle name="Normal 5 5 17 3" xfId="27862" xr:uid="{94C316B2-9303-4343-AB75-17DFAF12E21D}"/>
    <cellStyle name="Normal 5 5 17 4" xfId="30203" xr:uid="{36B20FD2-E384-4E2C-943F-B6158FB818DE}"/>
    <cellStyle name="Normal 5 5 17 4 2" xfId="31347" xr:uid="{5F08F1D5-89EB-4C5D-BB57-1B880E6EB770}"/>
    <cellStyle name="Normal 5 5 17 5" xfId="31543" xr:uid="{3B55F720-3305-4D8B-B69F-321B180500C4}"/>
    <cellStyle name="Normal 5 5 18" xfId="4018" xr:uid="{F3938208-EDFC-4F17-ABB5-42A544677995}"/>
    <cellStyle name="Normal 5 5 18 2" xfId="4810" xr:uid="{F76BFFF7-F65C-4C10-94AE-340164E71EC1}"/>
    <cellStyle name="Normal 5 5 18 3" xfId="30321" xr:uid="{3F8752F1-9A5A-4A0A-9B43-2AF1C30DFDF6}"/>
    <cellStyle name="Normal 5 5 18 3 2" xfId="31464" xr:uid="{0CEB44F4-8608-49C7-AFD9-B308A93AF5D4}"/>
    <cellStyle name="Normal 5 5 18 4" xfId="31661" xr:uid="{67F64D7D-87AA-4672-BBA5-A417E15A374F}"/>
    <cellStyle name="Normal 5 5 19" xfId="24510" xr:uid="{2A1B3C75-EDBD-4134-9FA6-33FD8035DA32}"/>
    <cellStyle name="Normal 5 5 2" xfId="1191" xr:uid="{00000000-0005-0000-0000-00006D060000}"/>
    <cellStyle name="Normal 5 5 2 10" xfId="26256" xr:uid="{5DE0041A-A395-4337-A4C4-595A0109A733}"/>
    <cellStyle name="Normal 5 5 2 11" xfId="27201" xr:uid="{576765FF-1DD2-4048-9596-D0B7D8E5602E}"/>
    <cellStyle name="Normal 5 5 2 12" xfId="12424" xr:uid="{362E694F-978F-4355-B29B-573EACCA035C}"/>
    <cellStyle name="Normal 5 5 2 2" xfId="1192" xr:uid="{00000000-0005-0000-0000-00006E060000}"/>
    <cellStyle name="Normal 5 5 2 2 10" xfId="7101" xr:uid="{B0B4E6F4-CC37-40E9-80EA-BED5690BE15D}"/>
    <cellStyle name="Normal 5 5 2 2 10 2" xfId="17481" xr:uid="{2E4C73EB-3E1A-4761-96CA-1DE9565E7346}"/>
    <cellStyle name="Normal 5 5 2 2 11" xfId="9934" xr:uid="{F88CE84F-A75A-405A-85F5-7077666D2DA0}"/>
    <cellStyle name="Normal 5 5 2 2 11 2" xfId="20314" xr:uid="{7BAFE316-3944-4915-8BE3-1A5642390C24}"/>
    <cellStyle name="Normal 5 5 2 2 12" xfId="24557" xr:uid="{DB9B9E18-2DAE-4360-A9FC-C823D4674C38}"/>
    <cellStyle name="Normal 5 5 2 2 13" xfId="12484" xr:uid="{C15E1874-5A7B-419B-A795-ECC2719E4B4E}"/>
    <cellStyle name="Normal 5 5 2 2 2" xfId="1193" xr:uid="{00000000-0005-0000-0000-00006F060000}"/>
    <cellStyle name="Normal 5 5 2 2 2 10" xfId="9935" xr:uid="{F46A6A26-8631-4AEC-8C24-F217A2A7B3F9}"/>
    <cellStyle name="Normal 5 5 2 2 2 10 2" xfId="20315" xr:uid="{0F1B2E8D-661B-421F-A428-2548615D2947}"/>
    <cellStyle name="Normal 5 5 2 2 2 11" xfId="22902" xr:uid="{0ACF97C6-F5AF-4F36-A2CC-B0340721807C}"/>
    <cellStyle name="Normal 5 5 2 2 2 12" xfId="12613" xr:uid="{1A299909-22DC-4007-AC4D-C1AE15C09573}"/>
    <cellStyle name="Normal 5 5 2 2 2 2" xfId="2805" xr:uid="{00000000-0005-0000-0000-000039070000}"/>
    <cellStyle name="Normal 5 5 2 2 2 2 2" xfId="3398" xr:uid="{00000000-0005-0000-0000-00003A070000}"/>
    <cellStyle name="Normal 5 5 2 2 2 2 2 2" xfId="6456" xr:uid="{B693116F-FEF4-432D-A5BF-701A0649DF30}"/>
    <cellStyle name="Normal 5 5 2 2 2 2 2 2 2" xfId="27807" xr:uid="{004B866A-C76F-45A8-808C-C75755EC1086}"/>
    <cellStyle name="Normal 5 5 2 2 2 2 2 2 3" xfId="26534" xr:uid="{5EEAA4AB-3C3E-4C53-A277-A707876DE5EC}"/>
    <cellStyle name="Normal 5 5 2 2 2 2 2 2 4" xfId="16025" xr:uid="{C3ACAFC0-D7C2-42C7-B4DB-7ED8EAC47E68}"/>
    <cellStyle name="Normal 5 5 2 2 2 2 2 3" xfId="8478" xr:uid="{17E6980B-06A1-43B6-BE43-611354CBBEB0}"/>
    <cellStyle name="Normal 5 5 2 2 2 2 2 3 2" xfId="28924" xr:uid="{2BA3EE89-B748-4827-8F21-A2E506D72BC1}"/>
    <cellStyle name="Normal 5 5 2 2 2 2 2 3 3" xfId="18858" xr:uid="{230430B1-9100-4B76-B9BD-F64508174F52}"/>
    <cellStyle name="Normal 5 5 2 2 2 2 2 4" xfId="11311" xr:uid="{ED3C4ACD-C51D-4BCF-A4E8-96036E058BC2}"/>
    <cellStyle name="Normal 5 5 2 2 2 2 2 4 2" xfId="21691" xr:uid="{C080D9CA-17F9-461C-BB69-7B4915B83AEE}"/>
    <cellStyle name="Normal 5 5 2 2 2 2 2 5" xfId="25283" xr:uid="{7EECCA54-9783-4BBF-8C42-BADB856D8B4F}"/>
    <cellStyle name="Normal 5 5 2 2 2 2 2 6" xfId="13968" xr:uid="{EACC5766-D3D6-44EE-B595-1F5883978ED0}"/>
    <cellStyle name="Normal 5 5 2 2 2 2 3" xfId="4355" xr:uid="{42FF46A1-3943-4358-A655-8294E62CEED5}"/>
    <cellStyle name="Normal 5 5 2 2 2 2 3 2" xfId="9127" xr:uid="{45B9D55E-2186-44A0-B273-E1A0BC1506FA}"/>
    <cellStyle name="Normal 5 5 2 2 2 2 3 2 2" xfId="29170" xr:uid="{1140FD3F-198E-4BE1-8F06-A8CC335DBE44}"/>
    <cellStyle name="Normal 5 5 2 2 2 2 3 2 3" xfId="19507" xr:uid="{D17F7F4F-1A46-4910-97EE-82CDCD2E107F}"/>
    <cellStyle name="Normal 5 5 2 2 2 2 3 3" xfId="11960" xr:uid="{EFE23553-F273-457E-8C06-1E2A03F6FE27}"/>
    <cellStyle name="Normal 5 5 2 2 2 2 3 3 2" xfId="22340" xr:uid="{6CADACF1-9D51-44A3-9B24-E581EC859066}"/>
    <cellStyle name="Normal 5 5 2 2 2 2 3 4" xfId="23123" xr:uid="{B72063E7-D175-445C-9430-BB26FE783578}"/>
    <cellStyle name="Normal 5 5 2 2 2 2 3 5" xfId="16674" xr:uid="{255421F1-8B49-49EF-B50C-7FEA55A0C4D7}"/>
    <cellStyle name="Normal 5 5 2 2 2 2 4" xfId="6023" xr:uid="{7E2B3A4D-18A7-41AE-9703-8F1DD1C41124}"/>
    <cellStyle name="Normal 5 5 2 2 2 2 4 2" xfId="26661" xr:uid="{F952BBFA-15EB-48C0-894C-CF0A26F279D2}"/>
    <cellStyle name="Normal 5 5 2 2 2 2 4 3" xfId="15476" xr:uid="{3DA3D78E-B3D0-4042-BBF9-EADB3DB9540E}"/>
    <cellStyle name="Normal 5 5 2 2 2 2 5" xfId="7929" xr:uid="{028A5E22-1E60-4C6D-B1A8-9DE76CBD3299}"/>
    <cellStyle name="Normal 5 5 2 2 2 2 5 2" xfId="18309" xr:uid="{5B658F29-19A3-4C8F-8C89-874C7FC593B0}"/>
    <cellStyle name="Normal 5 5 2 2 2 2 6" xfId="10762" xr:uid="{39021503-6D23-4026-AADD-CEECF31F2E18}"/>
    <cellStyle name="Normal 5 5 2 2 2 2 6 2" xfId="21142" xr:uid="{79DF7F93-3D36-4E82-B3C2-21FBC05247DD}"/>
    <cellStyle name="Normal 5 5 2 2 2 2 7" xfId="23800" xr:uid="{B54B0BB9-E6CF-4A46-9F3A-B3E751558D28}"/>
    <cellStyle name="Normal 5 5 2 2 2 2 8" xfId="13271" xr:uid="{C4529065-302D-4BBB-8DEA-0825232BFC5B}"/>
    <cellStyle name="Normal 5 5 2 2 2 3" xfId="3399" xr:uid="{00000000-0005-0000-0000-00003B070000}"/>
    <cellStyle name="Normal 5 5 2 2 2 3 2" xfId="4557" xr:uid="{5061FD9F-2244-4556-BA81-017209E54E57}"/>
    <cellStyle name="Normal 5 5 2 2 2 3 2 2" xfId="9329" xr:uid="{63D3143B-3A50-4839-B294-F3935BB8C913}"/>
    <cellStyle name="Normal 5 5 2 2 2 3 2 2 2" xfId="29304" xr:uid="{9C4F8361-A348-40D6-BDC8-184E1ED0AEEB}"/>
    <cellStyle name="Normal 5 5 2 2 2 3 2 2 3" xfId="19709" xr:uid="{2232B086-86C9-44E8-ACC9-F05AE9E85F48}"/>
    <cellStyle name="Normal 5 5 2 2 2 3 2 3" xfId="12162" xr:uid="{F278D5A6-BB19-4A71-909D-4B185E053A15}"/>
    <cellStyle name="Normal 5 5 2 2 2 3 2 3 2" xfId="22542" xr:uid="{FF77EDCE-32AF-4B79-86CC-5D0FC410DFDE}"/>
    <cellStyle name="Normal 5 5 2 2 2 3 2 4" xfId="28115" xr:uid="{21DB635F-914E-44BB-A5BA-96824586B764}"/>
    <cellStyle name="Normal 5 5 2 2 2 3 2 5" xfId="16876" xr:uid="{DA1DE3AE-D369-465E-B70F-9C5DCCD86772}"/>
    <cellStyle name="Normal 5 5 2 2 2 3 3" xfId="6457" xr:uid="{6C9958EC-64CD-4EFE-AD25-5341EAC58E19}"/>
    <cellStyle name="Normal 5 5 2 2 2 3 3 2" xfId="26306" xr:uid="{10785CCF-BC71-459D-8435-C52D33AD31DA}"/>
    <cellStyle name="Normal 5 5 2 2 2 3 3 3" xfId="16026" xr:uid="{2AC0485A-BBA8-4B3B-8289-888B36D3D1A8}"/>
    <cellStyle name="Normal 5 5 2 2 2 3 4" xfId="8479" xr:uid="{35104300-7B7B-4930-AA22-97CBEA0E597A}"/>
    <cellStyle name="Normal 5 5 2 2 2 3 4 2" xfId="18859" xr:uid="{BCD25388-0DE1-4453-B0E2-7C53AEE133CA}"/>
    <cellStyle name="Normal 5 5 2 2 2 3 5" xfId="11312" xr:uid="{7B72F5E2-F4A0-4DAF-A072-8BB8EE9CF698}"/>
    <cellStyle name="Normal 5 5 2 2 2 3 5 2" xfId="21692" xr:uid="{4A7BD036-C2BA-45A6-87CB-029FEA504C56}"/>
    <cellStyle name="Normal 5 5 2 2 2 3 6" xfId="25115" xr:uid="{82B60B71-A98F-4867-B481-3777DF42A92A}"/>
    <cellStyle name="Normal 5 5 2 2 2 3 7" xfId="13969" xr:uid="{CDB8CBB4-B877-4130-B85B-07A03F751A31}"/>
    <cellStyle name="Normal 5 5 2 2 2 4" xfId="3397" xr:uid="{00000000-0005-0000-0000-00003C070000}"/>
    <cellStyle name="Normal 5 5 2 2 2 4 2" xfId="6455" xr:uid="{65CAC8DB-A56D-46C3-87F9-F4F75AAA66E8}"/>
    <cellStyle name="Normal 5 5 2 2 2 4 2 2" xfId="26021" xr:uid="{17070FC0-3C6C-4245-8F38-027CA186084B}"/>
    <cellStyle name="Normal 5 5 2 2 2 4 2 3" xfId="16024" xr:uid="{ECC0695D-BED6-47AA-9185-A5C5234CEBF3}"/>
    <cellStyle name="Normal 5 5 2 2 2 4 3" xfId="8477" xr:uid="{14C93518-D0C9-4908-BAB1-9DCD1EEEA571}"/>
    <cellStyle name="Normal 5 5 2 2 2 4 3 2" xfId="18857" xr:uid="{ECDDFA73-36FF-49D5-82B7-03A53E73BDAB}"/>
    <cellStyle name="Normal 5 5 2 2 2 4 4" xfId="11310" xr:uid="{8B1E5D26-8A8D-4AC7-9715-3F1243DFF57E}"/>
    <cellStyle name="Normal 5 5 2 2 2 4 4 2" xfId="21690" xr:uid="{344B6013-3AA0-45E1-85B1-D40B03FD4C40}"/>
    <cellStyle name="Normal 5 5 2 2 2 4 5" xfId="24506" xr:uid="{5CB2466F-53D5-49FA-A5CA-E50A3B9646E6}"/>
    <cellStyle name="Normal 5 5 2 2 2 4 6" xfId="13967" xr:uid="{C763E544-01F0-4302-8299-E43E37CE24BA}"/>
    <cellStyle name="Normal 5 5 2 2 2 5" xfId="2649" xr:uid="{00000000-0005-0000-0000-00003D070000}"/>
    <cellStyle name="Normal 5 5 2 2 2 5 2" xfId="5911" xr:uid="{E9B39E86-C76E-4FBD-A137-EE230CDA99AC}"/>
    <cellStyle name="Normal 5 5 2 2 2 5 2 2" xfId="26217" xr:uid="{691A211D-DDC5-4CF4-9FFE-159D307D29B3}"/>
    <cellStyle name="Normal 5 5 2 2 2 5 2 3" xfId="15321" xr:uid="{855B6DC1-1534-436D-91E0-D2640689A3F2}"/>
    <cellStyle name="Normal 5 5 2 2 2 5 3" xfId="7774" xr:uid="{60B7B1BA-B192-4DB5-8FB7-5B1053A8F3F3}"/>
    <cellStyle name="Normal 5 5 2 2 2 5 3 2" xfId="18154" xr:uid="{EC3B7F3F-BCF3-470D-9D43-126F2EB40004}"/>
    <cellStyle name="Normal 5 5 2 2 2 5 4" xfId="10607" xr:uid="{531C608E-CD0C-4B40-BC39-F0CCB15B2BDB}"/>
    <cellStyle name="Normal 5 5 2 2 2 5 4 2" xfId="20987" xr:uid="{29A04457-3328-4866-8B61-39382E330D84}"/>
    <cellStyle name="Normal 5 5 2 2 2 5 5" xfId="25346" xr:uid="{FA1D4321-F923-4174-B5D0-070FD482717B}"/>
    <cellStyle name="Normal 5 5 2 2 2 5 6" xfId="13049" xr:uid="{414A8D75-BE7B-45D4-8C3A-A99EAB138365}"/>
    <cellStyle name="Normal 5 5 2 2 2 6" xfId="2379" xr:uid="{00000000-0005-0000-0000-000038070000}"/>
    <cellStyle name="Normal 5 5 2 2 2 6 2" xfId="7506" xr:uid="{A1858BD0-3E6E-4D42-83BF-145C6C4D43DF}"/>
    <cellStyle name="Normal 5 5 2 2 2 6 2 2" xfId="17886" xr:uid="{FACD421A-A9BB-4B7F-906E-07EE7C2EF2B8}"/>
    <cellStyle name="Normal 5 5 2 2 2 6 3" xfId="10339" xr:uid="{6D389701-D329-41F9-BFEA-4C1354AC4875}"/>
    <cellStyle name="Normal 5 5 2 2 2 6 3 2" xfId="20719" xr:uid="{F1A12A08-1164-4488-A8B4-F6266E11AB30}"/>
    <cellStyle name="Normal 5 5 2 2 2 6 4" xfId="24990" xr:uid="{67298546-BF93-45C6-AFAE-B9A60F49A89F}"/>
    <cellStyle name="Normal 5 5 2 2 2 6 5" xfId="15053" xr:uid="{23599E62-A5C5-4F45-A758-20E3649CEB60}"/>
    <cellStyle name="Normal 5 5 2 2 2 7" xfId="4051" xr:uid="{EC54DFC6-9A1E-4C42-8373-D8A0D006B582}"/>
    <cellStyle name="Normal 5 5 2 2 2 7 2" xfId="8837" xr:uid="{F198D4A2-3B39-49A2-8553-811CD5569DB0}"/>
    <cellStyle name="Normal 5 5 2 2 2 7 2 2" xfId="19217" xr:uid="{695B1472-84E2-4093-ABA0-2537DF9ADA20}"/>
    <cellStyle name="Normal 5 5 2 2 2 7 3" xfId="11670" xr:uid="{358B6E7B-0337-430F-9A6B-737BE1E2DA12}"/>
    <cellStyle name="Normal 5 5 2 2 2 7 3 2" xfId="22050" xr:uid="{B5C359F9-33D3-4677-911E-4FBEB3C90639}"/>
    <cellStyle name="Normal 5 5 2 2 2 7 4" xfId="16384" xr:uid="{2F36583D-13FE-480E-AFDA-6739E674159F}"/>
    <cellStyle name="Normal 5 5 2 2 2 8" xfId="5350" xr:uid="{7A875D4A-C397-4525-BE3A-8192E68F8551}"/>
    <cellStyle name="Normal 5 5 2 2 2 8 2" xfId="14649" xr:uid="{2F2081C4-AAE6-4920-8CA4-EBB5256087C6}"/>
    <cellStyle name="Normal 5 5 2 2 2 9" xfId="7102" xr:uid="{2B3871C3-57A8-4A8B-88EE-B3736054FB29}"/>
    <cellStyle name="Normal 5 5 2 2 2 9 2" xfId="17482" xr:uid="{070D8DBB-57B4-4D3B-B9B3-AC7655AB8F30}"/>
    <cellStyle name="Normal 5 5 2 2 3" xfId="1194" xr:uid="{00000000-0005-0000-0000-000070060000}"/>
    <cellStyle name="Normal 5 5 2 2 3 2" xfId="3400" xr:uid="{00000000-0005-0000-0000-00003F070000}"/>
    <cellStyle name="Normal 5 5 2 2 3 2 2" xfId="6458" xr:uid="{5F4BDF0C-AD38-489E-945C-592418F3D60F}"/>
    <cellStyle name="Normal 5 5 2 2 3 2 2 2" xfId="27906" xr:uid="{59078814-849A-48FA-838A-3AFDDFEFD8E7}"/>
    <cellStyle name="Normal 5 5 2 2 3 2 2 3" xfId="28003" xr:uid="{28FDFF76-16BE-4E21-9F52-18072D3E868F}"/>
    <cellStyle name="Normal 5 5 2 2 3 2 2 4" xfId="16027" xr:uid="{38177F33-B1C7-46B5-A5E4-6B6D90111A41}"/>
    <cellStyle name="Normal 5 5 2 2 3 2 3" xfId="8480" xr:uid="{0542C4C6-33F3-4561-ABF9-B301DE495CC8}"/>
    <cellStyle name="Normal 5 5 2 2 3 2 3 2" xfId="28925" xr:uid="{DF4CA095-1D0A-4D01-AE9E-CD634DC17B5F}"/>
    <cellStyle name="Normal 5 5 2 2 3 2 3 3" xfId="18860" xr:uid="{37AFCBB9-FBB2-4771-AE08-1F6302956FA8}"/>
    <cellStyle name="Normal 5 5 2 2 3 2 4" xfId="11313" xr:uid="{BF39D8A6-DE77-46ED-8E7C-2A59A59A9E7E}"/>
    <cellStyle name="Normal 5 5 2 2 3 2 4 2" xfId="21693" xr:uid="{0A1F768E-1922-4983-B1A0-87585BE81350}"/>
    <cellStyle name="Normal 5 5 2 2 3 2 5" xfId="24719" xr:uid="{82D4A560-5319-4D31-AF03-8AE6CFD5F1B4}"/>
    <cellStyle name="Normal 5 5 2 2 3 2 6" xfId="13970" xr:uid="{ADBDC445-9129-45A7-9B94-818CEE590A24}"/>
    <cellStyle name="Normal 5 5 2 2 3 3" xfId="2804" xr:uid="{00000000-0005-0000-0000-000040070000}"/>
    <cellStyle name="Normal 5 5 2 2 3 3 2" xfId="6022" xr:uid="{029B14EC-CF2B-481F-91F2-B0945A0C6EF0}"/>
    <cellStyle name="Normal 5 5 2 2 3 3 2 2" xfId="26997" xr:uid="{E5486205-ECBC-4852-924A-35CB4B00C793}"/>
    <cellStyle name="Normal 5 5 2 2 3 3 2 3" xfId="15475" xr:uid="{B4C09E91-DD80-4E71-92A6-C67FE0301C28}"/>
    <cellStyle name="Normal 5 5 2 2 3 3 3" xfId="7928" xr:uid="{C889EAB7-8D62-4D1F-9E5B-398749ABC41B}"/>
    <cellStyle name="Normal 5 5 2 2 3 3 3 2" xfId="18308" xr:uid="{824B5F40-8C47-4CBC-91EB-361E40A47A1B}"/>
    <cellStyle name="Normal 5 5 2 2 3 3 4" xfId="10761" xr:uid="{3DC114F8-6FC0-4D7E-A8C4-1B9E3BA197CA}"/>
    <cellStyle name="Normal 5 5 2 2 3 3 4 2" xfId="21141" xr:uid="{6C576C60-FC58-4C63-A93E-E194261DE55E}"/>
    <cellStyle name="Normal 5 5 2 2 3 3 5" xfId="23101" xr:uid="{AEBA479B-8B2B-4998-9E1E-9D0CC7F7AB55}"/>
    <cellStyle name="Normal 5 5 2 2 3 3 6" xfId="13270" xr:uid="{E80B7A3C-79FD-4DE7-AB06-D90D9C613D3B}"/>
    <cellStyle name="Normal 5 5 2 2 3 4" xfId="4204" xr:uid="{6834EE51-D997-4526-AFF7-7674E8CD52E1}"/>
    <cellStyle name="Normal 5 5 2 2 3 4 2" xfId="8976" xr:uid="{52CD7849-99F2-4A76-BEEC-7B45BE4C8AF9}"/>
    <cellStyle name="Normal 5 5 2 2 3 4 2 2" xfId="29058" xr:uid="{B9264E2E-ADFB-412E-B317-31A678C723CF}"/>
    <cellStyle name="Normal 5 5 2 2 3 4 2 3" xfId="19356" xr:uid="{179490EC-FDCB-402B-94EF-CA95ADD2D46F}"/>
    <cellStyle name="Normal 5 5 2 2 3 4 3" xfId="11809" xr:uid="{B5398A6F-9362-45CF-AD20-330DCF6A5113}"/>
    <cellStyle name="Normal 5 5 2 2 3 4 3 2" xfId="22189" xr:uid="{E683215B-69A9-4332-9ECA-A7146EBB9B6E}"/>
    <cellStyle name="Normal 5 5 2 2 3 4 4" xfId="24702" xr:uid="{1937E98F-1082-4654-912E-0E73F0FDECC6}"/>
    <cellStyle name="Normal 5 5 2 2 3 4 5" xfId="16523" xr:uid="{5FADDBF1-E6AD-4528-9DFD-7644B9EB274D}"/>
    <cellStyle name="Normal 5 5 2 2 3 5" xfId="5351" xr:uid="{D5B7A08C-93AF-4A8B-BAA3-33FC879FD868}"/>
    <cellStyle name="Normal 5 5 2 2 3 5 2" xfId="25876" xr:uid="{FFA69AF7-DCDD-478C-8045-146B1AA29976}"/>
    <cellStyle name="Normal 5 5 2 2 3 5 3" xfId="14650" xr:uid="{10343649-8127-45A8-BAD7-61F3D08369E2}"/>
    <cellStyle name="Normal 5 5 2 2 3 6" xfId="7103" xr:uid="{D97AF51E-6842-470A-A302-FB9E180CC5C0}"/>
    <cellStyle name="Normal 5 5 2 2 3 6 2" xfId="17483" xr:uid="{26D064AD-96E7-408C-B91A-A1976D6CC141}"/>
    <cellStyle name="Normal 5 5 2 2 3 7" xfId="9936" xr:uid="{9DD9D7F5-B940-4982-9CA5-B0B35070AC85}"/>
    <cellStyle name="Normal 5 5 2 2 3 7 2" xfId="20316" xr:uid="{007E509E-1ECD-466D-BDF6-DBFFD34B46D0}"/>
    <cellStyle name="Normal 5 5 2 2 3 8" xfId="25198" xr:uid="{D07689EE-8698-490A-8B28-CDB5E7DC64F0}"/>
    <cellStyle name="Normal 5 5 2 2 3 9" xfId="12771" xr:uid="{043A9170-707A-4857-BAA4-9D3A7C21999E}"/>
    <cellStyle name="Normal 5 5 2 2 4" xfId="3401" xr:uid="{00000000-0005-0000-0000-000041070000}"/>
    <cellStyle name="Normal 5 5 2 2 4 2" xfId="4558" xr:uid="{3CF4326C-D6BE-478D-A5AB-70D5107A7187}"/>
    <cellStyle name="Normal 5 5 2 2 4 2 2" xfId="9330" xr:uid="{E4D7FA6F-D905-4DC4-9BC7-4EA3BE03A3B3}"/>
    <cellStyle name="Normal 5 5 2 2 4 2 2 2" xfId="29305" xr:uid="{F28EC19A-FBD0-4F93-B03F-F0F80AE7A4BE}"/>
    <cellStyle name="Normal 5 5 2 2 4 2 2 3" xfId="19710" xr:uid="{76CB73A2-CD86-444B-A7AF-35AC7FBC6DB6}"/>
    <cellStyle name="Normal 5 5 2 2 4 2 3" xfId="12163" xr:uid="{96400753-8A15-46A2-9112-817415644141}"/>
    <cellStyle name="Normal 5 5 2 2 4 2 3 2" xfId="22543" xr:uid="{15C8712E-B6BD-43DB-93B4-B04017EF9B83}"/>
    <cellStyle name="Normal 5 5 2 2 4 2 4" xfId="25461" xr:uid="{A66370E2-A123-4049-9C50-5E66FB73A7CC}"/>
    <cellStyle name="Normal 5 5 2 2 4 2 5" xfId="16877" xr:uid="{D0372305-A075-40F8-B8D7-65EB360A5A6E}"/>
    <cellStyle name="Normal 5 5 2 2 4 3" xfId="6459" xr:uid="{1BDBD616-9D9B-470F-BE62-BB461EBDAC3C}"/>
    <cellStyle name="Normal 5 5 2 2 4 3 2" xfId="26232" xr:uid="{3437AC94-B370-44C3-8889-2FAC6B023C10}"/>
    <cellStyle name="Normal 5 5 2 2 4 3 3" xfId="16028" xr:uid="{A6F22AD9-7E49-48EB-A5FA-DD22D02FC106}"/>
    <cellStyle name="Normal 5 5 2 2 4 4" xfId="8481" xr:uid="{E508F1DE-AC46-406E-A968-8C7B9890A961}"/>
    <cellStyle name="Normal 5 5 2 2 4 4 2" xfId="18861" xr:uid="{DB266FA3-4845-4CA2-AE74-C3C8B71D49F3}"/>
    <cellStyle name="Normal 5 5 2 2 4 5" xfId="11314" xr:uid="{770BB5C3-0630-41B4-AC16-F438244C8242}"/>
    <cellStyle name="Normal 5 5 2 2 4 5 2" xfId="21694" xr:uid="{EC9D17BB-1761-454D-A2BA-8FF176B720FD}"/>
    <cellStyle name="Normal 5 5 2 2 4 6" xfId="25539" xr:uid="{898599E5-9CB3-47E9-8971-60A8327E7668}"/>
    <cellStyle name="Normal 5 5 2 2 4 7" xfId="13971" xr:uid="{0C57B530-4AC9-424F-BCEE-5551DD13B8FB}"/>
    <cellStyle name="Normal 5 5 2 2 5" xfId="2963" xr:uid="{00000000-0005-0000-0000-000042070000}"/>
    <cellStyle name="Normal 5 5 2 2 5 2" xfId="6128" xr:uid="{A2F16BF5-A93E-40B9-8DBC-6EECDD65DC6E}"/>
    <cellStyle name="Normal 5 5 2 2 5 2 2" xfId="27128" xr:uid="{0F1740B9-5506-4D8B-BF47-9E6F97236B49}"/>
    <cellStyle name="Normal 5 5 2 2 5 2 3" xfId="28393" xr:uid="{CAD045D7-C12F-4298-87A4-D0C3120DCD7B}"/>
    <cellStyle name="Normal 5 5 2 2 5 2 4" xfId="15606" xr:uid="{A8517938-CEC1-4531-88B4-43823CE6C60C}"/>
    <cellStyle name="Normal 5 5 2 2 5 3" xfId="8059" xr:uid="{94BC6C1E-C567-4FF0-AB86-7A65091721BD}"/>
    <cellStyle name="Normal 5 5 2 2 5 3 2" xfId="28375" xr:uid="{3A49D794-A173-4EFD-83E0-CE1E571F5A7B}"/>
    <cellStyle name="Normal 5 5 2 2 5 3 3" xfId="18439" xr:uid="{BCB46D85-B729-4F78-AEDD-ADF9162296B5}"/>
    <cellStyle name="Normal 5 5 2 2 5 4" xfId="10892" xr:uid="{A581CCAB-C95C-4C85-8035-5199D9553ABA}"/>
    <cellStyle name="Normal 5 5 2 2 5 4 2" xfId="21272" xr:uid="{6D12C64E-5F7B-47D3-AF52-9C6EE78B4D4F}"/>
    <cellStyle name="Normal 5 5 2 2 5 5" xfId="25570" xr:uid="{58D85909-3552-4170-B731-750D31FA0AB3}"/>
    <cellStyle name="Normal 5 5 2 2 5 6" xfId="13469" xr:uid="{E4338547-CC90-4D03-819C-605347135C7D}"/>
    <cellStyle name="Normal 5 5 2 2 6" xfId="2558" xr:uid="{00000000-0005-0000-0000-000043070000}"/>
    <cellStyle name="Normal 5 5 2 2 6 2" xfId="5828" xr:uid="{43281724-D4D4-4764-81AA-98673E3322C3}"/>
    <cellStyle name="Normal 5 5 2 2 6 2 2" xfId="26724" xr:uid="{037DAB8A-A842-4E5A-AC02-442EAB320EA5}"/>
    <cellStyle name="Normal 5 5 2 2 6 2 3" xfId="15230" xr:uid="{05099115-2671-4B30-83DA-8E993BD66C2A}"/>
    <cellStyle name="Normal 5 5 2 2 6 3" xfId="7683" xr:uid="{43F33238-6FFD-46D7-B783-DE99BEC24EC2}"/>
    <cellStyle name="Normal 5 5 2 2 6 3 2" xfId="18063" xr:uid="{376E7D56-6148-425B-B483-814B2A8D37CD}"/>
    <cellStyle name="Normal 5 5 2 2 6 4" xfId="10516" xr:uid="{DC3FE7B2-5804-462E-8778-5DF87623DF50}"/>
    <cellStyle name="Normal 5 5 2 2 6 4 2" xfId="20896" xr:uid="{CE690DC8-0FFC-4375-BF91-2DBCE44D3D30}"/>
    <cellStyle name="Normal 5 5 2 2 6 5" xfId="25473" xr:uid="{6E000032-F3D2-476D-804F-CBF5DEE81C48}"/>
    <cellStyle name="Normal 5 5 2 2 6 6" xfId="12946" xr:uid="{13182B47-0B63-49C6-BEF4-076BB4AB75D6}"/>
    <cellStyle name="Normal 5 5 2 2 7" xfId="2252" xr:uid="{00000000-0005-0000-0000-000037070000}"/>
    <cellStyle name="Normal 5 5 2 2 7 2" xfId="7379" xr:uid="{F8DEDDF5-4CEE-44B7-B924-98AEC26CB4E5}"/>
    <cellStyle name="Normal 5 5 2 2 7 2 2" xfId="17759" xr:uid="{337FD57F-5CE4-4D3C-B6A0-7F7572727214}"/>
    <cellStyle name="Normal 5 5 2 2 7 3" xfId="10212" xr:uid="{D8870ABD-E42D-45A4-82BD-D189C9EEA9FB}"/>
    <cellStyle name="Normal 5 5 2 2 7 3 2" xfId="20592" xr:uid="{11F17349-93D9-410C-9CDA-D0F712E1D062}"/>
    <cellStyle name="Normal 5 5 2 2 7 4" xfId="24674" xr:uid="{24398855-A23C-4216-A2AF-3DDF48A6DB9E}"/>
    <cellStyle name="Normal 5 5 2 2 7 5" xfId="14926" xr:uid="{ED22AC1C-E455-4E46-AC67-7F3F9C5E91CD}"/>
    <cellStyle name="Normal 5 5 2 2 8" xfId="4021" xr:uid="{B1921A58-8808-4F6C-B5BC-E2AC5A4EE5C5}"/>
    <cellStyle name="Normal 5 5 2 2 8 2" xfId="8824" xr:uid="{355ADFE8-D0B3-41F3-AA5B-6C8A7E98C54C}"/>
    <cellStyle name="Normal 5 5 2 2 8 2 2" xfId="19204" xr:uid="{0F339977-E116-46A0-B68E-677107876C12}"/>
    <cellStyle name="Normal 5 5 2 2 8 3" xfId="11657" xr:uid="{23C04812-C2E2-464A-B0E6-ABB95E3448B6}"/>
    <cellStyle name="Normal 5 5 2 2 8 3 2" xfId="22037" xr:uid="{10A5FB37-77EA-4271-8EA8-51E9FEFCE395}"/>
    <cellStyle name="Normal 5 5 2 2 8 4" xfId="16371" xr:uid="{9EE5A92E-77EA-4544-A2CD-1A6188350FBB}"/>
    <cellStyle name="Normal 5 5 2 2 9" xfId="5349" xr:uid="{141EAECA-CA83-4339-AB67-783AC0F0C1AB}"/>
    <cellStyle name="Normal 5 5 2 2 9 2" xfId="14648" xr:uid="{9FD627CF-5ACD-42F5-A83A-37F220194639}"/>
    <cellStyle name="Normal 5 5 2 3" xfId="1195" xr:uid="{00000000-0005-0000-0000-000071060000}"/>
    <cellStyle name="Normal 5 5 2 3 2" xfId="2807" xr:uid="{00000000-0005-0000-0000-000045070000}"/>
    <cellStyle name="Normal 5 5 2 3 2 2" xfId="3402" xr:uid="{00000000-0005-0000-0000-000046070000}"/>
    <cellStyle name="Normal 5 5 2 3 2 2 2" xfId="6460" xr:uid="{0E94E64F-DA8E-462B-A0AD-213059A35888}"/>
    <cellStyle name="Normal 5 5 2 3 2 2 2 2" xfId="27812" xr:uid="{53E02BFC-75AA-4874-A785-DB6306329D5B}"/>
    <cellStyle name="Normal 5 5 2 3 2 2 2 3" xfId="16029" xr:uid="{8DB3C3CA-6250-4251-8F5A-54DD04A575F8}"/>
    <cellStyle name="Normal 5 5 2 3 2 2 3" xfId="8482" xr:uid="{F60E9374-60EB-4CD0-BF3D-25BF61510848}"/>
    <cellStyle name="Normal 5 5 2 3 2 2 3 2" xfId="18862" xr:uid="{12B7C18D-4BB4-4A77-93A6-DB76E0496879}"/>
    <cellStyle name="Normal 5 5 2 3 2 2 4" xfId="11315" xr:uid="{F90D3A1A-CBE1-4691-BC16-C28722459F61}"/>
    <cellStyle name="Normal 5 5 2 3 2 2 4 2" xfId="21695" xr:uid="{CC58664D-2D50-455B-9893-3E24DFED6269}"/>
    <cellStyle name="Normal 5 5 2 3 2 2 5" xfId="23962" xr:uid="{6D2038FD-35E5-4C41-A8E3-88C4481B43AC}"/>
    <cellStyle name="Normal 5 5 2 3 2 2 6" xfId="13972" xr:uid="{F06C5421-9381-4EEA-BC1A-D91B49485E42}"/>
    <cellStyle name="Normal 5 5 2 3 2 3" xfId="4356" xr:uid="{DF391442-0F86-42A3-BB5A-C56DACB37174}"/>
    <cellStyle name="Normal 5 5 2 3 2 3 2" xfId="9128" xr:uid="{D6344311-8138-43CA-AF7B-5CBA192FF44C}"/>
    <cellStyle name="Normal 5 5 2 3 2 3 2 2" xfId="29171" xr:uid="{2A790C22-85A1-4413-87B7-1EF889C4D3DC}"/>
    <cellStyle name="Normal 5 5 2 3 2 3 2 3" xfId="19508" xr:uid="{67C25286-98AC-4787-826E-039D9F25AB1C}"/>
    <cellStyle name="Normal 5 5 2 3 2 3 3" xfId="11961" xr:uid="{DB176056-A70E-41F8-9C12-028E41C4528D}"/>
    <cellStyle name="Normal 5 5 2 3 2 3 3 2" xfId="22341" xr:uid="{D59AE9D9-970B-4E2C-87BC-E787ED0735CE}"/>
    <cellStyle name="Normal 5 5 2 3 2 3 4" xfId="24930" xr:uid="{4E06B9E5-64E3-4A8E-B09E-E067E712619F}"/>
    <cellStyle name="Normal 5 5 2 3 2 3 5" xfId="16675" xr:uid="{2B9A8F69-1ECA-41E3-BD61-796B23773C23}"/>
    <cellStyle name="Normal 5 5 2 3 2 4" xfId="6024" xr:uid="{FE446DA6-D06C-4DDB-A70B-A660F8B35E99}"/>
    <cellStyle name="Normal 5 5 2 3 2 4 2" xfId="28539" xr:uid="{4ADA7BED-3595-4230-9E32-77C96B340840}"/>
    <cellStyle name="Normal 5 5 2 3 2 4 3" xfId="15477" xr:uid="{922D9B3A-8BA9-4F2D-B188-27D4F991D461}"/>
    <cellStyle name="Normal 5 5 2 3 2 5" xfId="7930" xr:uid="{4A30BBEF-0CAE-4BE1-98FA-ED028CD2610C}"/>
    <cellStyle name="Normal 5 5 2 3 2 5 2" xfId="18310" xr:uid="{AD1F875A-F420-4F90-A14F-908D448EE071}"/>
    <cellStyle name="Normal 5 5 2 3 2 6" xfId="10763" xr:uid="{F29C2DCF-40EE-4411-B19B-1BF0F5270DDF}"/>
    <cellStyle name="Normal 5 5 2 3 2 6 2" xfId="21143" xr:uid="{E0EA8BB4-920A-485C-A97A-6971A878D407}"/>
    <cellStyle name="Normal 5 5 2 3 2 7" xfId="24710" xr:uid="{68A8C8ED-B556-4A33-8A4B-3798DE25C52A}"/>
    <cellStyle name="Normal 5 5 2 3 2 8" xfId="13272" xr:uid="{F2B9F6A5-3EFA-41E5-B301-1EBCC11EA36F}"/>
    <cellStyle name="Normal 5 5 2 3 3" xfId="2806" xr:uid="{00000000-0005-0000-0000-000047070000}"/>
    <cellStyle name="Normal 5 5 2 3 4" xfId="3403" xr:uid="{00000000-0005-0000-0000-000048070000}"/>
    <cellStyle name="Normal 5 5 2 3 4 2" xfId="4559" xr:uid="{0D7D5A7B-D219-43F7-814F-1DB6674AD56C}"/>
    <cellStyle name="Normal 5 5 2 3 4 2 2" xfId="9331" xr:uid="{532AA147-2732-466A-8BDC-3D39498BB9FC}"/>
    <cellStyle name="Normal 5 5 2 3 4 2 2 2" xfId="29306" xr:uid="{F2A23D7E-53B9-4A98-9A05-7D8C70CCEDE6}"/>
    <cellStyle name="Normal 5 5 2 3 4 2 2 3" xfId="19711" xr:uid="{7214BEDC-84AD-4F43-8C13-765C856447D5}"/>
    <cellStyle name="Normal 5 5 2 3 4 2 3" xfId="12164" xr:uid="{3C137FF7-E0D9-4A21-9156-761BE2A53BA8}"/>
    <cellStyle name="Normal 5 5 2 3 4 2 3 2" xfId="22544" xr:uid="{EAD0D8A6-6B3F-42CE-9BE8-939A31D1EF32}"/>
    <cellStyle name="Normal 5 5 2 3 4 2 4" xfId="24286" xr:uid="{3CFF6EAA-EDB0-499A-9796-7F66AB3210EC}"/>
    <cellStyle name="Normal 5 5 2 3 4 2 5" xfId="16878" xr:uid="{2D32F98B-B02E-4001-9DE0-3512A9204993}"/>
    <cellStyle name="Normal 5 5 2 3 4 3" xfId="6461" xr:uid="{2FB364DC-9F63-4378-A765-FFE26852EFA1}"/>
    <cellStyle name="Normal 5 5 2 3 4 3 2" xfId="28506" xr:uid="{E46FEC19-25A8-41D1-9E9E-F837B82D817F}"/>
    <cellStyle name="Normal 5 5 2 3 4 3 3" xfId="16030" xr:uid="{6B1741DC-DD47-4366-A77A-6C91FB96F7E8}"/>
    <cellStyle name="Normal 5 5 2 3 4 4" xfId="8483" xr:uid="{26F589C5-8AA2-46F8-8D30-0C3957415999}"/>
    <cellStyle name="Normal 5 5 2 3 4 4 2" xfId="18863" xr:uid="{C2F0E494-D165-447D-9C73-A07C3E213218}"/>
    <cellStyle name="Normal 5 5 2 3 4 5" xfId="11316" xr:uid="{F1100F0A-5524-485F-97EF-198837DD2B12}"/>
    <cellStyle name="Normal 5 5 2 3 4 5 2" xfId="21696" xr:uid="{C2512AFB-C13F-4200-BFD6-460666FE85D9}"/>
    <cellStyle name="Normal 5 5 2 3 4 6" xfId="25459" xr:uid="{39A89928-82E4-42AA-AACE-414D949F0D52}"/>
    <cellStyle name="Normal 5 5 2 3 4 7" xfId="13973" xr:uid="{B931D6F4-09D9-4878-AA4E-83C74FEEC357}"/>
    <cellStyle name="Normal 5 5 2 3 5" xfId="2601" xr:uid="{00000000-0005-0000-0000-000049070000}"/>
    <cellStyle name="Normal 5 5 2 3 5 2" xfId="5866" xr:uid="{8CA84A59-3D12-4140-B704-810F7F8BB9B5}"/>
    <cellStyle name="Normal 5 5 2 3 5 2 2" xfId="27677" xr:uid="{B34AA183-AF95-4421-BD12-6CA45FD1F7EC}"/>
    <cellStyle name="Normal 5 5 2 3 5 2 3" xfId="15273" xr:uid="{8D3D921D-3627-4DBB-8190-3285C2924F5C}"/>
    <cellStyle name="Normal 5 5 2 3 5 3" xfId="7726" xr:uid="{3683B3FC-E6CD-4740-9AA9-5A4F8BE774F9}"/>
    <cellStyle name="Normal 5 5 2 3 5 3 2" xfId="18106" xr:uid="{E734DFCF-DE69-49E3-B3CB-38185BB03C8F}"/>
    <cellStyle name="Normal 5 5 2 3 5 4" xfId="10559" xr:uid="{1C724209-78D5-484E-A28F-699333AF832B}"/>
    <cellStyle name="Normal 5 5 2 3 5 4 2" xfId="20939" xr:uid="{7E771965-5606-45B5-B080-F4AC3DA3A46B}"/>
    <cellStyle name="Normal 5 5 2 3 5 5" xfId="22950" xr:uid="{05A09500-D41E-4758-B579-BAC8258145FF}"/>
    <cellStyle name="Normal 5 5 2 3 5 6" xfId="12989" xr:uid="{2B788BB1-C6D6-4797-9F95-7985B9F54858}"/>
    <cellStyle name="Normal 5 5 2 3 6" xfId="29679" xr:uid="{97CDD6DB-E3BD-4C8B-B733-D86227385425}"/>
    <cellStyle name="Normal 5 5 2 4" xfId="1196" xr:uid="{00000000-0005-0000-0000-000072060000}"/>
    <cellStyle name="Normal 5 5 2 4 10" xfId="12614" xr:uid="{AED3A222-BE3F-43A8-A2CD-B3B6A7D3D31F}"/>
    <cellStyle name="Normal 5 5 2 4 2" xfId="2422" xr:uid="{00000000-0005-0000-0000-00004B070000}"/>
    <cellStyle name="Normal 5 5 2 4 2 2" xfId="2964" xr:uid="{00000000-0005-0000-0000-00004C070000}"/>
    <cellStyle name="Normal 5 5 2 4 2 2 2" xfId="6129" xr:uid="{B3F3E835-BA36-4B91-ACB6-07FE4F08BDFA}"/>
    <cellStyle name="Normal 5 5 2 4 2 2 2 2" xfId="28454" xr:uid="{9415BD04-6CBF-4AD5-925A-00197043B54D}"/>
    <cellStyle name="Normal 5 5 2 4 2 2 2 3" xfId="15607" xr:uid="{F82E2E44-F54D-4AE3-8704-A3D143665C0F}"/>
    <cellStyle name="Normal 5 5 2 4 2 2 3" xfId="8060" xr:uid="{D09C5622-EC48-4741-84A2-E66803103994}"/>
    <cellStyle name="Normal 5 5 2 4 2 2 3 2" xfId="18440" xr:uid="{376970FA-94EC-46ED-8FD2-69263C98A43F}"/>
    <cellStyle name="Normal 5 5 2 4 2 2 4" xfId="10893" xr:uid="{3E796100-E2F8-4174-82A4-99B0D96B7952}"/>
    <cellStyle name="Normal 5 5 2 4 2 2 4 2" xfId="21273" xr:uid="{0570EA1B-E07A-4F0D-A53F-E28CC566A038}"/>
    <cellStyle name="Normal 5 5 2 4 2 2 5" xfId="24657" xr:uid="{4DB03E19-2133-4F4A-8F72-10283576C025}"/>
    <cellStyle name="Normal 5 5 2 4 2 2 6" xfId="13470" xr:uid="{67250B66-8465-45F2-98BA-878749E54BD2}"/>
    <cellStyle name="Normal 5 5 2 4 2 3" xfId="5722" xr:uid="{44EF2934-2F80-47C0-9F33-1624D1649667}"/>
    <cellStyle name="Normal 5 5 2 4 2 3 2" xfId="27461" xr:uid="{7C929BAF-0485-40A0-AAFD-610B3F638FC8}"/>
    <cellStyle name="Normal 5 5 2 4 2 3 3" xfId="27182" xr:uid="{43ACC9D2-DA91-4B56-A4FB-F4488E58E4D4}"/>
    <cellStyle name="Normal 5 5 2 4 2 3 4" xfId="15096" xr:uid="{DA1AFAD7-ED03-45FD-82C0-FA804A0F63C8}"/>
    <cellStyle name="Normal 5 5 2 4 2 4" xfId="7549" xr:uid="{C5938237-BB39-457E-B136-B74CE64AC8EE}"/>
    <cellStyle name="Normal 5 5 2 4 2 4 2" xfId="28243" xr:uid="{C3A8557A-288D-40CB-8222-F57CCE20C34D}"/>
    <cellStyle name="Normal 5 5 2 4 2 4 3" xfId="17929" xr:uid="{065ED13D-6CFC-495C-AE7E-FE30859530A2}"/>
    <cellStyle name="Normal 5 5 2 4 2 5" xfId="10382" xr:uid="{9FC2122C-CA08-4247-8CD6-E1A221A8F818}"/>
    <cellStyle name="Normal 5 5 2 4 2 5 2" xfId="20762" xr:uid="{69806764-73CF-4D07-A782-39DD33E4AE43}"/>
    <cellStyle name="Normal 5 5 2 4 2 6" xfId="23771" xr:uid="{62729883-A282-4377-BD03-E0865EC4662F}"/>
    <cellStyle name="Normal 5 5 2 4 2 7" xfId="12772" xr:uid="{2A5C010A-51B8-4FC5-BC6F-64208D94E644}"/>
    <cellStyle name="Normal 5 5 2 4 3" xfId="2808" xr:uid="{00000000-0005-0000-0000-00004D070000}"/>
    <cellStyle name="Normal 5 5 2 4 3 2" xfId="6025" xr:uid="{FBE50FBE-3A2C-4A7D-88F9-5A6E0D77A724}"/>
    <cellStyle name="Normal 5 5 2 4 3 2 2" xfId="27870" xr:uid="{32C14809-69F7-4F3A-93CD-41800AE5CD54}"/>
    <cellStyle name="Normal 5 5 2 4 3 2 3" xfId="15478" xr:uid="{4C6DCDF4-F18D-4F3F-9976-324B24CBB7F6}"/>
    <cellStyle name="Normal 5 5 2 4 3 3" xfId="7931" xr:uid="{DB16F39B-ABC6-4E92-B34F-D70FA568089F}"/>
    <cellStyle name="Normal 5 5 2 4 3 3 2" xfId="18311" xr:uid="{BE68AA58-EBE5-4C97-936D-B092D26CD059}"/>
    <cellStyle name="Normal 5 5 2 4 3 4" xfId="10764" xr:uid="{FDB41842-2E59-4D59-99C5-80FBBF7FF983}"/>
    <cellStyle name="Normal 5 5 2 4 3 4 2" xfId="21144" xr:uid="{D18DB3D3-5D22-405E-93D5-0F4D155FF206}"/>
    <cellStyle name="Normal 5 5 2 4 3 5" xfId="25478" xr:uid="{83EE6245-E592-4831-9006-F21D196F58CC}"/>
    <cellStyle name="Normal 5 5 2 4 3 6" xfId="13273" xr:uid="{E5A40150-443A-4202-A762-0D460E5016B9}"/>
    <cellStyle name="Normal 5 5 2 4 4" xfId="2380" xr:uid="{00000000-0005-0000-0000-00004A070000}"/>
    <cellStyle name="Normal 5 5 2 4 4 2" xfId="7507" xr:uid="{FFDDCE91-1D08-43C2-934F-A882706053FB}"/>
    <cellStyle name="Normal 5 5 2 4 4 2 2" xfId="28634" xr:uid="{24930D2C-219D-4311-B392-9B6E8F098307}"/>
    <cellStyle name="Normal 5 5 2 4 4 2 3" xfId="17887" xr:uid="{8622FF66-B01B-4F1A-8F89-95BC46CC0386}"/>
    <cellStyle name="Normal 5 5 2 4 4 3" xfId="10340" xr:uid="{E90C3D35-6568-44B0-9985-3528F324CF10}"/>
    <cellStyle name="Normal 5 5 2 4 4 3 2" xfId="20720" xr:uid="{6F5A0F75-87B6-4F68-9D74-C2F4475F3C38}"/>
    <cellStyle name="Normal 5 5 2 4 4 4" xfId="23954" xr:uid="{B2D872B9-4242-48A8-8273-1F20FEDEB6E7}"/>
    <cellStyle name="Normal 5 5 2 4 4 5" xfId="15054" xr:uid="{138935BD-B8EE-4D60-B335-9F500E2C10C4}"/>
    <cellStyle name="Normal 5 5 2 4 5" xfId="4023" xr:uid="{671DDBE0-1E03-455F-BE11-51E48C0C8972}"/>
    <cellStyle name="Normal 5 5 2 4 5 2" xfId="8825" xr:uid="{B81C1E26-8004-4416-B432-D718C45A0979}"/>
    <cellStyle name="Normal 5 5 2 4 5 2 2" xfId="19205" xr:uid="{C70BC956-E42F-454D-B624-C6FCD21A8531}"/>
    <cellStyle name="Normal 5 5 2 4 5 3" xfId="11658" xr:uid="{2624B5EC-A761-408F-9526-438B9BA344BD}"/>
    <cellStyle name="Normal 5 5 2 4 5 3 2" xfId="22038" xr:uid="{BF0A99E9-F76A-41FC-8250-C321BA06386B}"/>
    <cellStyle name="Normal 5 5 2 4 5 4" xfId="25971" xr:uid="{7544DCCB-3EAA-45FC-BCB7-130CCA7CAECC}"/>
    <cellStyle name="Normal 5 5 2 4 5 5" xfId="16372" xr:uid="{8A667B9E-E4F8-443E-9D44-380166ACEB80}"/>
    <cellStyle name="Normal 5 5 2 4 6" xfId="5352" xr:uid="{A82351A2-39FF-417B-B3B0-9483C0F67AB8}"/>
    <cellStyle name="Normal 5 5 2 4 6 2" xfId="14651" xr:uid="{95FF415D-37D2-45D4-BF99-3FC362DD4F5C}"/>
    <cellStyle name="Normal 5 5 2 4 7" xfId="7104" xr:uid="{244CAE16-D26C-4590-AB54-46B9FAFCFA5B}"/>
    <cellStyle name="Normal 5 5 2 4 7 2" xfId="17484" xr:uid="{82989ACA-8AA6-404C-AD12-B4FA8B9BEFFF}"/>
    <cellStyle name="Normal 5 5 2 4 8" xfId="9937" xr:uid="{6EB0AB2B-3B8C-4C8A-B176-4EECBEBDD1DB}"/>
    <cellStyle name="Normal 5 5 2 4 8 2" xfId="20317" xr:uid="{FF0B0700-2C81-48D2-B3E7-97DDEB03F8F1}"/>
    <cellStyle name="Normal 5 5 2 4 9" xfId="22959" xr:uid="{C2B43556-5293-486B-81DB-B96B19651364}"/>
    <cellStyle name="Normal 5 5 2 5" xfId="1197" xr:uid="{00000000-0005-0000-0000-000073060000}"/>
    <cellStyle name="Normal 5 5 2 5 2" xfId="1198" xr:uid="{00000000-0005-0000-0000-000074060000}"/>
    <cellStyle name="Normal 5 5 2 5 2 2" xfId="7105" xr:uid="{97E7EDD7-21E0-4126-95E3-3D5BD3FF3425}"/>
    <cellStyle name="Normal 5 5 2 5 2 2 2" xfId="28449" xr:uid="{9C440D20-8335-4D3E-88FB-87C4C2F61B76}"/>
    <cellStyle name="Normal 5 5 2 5 2 2 3" xfId="28663" xr:uid="{5E38FB1F-1E9F-4190-8FC2-B039CB915A94}"/>
    <cellStyle name="Normal 5 5 2 5 2 2 4" xfId="17485" xr:uid="{937FDCC8-F30E-4761-A048-6556407477F4}"/>
    <cellStyle name="Normal 5 5 2 5 2 3" xfId="9938" xr:uid="{9CA1C17F-3392-45DB-B2DA-0490BDC17265}"/>
    <cellStyle name="Normal 5 5 2 5 2 3 2" xfId="29433" xr:uid="{E3E74FB9-EC5A-437C-8C55-0A8160E9C3AE}"/>
    <cellStyle name="Normal 5 5 2 5 2 3 3" xfId="20318" xr:uid="{B4EABE79-2C23-4200-92C3-772C5DD0F6FE}"/>
    <cellStyle name="Normal 5 5 2 5 2 4" xfId="23354" xr:uid="{EDD01117-1EC6-4A4C-8E8E-423BA0D6A18F}"/>
    <cellStyle name="Normal 5 5 2 5 2 5" xfId="14652" xr:uid="{4D88578B-E63F-48DA-ABF5-4353C5517A4B}"/>
    <cellStyle name="Normal 5 5 2 5 3" xfId="25917" xr:uid="{03506BAC-CF3B-4C18-AC04-9342DA125D85}"/>
    <cellStyle name="Normal 5 5 2 5 4" xfId="26440" xr:uid="{4E93CD67-1F3F-481C-A7B7-34C0833E5964}"/>
    <cellStyle name="Normal 5 5 2 6" xfId="1199" xr:uid="{00000000-0005-0000-0000-000075060000}"/>
    <cellStyle name="Normal 5 5 2 6 2" xfId="4560" xr:uid="{8276A7AA-FCB1-47CA-A2FC-9B2BCF877972}"/>
    <cellStyle name="Normal 5 5 2 6 2 2" xfId="9332" xr:uid="{26B080D8-BD5E-4EB4-B4AD-CA46C053269B}"/>
    <cellStyle name="Normal 5 5 2 6 2 2 2" xfId="29307" xr:uid="{89DA6ECB-CA1B-4528-A6EE-61F83A43E277}"/>
    <cellStyle name="Normal 5 5 2 6 2 2 3" xfId="19712" xr:uid="{E48EA0F4-AEE7-47B7-B745-03148457C410}"/>
    <cellStyle name="Normal 5 5 2 6 2 3" xfId="12165" xr:uid="{B02950FD-D99E-4032-8B6D-C1E52231EBBE}"/>
    <cellStyle name="Normal 5 5 2 6 2 3 2" xfId="22545" xr:uid="{D95FF548-C712-4EDA-87D3-4349A22F88AE}"/>
    <cellStyle name="Normal 5 5 2 6 2 4" xfId="25714" xr:uid="{84929477-A5FB-4928-8C8D-294C583229ED}"/>
    <cellStyle name="Normal 5 5 2 6 2 5" xfId="16879" xr:uid="{C6F78005-0801-42E2-8376-0D908C22C004}"/>
    <cellStyle name="Normal 5 5 2 6 3" xfId="5353" xr:uid="{48A05F60-D4F2-4B83-B613-2CBC6165E5E1}"/>
    <cellStyle name="Normal 5 5 2 6 3 2" xfId="24891" xr:uid="{0D175454-90D3-4CCA-9686-E97CDB9F5A71}"/>
    <cellStyle name="Normal 5 5 2 6 3 3" xfId="26259" xr:uid="{4269AF45-0528-4BA6-927E-86318ACA96EF}"/>
    <cellStyle name="Normal 5 5 2 6 3 4" xfId="14653" xr:uid="{156AF628-997C-400E-9E3F-57A7B7BF5540}"/>
    <cellStyle name="Normal 5 5 2 6 4" xfId="7106" xr:uid="{0E8AAE1D-A365-43C3-B203-FC032C2FE87E}"/>
    <cellStyle name="Normal 5 5 2 6 4 2" xfId="23399" xr:uid="{E108A015-D190-4F73-A0FD-23706EB998F0}"/>
    <cellStyle name="Normal 5 5 2 6 4 3" xfId="26895" xr:uid="{8EC1E2B5-2905-4409-94C2-CBDDCF0CA440}"/>
    <cellStyle name="Normal 5 5 2 6 4 4" xfId="17486" xr:uid="{3CE4B350-E43D-4D98-B40C-ECB2F93E90D8}"/>
    <cellStyle name="Normal 5 5 2 6 5" xfId="9939" xr:uid="{F113A67F-F1DD-404B-B548-F58CC9F81B59}"/>
    <cellStyle name="Normal 5 5 2 6 5 2" xfId="29434" xr:uid="{2FBE9848-5F1D-494C-84D3-0A9E19001BDA}"/>
    <cellStyle name="Normal 5 5 2 6 5 3" xfId="20319" xr:uid="{1CA482B6-D8C4-4700-A7A8-C4E1FC788323}"/>
    <cellStyle name="Normal 5 5 2 6 6" xfId="24375" xr:uid="{807D5AF4-B7E8-4DCD-8E55-EFD02053F92B}"/>
    <cellStyle name="Normal 5 5 2 6 7" xfId="13974" xr:uid="{F0460784-2F26-41EE-A4DE-BBD8C6CFE42B}"/>
    <cellStyle name="Normal 5 5 2 7" xfId="1200" xr:uid="{00000000-0005-0000-0000-000076060000}"/>
    <cellStyle name="Normal 5 5 2 7 2" xfId="2498" xr:uid="{00000000-0005-0000-0000-000050070000}"/>
    <cellStyle name="Normal 5 5 2 7 2 2" xfId="7623" xr:uid="{F6DD768C-D942-44DD-8091-01DABA0D6258}"/>
    <cellStyle name="Normal 5 5 2 7 2 2 2" xfId="18003" xr:uid="{90D7B603-8C02-4E3A-BF09-F12C3E8CF518}"/>
    <cellStyle name="Normal 5 5 2 7 2 3" xfId="10456" xr:uid="{5235CB24-28B3-40B9-ABD0-15133B835454}"/>
    <cellStyle name="Normal 5 5 2 7 2 3 2" xfId="20836" xr:uid="{5E4DF5BD-93A5-4C49-8A6F-7A526D59B968}"/>
    <cellStyle name="Normal 5 5 2 7 2 4" xfId="26900" xr:uid="{DD12FBF8-136E-4165-B3E5-887D9666185B}"/>
    <cellStyle name="Normal 5 5 2 7 2 5" xfId="15170" xr:uid="{DA4640D9-0BBA-4F23-83D5-D34CF3C3C93A}"/>
    <cellStyle name="Normal 5 5 2 7 3" xfId="2044" xr:uid="{00000000-0005-0000-0000-000076060000}"/>
    <cellStyle name="Normal 5 5 2 7 4" xfId="5354" xr:uid="{F5340E53-A44D-4D2F-8268-301B091803A6}"/>
    <cellStyle name="Normal 5 5 2 7 4 2" xfId="29745" xr:uid="{292C7506-2051-4783-9A25-16674A0F4704}"/>
    <cellStyle name="Normal 5 5 2 7 5" xfId="23654" xr:uid="{93B7D103-7087-4DB4-9D26-26B54F67F15C}"/>
    <cellStyle name="Normal 5 5 2 7 6" xfId="12886" xr:uid="{8BDE6A8E-2D51-4457-B797-A8744BEBBFE7}"/>
    <cellStyle name="Normal 5 5 2 8" xfId="2192" xr:uid="{00000000-0005-0000-0000-000036070000}"/>
    <cellStyle name="Normal 5 5 2 8 2" xfId="7319" xr:uid="{0B26B70C-4DCF-4138-82A2-9510C55056CD}"/>
    <cellStyle name="Normal 5 5 2 8 2 2" xfId="27814" xr:uid="{E268D4D9-8759-4BBE-813E-EC462AB9B798}"/>
    <cellStyle name="Normal 5 5 2 8 2 3" xfId="17699" xr:uid="{E00D0AF2-A52D-4FA2-B48A-62B32F6E3F31}"/>
    <cellStyle name="Normal 5 5 2 8 3" xfId="10152" xr:uid="{A8CF45FA-E702-4ABE-96E7-CB68EABB0CE0}"/>
    <cellStyle name="Normal 5 5 2 8 3 2" xfId="20532" xr:uid="{7CF810AE-1252-45AF-9684-D485DE33027F}"/>
    <cellStyle name="Normal 5 5 2 8 4" xfId="22658" xr:uid="{DE67F111-557B-4B89-AD5E-298F50D38034}"/>
    <cellStyle name="Normal 5 5 2 8 5" xfId="14866" xr:uid="{127FABBD-2796-4667-BEAC-DB9CE5AFA8A4}"/>
    <cellStyle name="Normal 5 5 2 9" xfId="23845" xr:uid="{40AEA223-EE62-4E81-96A5-CE8A1908C6D7}"/>
    <cellStyle name="Normal 5 5 2 9 2" xfId="27745" xr:uid="{33B68088-4913-4D7D-813C-D3BC979A5584}"/>
    <cellStyle name="Normal 5 5 20" xfId="12401" xr:uid="{920A1E59-9943-4B33-9F4E-A937B5EE0288}"/>
    <cellStyle name="Normal 5 5 21" xfId="29834" xr:uid="{B3E1E0EF-7306-41CF-9823-2647A17B861C}"/>
    <cellStyle name="Normal 5 5 21 2" xfId="31502" xr:uid="{4413B3F3-F116-425E-B3FC-2126AAE6FA06}"/>
    <cellStyle name="Normal 5 5 22" xfId="29979" xr:uid="{D67E6B79-0BB9-41EF-9496-F362FC77F6A8}"/>
    <cellStyle name="Normal 5 5 23" xfId="30142" xr:uid="{E141DD7A-B371-4E36-AC36-3D3BBD6F49D4}"/>
    <cellStyle name="Normal 5 5 3" xfId="1201" xr:uid="{00000000-0005-0000-0000-000077060000}"/>
    <cellStyle name="Normal 5 5 3 10" xfId="5355" xr:uid="{456F42B0-FDC7-4AC1-BF57-5FBB34825683}"/>
    <cellStyle name="Normal 5 5 3 10 2" xfId="14654" xr:uid="{441A91CA-3B39-4BA2-AA58-911CFE58C0A5}"/>
    <cellStyle name="Normal 5 5 3 11" xfId="7107" xr:uid="{EF7E2884-25DF-4A8A-A804-658FBB21938B}"/>
    <cellStyle name="Normal 5 5 3 11 2" xfId="17487" xr:uid="{F824BE7B-647E-4157-8A69-ED1C21686BC8}"/>
    <cellStyle name="Normal 5 5 3 12" xfId="9940" xr:uid="{B34500C8-B836-41E2-AD32-424C131619F8}"/>
    <cellStyle name="Normal 5 5 3 12 2" xfId="20320" xr:uid="{733F732C-4E98-48F5-B6C2-9689D3022AB3}"/>
    <cellStyle name="Normal 5 5 3 13" xfId="22725" xr:uid="{89692063-D300-45F6-B4DC-8E88388DEB01}"/>
    <cellStyle name="Normal 5 5 3 14" xfId="12461" xr:uid="{562B8F56-0E4A-4E6C-8539-89AD4E39A53D}"/>
    <cellStyle name="Normal 5 5 3 2" xfId="1202" xr:uid="{00000000-0005-0000-0000-000078060000}"/>
    <cellStyle name="Normal 5 5 3 2 10" xfId="9941" xr:uid="{DE90DB23-472F-4DC9-A5D2-E5919C07C289}"/>
    <cellStyle name="Normal 5 5 3 2 10 2" xfId="20321" xr:uid="{C4791485-6491-4A49-966F-A1C9A5D60886}"/>
    <cellStyle name="Normal 5 5 3 2 11" xfId="25057" xr:uid="{9A9F5825-F7A1-40C8-884A-0810AB39EC49}"/>
    <cellStyle name="Normal 5 5 3 2 12" xfId="12615" xr:uid="{7B3EAB81-9AA6-45ED-BF74-895E9A45F7DD}"/>
    <cellStyle name="Normal 5 5 3 2 2" xfId="1203" xr:uid="{00000000-0005-0000-0000-000079060000}"/>
    <cellStyle name="Normal 5 5 3 2 2 2" xfId="3405" xr:uid="{00000000-0005-0000-0000-000054070000}"/>
    <cellStyle name="Normal 5 5 3 2 2 2 2" xfId="6463" xr:uid="{E7480105-5EAA-4C05-A2ED-3E56FF7B07CA}"/>
    <cellStyle name="Normal 5 5 3 2 2 2 2 2" xfId="23388" xr:uid="{6579C5EA-03C2-4905-B2BA-7833C0650A2B}"/>
    <cellStyle name="Normal 5 5 3 2 2 2 2 3" xfId="26319" xr:uid="{37963100-8C4D-410D-B498-49A715F12F1D}"/>
    <cellStyle name="Normal 5 5 3 2 2 2 2 4" xfId="16032" xr:uid="{FC7CE297-E9C4-4E8A-B384-05A6F590E174}"/>
    <cellStyle name="Normal 5 5 3 2 2 2 3" xfId="8485" xr:uid="{9AF4C769-BD12-40D0-B2E5-0DC6FE7BE2AF}"/>
    <cellStyle name="Normal 5 5 3 2 2 2 3 2" xfId="28926" xr:uid="{ACC4B4DE-6F13-48E4-A7C2-ECE1897621B6}"/>
    <cellStyle name="Normal 5 5 3 2 2 2 3 3" xfId="18865" xr:uid="{84DAEF44-DD59-4291-8A39-7AFA1E1F2D1F}"/>
    <cellStyle name="Normal 5 5 3 2 2 2 4" xfId="11318" xr:uid="{567F539D-50B3-4A0A-B7FC-FF3B4D65DA84}"/>
    <cellStyle name="Normal 5 5 3 2 2 2 4 2" xfId="21698" xr:uid="{0EEA066B-8DEF-4345-9D16-51A79A369543}"/>
    <cellStyle name="Normal 5 5 3 2 2 2 5" xfId="24616" xr:uid="{1CE574AF-A5D1-4C5D-BB44-1EC9C5DC51BF}"/>
    <cellStyle name="Normal 5 5 3 2 2 2 6" xfId="13976" xr:uid="{3FFD0F32-1A53-44CA-AC5C-BAB75559B350}"/>
    <cellStyle name="Normal 5 5 3 2 2 3" xfId="4357" xr:uid="{FB5DED6F-4E9F-4956-9132-D1667660322F}"/>
    <cellStyle name="Normal 5 5 3 2 2 3 2" xfId="9129" xr:uid="{0336DB82-CC40-493F-BC7E-EE05B074DF04}"/>
    <cellStyle name="Normal 5 5 3 2 2 3 2 2" xfId="29172" xr:uid="{E0FFC622-6B59-4190-9CE5-A67BE75EC397}"/>
    <cellStyle name="Normal 5 5 3 2 2 3 2 3" xfId="19509" xr:uid="{1C958440-B193-46F0-A017-757FDC6D7615}"/>
    <cellStyle name="Normal 5 5 3 2 2 3 3" xfId="11962" xr:uid="{977EA646-38CD-4B57-97EF-3A5979880242}"/>
    <cellStyle name="Normal 5 5 3 2 2 3 3 2" xfId="22342" xr:uid="{25360484-7FFB-4510-BF26-7D34387ACCB5}"/>
    <cellStyle name="Normal 5 5 3 2 2 3 4" xfId="24249" xr:uid="{3C11B2F3-CF59-4548-92C9-65A7D46AECD7}"/>
    <cellStyle name="Normal 5 5 3 2 2 3 5" xfId="16676" xr:uid="{AAEE34BC-3EED-400E-9F06-1A306FDEEFE9}"/>
    <cellStyle name="Normal 5 5 3 2 2 4" xfId="5357" xr:uid="{E10F6EAE-CF96-47EC-B8B5-09B95CEA86F6}"/>
    <cellStyle name="Normal 5 5 3 2 2 4 2" xfId="26891" xr:uid="{FE0D6A30-EF25-4AEA-A92B-62AD33F5EAF6}"/>
    <cellStyle name="Normal 5 5 3 2 2 4 3" xfId="14656" xr:uid="{4E45BEFB-570F-4186-A416-D136D8E352AF}"/>
    <cellStyle name="Normal 5 5 3 2 2 5" xfId="7109" xr:uid="{C94BB74C-3A91-4292-AA77-C57413BB2FFE}"/>
    <cellStyle name="Normal 5 5 3 2 2 5 2" xfId="17489" xr:uid="{474CB33B-EC55-474B-9E3B-BFA82AE27779}"/>
    <cellStyle name="Normal 5 5 3 2 2 6" xfId="9942" xr:uid="{CFB9ED34-5A32-41DC-808D-9A6C8D0576CF}"/>
    <cellStyle name="Normal 5 5 3 2 2 6 2" xfId="20322" xr:uid="{7AFC8DCF-448E-4800-A6DD-E5A62B69C8AE}"/>
    <cellStyle name="Normal 5 5 3 2 2 7" xfId="24646" xr:uid="{2D341095-51DB-4549-888B-C2BF367FF458}"/>
    <cellStyle name="Normal 5 5 3 2 2 8" xfId="13275" xr:uid="{7C41A364-1F94-4A9A-8BC8-166C83688172}"/>
    <cellStyle name="Normal 5 5 3 2 3" xfId="3406" xr:uid="{00000000-0005-0000-0000-000055070000}"/>
    <cellStyle name="Normal 5 5 3 2 3 2" xfId="4561" xr:uid="{96C5086D-015E-4FAE-9905-A72298283C56}"/>
    <cellStyle name="Normal 5 5 3 2 3 2 2" xfId="9333" xr:uid="{67E26A36-11AE-4A29-8511-D1CF7B1017E6}"/>
    <cellStyle name="Normal 5 5 3 2 3 2 2 2" xfId="29308" xr:uid="{2301B72B-D34C-4C94-9787-19E5D499C880}"/>
    <cellStyle name="Normal 5 5 3 2 3 2 2 3" xfId="19713" xr:uid="{2513DD0D-2A90-4E3B-9FE3-97B1F64D3174}"/>
    <cellStyle name="Normal 5 5 3 2 3 2 3" xfId="12166" xr:uid="{C7F55786-F651-4090-BA9C-72238A0A79C0}"/>
    <cellStyle name="Normal 5 5 3 2 3 2 3 2" xfId="22546" xr:uid="{FA770A09-E417-4A45-86FE-82BDF0AA233D}"/>
    <cellStyle name="Normal 5 5 3 2 3 2 4" xfId="24810" xr:uid="{36D9B331-E89F-46A9-99B5-FF97382973F6}"/>
    <cellStyle name="Normal 5 5 3 2 3 2 5" xfId="16880" xr:uid="{66C7D573-8EE2-4B17-845F-1DABAE8BC7DD}"/>
    <cellStyle name="Normal 5 5 3 2 3 3" xfId="6464" xr:uid="{1FD35532-369E-4AB3-840A-ACBF909A72A5}"/>
    <cellStyle name="Normal 5 5 3 2 3 3 2" xfId="28193" xr:uid="{D30C6959-5345-430D-A752-898148BB14ED}"/>
    <cellStyle name="Normal 5 5 3 2 3 3 3" xfId="16033" xr:uid="{93C0DC4A-6DAE-4861-813F-86425C4D2025}"/>
    <cellStyle name="Normal 5 5 3 2 3 4" xfId="8486" xr:uid="{A5530E9A-0D96-4F24-9A3F-88C8525EC9AF}"/>
    <cellStyle name="Normal 5 5 3 2 3 4 2" xfId="18866" xr:uid="{279A18D5-39D6-414C-B5B5-55E7F5E3688E}"/>
    <cellStyle name="Normal 5 5 3 2 3 5" xfId="11319" xr:uid="{D37DD499-B0E1-442A-AD0D-311E6BF658C2}"/>
    <cellStyle name="Normal 5 5 3 2 3 5 2" xfId="21699" xr:uid="{6B4B354C-1C40-44F3-981F-BC84D7E29FDD}"/>
    <cellStyle name="Normal 5 5 3 2 3 6" xfId="24836" xr:uid="{B0830052-57BF-4E18-AD30-41EFB42E6411}"/>
    <cellStyle name="Normal 5 5 3 2 3 7" xfId="13977" xr:uid="{0FA613A5-4C8A-4372-A92D-3ADFD3F5309B}"/>
    <cellStyle name="Normal 5 5 3 2 4" xfId="3404" xr:uid="{00000000-0005-0000-0000-000056070000}"/>
    <cellStyle name="Normal 5 5 3 2 4 2" xfId="6462" xr:uid="{6AD0319A-2B02-4F43-A7CA-CF1F5D66F6C6}"/>
    <cellStyle name="Normal 5 5 3 2 4 2 2" xfId="26311" xr:uid="{64FC0928-0880-4F12-910D-F8409AED13C7}"/>
    <cellStyle name="Normal 5 5 3 2 4 2 3" xfId="16031" xr:uid="{B7FFE440-985B-4DDE-BE9D-5B472ED89F58}"/>
    <cellStyle name="Normal 5 5 3 2 4 3" xfId="8484" xr:uid="{A69A791C-AB5B-4926-A7BE-B01584419CC5}"/>
    <cellStyle name="Normal 5 5 3 2 4 3 2" xfId="18864" xr:uid="{5CAB69D4-3924-43E2-AAD0-4D6D537F719E}"/>
    <cellStyle name="Normal 5 5 3 2 4 4" xfId="11317" xr:uid="{A5E9B1CF-1A40-498B-86E6-A7DECA86D90F}"/>
    <cellStyle name="Normal 5 5 3 2 4 4 2" xfId="21697" xr:uid="{DA84A1A8-FF62-425D-8C74-9ED688C7B60E}"/>
    <cellStyle name="Normal 5 5 3 2 4 5" xfId="22942" xr:uid="{7551C835-94D9-4F61-A96C-043AFA60FC17}"/>
    <cellStyle name="Normal 5 5 3 2 4 6" xfId="13975" xr:uid="{03F6B80B-08D9-42D3-9DAB-61F864FAB0AE}"/>
    <cellStyle name="Normal 5 5 3 2 5" xfId="2535" xr:uid="{00000000-0005-0000-0000-000057070000}"/>
    <cellStyle name="Normal 5 5 3 2 5 2" xfId="5809" xr:uid="{500B84B4-4BD6-40EC-B25F-D91D2E1043D4}"/>
    <cellStyle name="Normal 5 5 3 2 5 2 2" xfId="26670" xr:uid="{E6D078C9-632B-43F1-A3AC-B26C6B25179A}"/>
    <cellStyle name="Normal 5 5 3 2 5 2 3" xfId="15207" xr:uid="{41FF0603-86C9-4377-B7A6-C58C594710EF}"/>
    <cellStyle name="Normal 5 5 3 2 5 3" xfId="7660" xr:uid="{80C12635-07E8-47F0-B942-36FDC8730632}"/>
    <cellStyle name="Normal 5 5 3 2 5 3 2" xfId="18040" xr:uid="{2C2326AA-B804-4D76-8EE4-123E77EB0105}"/>
    <cellStyle name="Normal 5 5 3 2 5 4" xfId="10493" xr:uid="{4FF09B1C-BF97-42E2-83B5-164182CBFD53}"/>
    <cellStyle name="Normal 5 5 3 2 5 4 2" xfId="20873" xr:uid="{EA39CCBD-998A-439C-AE02-AA411518653E}"/>
    <cellStyle name="Normal 5 5 3 2 5 5" xfId="25349" xr:uid="{59804BE7-6A98-4DB5-B089-960749C03A29}"/>
    <cellStyle name="Normal 5 5 3 2 5 6" xfId="12923" xr:uid="{868AAC3C-8BDE-441D-89CD-5C0006590111}"/>
    <cellStyle name="Normal 5 5 3 2 6" xfId="2381" xr:uid="{00000000-0005-0000-0000-000052070000}"/>
    <cellStyle name="Normal 5 5 3 2 6 2" xfId="7508" xr:uid="{3B6FD838-14E4-47AD-997E-3E4DFF3F2F0B}"/>
    <cellStyle name="Normal 5 5 3 2 6 2 2" xfId="17888" xr:uid="{FF39B6F9-D48C-47CA-9CE1-CD39F3ADAACE}"/>
    <cellStyle name="Normal 5 5 3 2 6 3" xfId="10341" xr:uid="{888701D3-A9B4-48AA-A63C-F78B98915BC4}"/>
    <cellStyle name="Normal 5 5 3 2 6 3 2" xfId="20721" xr:uid="{61EF9B68-5ECC-450A-8272-4F37A8E36E5B}"/>
    <cellStyle name="Normal 5 5 3 2 6 4" xfId="24280" xr:uid="{C27F0CDF-44CB-474F-A9F5-0AC3000892C5}"/>
    <cellStyle name="Normal 5 5 3 2 6 5" xfId="15055" xr:uid="{392F7F30-BB58-4266-A5F3-C322E9BBC5D2}"/>
    <cellStyle name="Normal 5 5 3 2 7" xfId="4025" xr:uid="{63312030-2A9C-4663-932E-5577FE4A2569}"/>
    <cellStyle name="Normal 5 5 3 2 7 2" xfId="8827" xr:uid="{0FF64E3B-7133-4B9C-B3AF-E9854E5E05A5}"/>
    <cellStyle name="Normal 5 5 3 2 7 2 2" xfId="19207" xr:uid="{2CD57BE4-4EAA-4E3F-8BA7-646E49DAF5E0}"/>
    <cellStyle name="Normal 5 5 3 2 7 3" xfId="11660" xr:uid="{0DC6D395-C61F-4D15-8A33-FA21F2E580ED}"/>
    <cellStyle name="Normal 5 5 3 2 7 3 2" xfId="22040" xr:uid="{681AE0DD-A4E1-4F91-A10A-910FADDFFA77}"/>
    <cellStyle name="Normal 5 5 3 2 7 4" xfId="16374" xr:uid="{F4204DCC-0442-4B9C-882A-849C449A92F8}"/>
    <cellStyle name="Normal 5 5 3 2 8" xfId="5356" xr:uid="{04CE837C-8658-4066-93F6-8BAC67C35461}"/>
    <cellStyle name="Normal 5 5 3 2 8 2" xfId="14655" xr:uid="{877BA591-1D54-445F-B6E7-C9D19D52FCAB}"/>
    <cellStyle name="Normal 5 5 3 2 9" xfId="7108" xr:uid="{3970AA2A-4BDF-44C1-951A-08748FE8E826}"/>
    <cellStyle name="Normal 5 5 3 2 9 2" xfId="17488"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09" xr:uid="{00000000-0005-0000-0000-00005A070000}"/>
    <cellStyle name="Normal 5 5 3 3 2 2 2 2" xfId="8488" xr:uid="{3F5165A9-AE88-4D28-AF3C-AED347BCFFE9}"/>
    <cellStyle name="Normal 5 5 3 3 2 2 2 2 2" xfId="28928" xr:uid="{6751F41C-4C44-4B0C-8678-7FF823FECD9C}"/>
    <cellStyle name="Normal 5 5 3 3 2 2 2 2 3" xfId="18868" xr:uid="{0C46DD60-AE4E-4BF0-AD41-59BAB98E9C0B}"/>
    <cellStyle name="Normal 5 5 3 3 2 2 2 3" xfId="11321" xr:uid="{BA7B3DAF-AF81-4F6F-9E4C-BDEDD61C0C31}"/>
    <cellStyle name="Normal 5 5 3 3 2 2 2 3 2" xfId="21701" xr:uid="{512EC35C-8D3B-4E53-995B-0B2E4FCBBB3A}"/>
    <cellStyle name="Normal 5 5 3 3 2 2 2 4" xfId="25099" xr:uid="{B2F1F5AD-ED06-46F0-8FF2-329BAD71BA85}"/>
    <cellStyle name="Normal 5 5 3 3 2 2 2 5" xfId="16035" xr:uid="{C290D445-434F-4158-A64A-B616690A1D18}"/>
    <cellStyle name="Normal 5 5 3 3 2 2 3" xfId="3653" xr:uid="{00000000-0005-0000-0000-00007C060000}"/>
    <cellStyle name="Normal 5 5 3 3 2 2 3 2" xfId="27559" xr:uid="{D7A76E9D-6CD1-4529-BB3E-38008977B488}"/>
    <cellStyle name="Normal 5 5 3 3 2 2 3 3" xfId="27323" xr:uid="{1B2B0B57-551B-4195-B3B1-1771B2582615}"/>
    <cellStyle name="Normal 5 5 3 3 2 2 4" xfId="5358" xr:uid="{0E1F81C9-C0B4-4BD4-BB16-0591CD67C286}"/>
    <cellStyle name="Normal 5 5 3 3 2 2 4 2" xfId="29784" xr:uid="{89E00D79-3211-4205-9817-0EE04526993D}"/>
    <cellStyle name="Normal 5 5 3 3 2 2 5" xfId="24694" xr:uid="{E22B5C30-2C6B-4970-B1C3-452F3FFF52A1}"/>
    <cellStyle name="Normal 5 5 3 3 2 2 6" xfId="13979" xr:uid="{C3649F74-66E1-4FD0-90AD-33DFA58BD1ED}"/>
    <cellStyle name="Normal 5 5 3 3 2 3" xfId="3408" xr:uid="{00000000-0005-0000-0000-00005B070000}"/>
    <cellStyle name="Normal 5 5 3 3 2 3 2" xfId="30086" xr:uid="{8D83AA04-EFB8-4DBE-9F2D-CA04908BDD15}"/>
    <cellStyle name="Normal 5 5 3 3 2 4" xfId="2810" xr:uid="{00000000-0005-0000-0000-000059070000}"/>
    <cellStyle name="Normal 5 5 3 3 2 4 2" xfId="7933" xr:uid="{A73E06E4-52C6-41C2-A9DE-1360A8EF2073}"/>
    <cellStyle name="Normal 5 5 3 3 2 4 2 2" xfId="25982" xr:uid="{9746B4BB-23E3-4AB4-8C1E-54E016B185AE}"/>
    <cellStyle name="Normal 5 5 3 3 2 4 2 3" xfId="18313" xr:uid="{F60611D6-D7F6-4476-BF99-83546C07164C}"/>
    <cellStyle name="Normal 5 5 3 3 2 4 3" xfId="10766" xr:uid="{5ECCC314-0298-4800-89E5-E4554EF43160}"/>
    <cellStyle name="Normal 5 5 3 3 2 4 3 2" xfId="21146" xr:uid="{F634E57E-2ACB-4738-9EA3-6F08060C9F6A}"/>
    <cellStyle name="Normal 5 5 3 3 2 4 4" xfId="23714" xr:uid="{422C99EC-FA0C-4883-8C15-FBAB8AB12BDA}"/>
    <cellStyle name="Normal 5 5 3 3 2 4 5" xfId="15480" xr:uid="{EDDED4B6-C1B4-4E35-A1C8-B2F304C8BD40}"/>
    <cellStyle name="Normal 5 5 3 3 2 5" xfId="3744" xr:uid="{00000000-0005-0000-0000-0000E2050000}"/>
    <cellStyle name="Normal 5 5 3 3 2 5 2" xfId="3788" xr:uid="{52779A0D-A5E8-4205-873C-EAFFBE836AE9}"/>
    <cellStyle name="Normal 5 5 3 3 2 5 2 2" xfId="29831" xr:uid="{269F8BD8-3951-442C-8C12-5034B99EF9C4}"/>
    <cellStyle name="Normal 5 5 3 3 2 5 3" xfId="22723" xr:uid="{5EC33E70-0B4D-40F0-A6E8-EF4A4475260D}"/>
    <cellStyle name="Normal 5 5 3 3 2 5 3 2" xfId="30092" xr:uid="{B5B6AB49-98AB-441B-87F7-DD685D6798A1}"/>
    <cellStyle name="Normal 5 5 3 3 2 5 4" xfId="23446" xr:uid="{8571319B-7759-4A87-B13E-0C7FEACCE3F9}"/>
    <cellStyle name="Normal 5 5 3 3 2 5 5" xfId="30269" xr:uid="{B88538FC-C621-4360-9D4C-DD3260457648}"/>
    <cellStyle name="Normal 5 5 3 3 2 5 5 2" xfId="31412" xr:uid="{7481AEF4-D030-4595-AF6D-9244C28EA76D}"/>
    <cellStyle name="Normal 5 5 3 3 2 5 6" xfId="31609" xr:uid="{2D73DF79-C0A1-492B-ABB8-D5521DD43C2A}"/>
    <cellStyle name="Normal 5 5 3 3 2 6" xfId="23173" xr:uid="{585B73B8-12BC-44A6-82F7-7D9C4E64E545}"/>
    <cellStyle name="Normal 5 5 3 3 2 6 2" xfId="31148" xr:uid="{D3D0E1A9-FBCA-47EC-9550-3A4C6C30E266}"/>
    <cellStyle name="Normal 5 5 3 3 2 6 3" xfId="30911" xr:uid="{B08B4DCA-5980-4F0C-A577-2BB26932546B}"/>
    <cellStyle name="Normal 5 5 3 3 2 7" xfId="13276" xr:uid="{60854C4E-F5E6-4B50-AA94-02CF9A79D755}"/>
    <cellStyle name="Normal 5 5 3 3 2 8" xfId="30924" xr:uid="{29076549-2AA4-4007-80EA-D67AC2CC5802}"/>
    <cellStyle name="Normal 5 5 3 3 3" xfId="1207" xr:uid="{00000000-0005-0000-0000-00007D060000}"/>
    <cellStyle name="Normal 5 5 3 3 3 2" xfId="3410" xr:uid="{00000000-0005-0000-0000-00005C070000}"/>
    <cellStyle name="Normal 5 5 3 3 3 2 2" xfId="8489" xr:uid="{8CE330F0-3265-4F2B-AB02-47DD44B05B5A}"/>
    <cellStyle name="Normal 5 5 3 3 3 2 2 2" xfId="28929" xr:uid="{F1B2B5CC-612B-46F9-9E9B-A15690CC029B}"/>
    <cellStyle name="Normal 5 5 3 3 3 2 2 3" xfId="18869" xr:uid="{BFD8F8CD-D589-4891-83F8-7C14D35219E3}"/>
    <cellStyle name="Normal 5 5 3 3 3 2 2 4" xfId="29822" xr:uid="{3881B992-1BB7-464F-91BE-BB29A3566EF8}"/>
    <cellStyle name="Normal 5 5 3 3 3 2 3" xfId="11322" xr:uid="{B2C88099-1FD6-45E4-9D6C-38A61BA53D1B}"/>
    <cellStyle name="Normal 5 5 3 3 3 2 3 2" xfId="21702" xr:uid="{4B2A4E7B-AAFC-485E-B963-ED9DE0293EF0}"/>
    <cellStyle name="Normal 5 5 3 3 3 2 4" xfId="25218" xr:uid="{B8090A63-5F28-4185-8095-4F4ECF2CF9D1}"/>
    <cellStyle name="Normal 5 5 3 3 3 2 5" xfId="25636" xr:uid="{EF68925E-02A3-4EB7-A1D7-ABFE95E794DA}"/>
    <cellStyle name="Normal 5 5 3 3 3 2 6" xfId="16036" xr:uid="{FA327224-DD3D-4B58-AF68-65DB995EA5E3}"/>
    <cellStyle name="Normal 5 5 3 3 3 3" xfId="3558" xr:uid="{00000000-0005-0000-0000-00007D060000}"/>
    <cellStyle name="Normal 5 5 3 3 3 3 2" xfId="25598" xr:uid="{2B2D0F06-3883-4FBB-9729-E6CA70224720}"/>
    <cellStyle name="Normal 5 5 3 3 3 3 2 2" xfId="29816" xr:uid="{02A86CA0-3F43-44CF-957F-95BA6D4BDC0E}"/>
    <cellStyle name="Normal 5 5 3 3 3 3 3" xfId="23155" xr:uid="{96AA7387-D407-4AAD-A008-F71F5F7B6C65}"/>
    <cellStyle name="Normal 5 5 3 3 3 4" xfId="4562" xr:uid="{1DD4ABF9-0AC6-4128-B006-684E9FE610C9}"/>
    <cellStyle name="Normal 5 5 3 3 3 4 2" xfId="9334" xr:uid="{0AF8BA8E-FDE7-4900-8F7D-B5B329270D40}"/>
    <cellStyle name="Normal 5 5 3 3 3 4 2 2" xfId="19714" xr:uid="{011B26BE-78F4-46EA-A2EE-F16F90DEAD00}"/>
    <cellStyle name="Normal 5 5 3 3 3 4 2 3" xfId="31104" xr:uid="{41CBFC74-9674-4514-AAE2-CB0510DF1FAF}"/>
    <cellStyle name="Normal 5 5 3 3 3 4 2 4" xfId="30912" xr:uid="{DE041240-1130-4FBE-A496-AF3E183AB993}"/>
    <cellStyle name="Normal 5 5 3 3 3 4 3" xfId="12167" xr:uid="{BA123514-4E82-4769-AFD3-99A79B6FC726}"/>
    <cellStyle name="Normal 5 5 3 3 3 4 3 2" xfId="22547" xr:uid="{487E197D-AF16-4F9E-8A92-1FE77D609998}"/>
    <cellStyle name="Normal 5 5 3 3 3 4 4" xfId="16881" xr:uid="{2FE929DC-E891-4CAA-9BE8-851030E063C4}"/>
    <cellStyle name="Normal 5 5 3 3 3 5" xfId="5359" xr:uid="{CC91ECF4-6A6D-4E86-9763-C1AB30578AAE}"/>
    <cellStyle name="Normal 5 5 3 3 3 5 2" xfId="29708" xr:uid="{C6AC9FE6-8F2F-4D98-B1CC-2EFCAC323B18}"/>
    <cellStyle name="Normal 5 5 3 3 3 5 2 2" xfId="30951" xr:uid="{5D2ADC69-5EDF-4AC9-8941-E830CD16909C}"/>
    <cellStyle name="Normal 5 5 3 3 3 6" xfId="23225" xr:uid="{07D2B74A-B30D-4BBA-A7E5-EB342AD9A434}"/>
    <cellStyle name="Normal 5 5 3 3 3 6 2" xfId="29672" xr:uid="{B112CBD1-63B3-4F58-B2F2-76F0EA1536DD}"/>
    <cellStyle name="Normal 5 5 3 3 3 7" xfId="23013" xr:uid="{EEAA545C-FB53-43F8-AC33-2C773C11FF67}"/>
    <cellStyle name="Normal 5 5 3 3 3 8" xfId="13980" xr:uid="{E4637211-795C-4AB7-BFE3-8BF1E9D332EA}"/>
    <cellStyle name="Normal 5 5 3 3 4" xfId="3407" xr:uid="{00000000-0005-0000-0000-00005D070000}"/>
    <cellStyle name="Normal 5 5 3 3 4 2" xfId="6465" xr:uid="{A25B5BAC-44F2-408C-BEC0-85D4D62418DA}"/>
    <cellStyle name="Normal 5 5 3 3 4 2 2" xfId="25788" xr:uid="{192D2398-F9FF-4441-984B-C4D2551A0186}"/>
    <cellStyle name="Normal 5 5 3 3 4 2 3" xfId="26034" xr:uid="{F5FB2520-4BA7-4F5D-9D7C-1AD371AA6455}"/>
    <cellStyle name="Normal 5 5 3 3 4 2 4" xfId="16034" xr:uid="{49A6886E-F465-4B47-B6D8-FA1B4D123904}"/>
    <cellStyle name="Normal 5 5 3 3 4 2 5" xfId="30568" xr:uid="{E8720E36-9B22-4DBC-BB87-8F396A474EBD}"/>
    <cellStyle name="Normal 5 5 3 3 4 3" xfId="8487" xr:uid="{6509FA01-A0EC-456E-A862-DAF49E6D20AA}"/>
    <cellStyle name="Normal 5 5 3 3 4 3 2" xfId="28927" xr:uid="{C4D81208-22B8-4018-90E0-7C9AF6EA32DF}"/>
    <cellStyle name="Normal 5 5 3 3 4 3 3" xfId="18867" xr:uid="{A8B22BD6-03F8-4DC4-A58F-AA0434136367}"/>
    <cellStyle name="Normal 5 5 3 3 4 4" xfId="11320" xr:uid="{6D331C84-8C36-4A27-AE3A-3F13C509601A}"/>
    <cellStyle name="Normal 5 5 3 3 4 4 2" xfId="21700" xr:uid="{7EE082D5-2FF2-414E-BAC4-A4CFC4A84400}"/>
    <cellStyle name="Normal 5 5 3 3 4 5" xfId="25080" xr:uid="{D6155E76-2395-4DDF-B9B2-493347F428B3}"/>
    <cellStyle name="Normal 5 5 3 3 4 6" xfId="26254" xr:uid="{7E1F3624-729A-4E27-B35B-DA8D4DBE72A3}"/>
    <cellStyle name="Normal 5 5 3 3 4 7" xfId="13978" xr:uid="{6DB07B96-4051-4092-A480-E23365CF7508}"/>
    <cellStyle name="Normal 5 5 3 3 5" xfId="2637" xr:uid="{00000000-0005-0000-0000-00005E070000}"/>
    <cellStyle name="Normal 5 5 3 3 5 2" xfId="5899" xr:uid="{186A16A8-69D8-4703-B34E-7A9DDBD16197}"/>
    <cellStyle name="Normal 5 5 3 3 5 2 2" xfId="15309" xr:uid="{B088E4D3-F857-46C0-8CFC-6124F53F86C1}"/>
    <cellStyle name="Normal 5 5 3 3 5 3" xfId="7762" xr:uid="{050DE08B-BA64-40DB-9D1D-AEF1C52A83B7}"/>
    <cellStyle name="Normal 5 5 3 3 5 3 2" xfId="18142" xr:uid="{8DF48DD9-C2EA-4C9A-8DF1-BAB4B426AF08}"/>
    <cellStyle name="Normal 5 5 3 3 5 4" xfId="10595" xr:uid="{9F692D93-A96D-468A-854F-99454616E6E8}"/>
    <cellStyle name="Normal 5 5 3 3 5 4 2" xfId="20975" xr:uid="{1DEB8ED8-0F2D-420E-96E7-28EEC59C295E}"/>
    <cellStyle name="Normal 5 5 3 3 5 5" xfId="23015" xr:uid="{5B4EE627-4904-4A06-88F3-0F60708F9BC4}"/>
    <cellStyle name="Normal 5 5 3 3 5 6" xfId="25979" xr:uid="{AD89A197-A5CB-450F-8245-D9DE37D4C38D}"/>
    <cellStyle name="Normal 5 5 3 3 5 7" xfId="13026" xr:uid="{7B6E7E67-601D-400B-BF29-11CFF4D4B6EA}"/>
    <cellStyle name="Normal 5 5 3 3 6" xfId="2124" xr:uid="{00000000-0005-0000-0000-0000AB020000}"/>
    <cellStyle name="Normal 5 5 3 3 6 2" xfId="4649" xr:uid="{39152408-330A-44B7-900D-FA6E2B529A91}"/>
    <cellStyle name="Normal 5 5 3 3 6 3" xfId="30205" xr:uid="{19E5DBC6-87B5-46F1-B5E0-B67573138C40}"/>
    <cellStyle name="Normal 5 5 3 3 6 3 2" xfId="31349" xr:uid="{C475E952-4287-47E3-B046-F9817D97F62D}"/>
    <cellStyle name="Normal 5 5 3 3 6 4" xfId="31545" xr:uid="{F0BED102-3B27-4E13-8163-0F2933607E19}"/>
    <cellStyle name="Normal 5 5 3 3 7" xfId="4026" xr:uid="{56D1BCD9-EAD7-442F-BEF3-F5DBF0F48EA4}"/>
    <cellStyle name="Normal 5 5 3 3 7 2" xfId="4755" xr:uid="{3B2AE6C9-CD41-44A4-85EB-03A4D5B5EDAD}"/>
    <cellStyle name="Normal 5 5 3 3 7 2 2" xfId="27784" xr:uid="{580A303F-6BB4-45D3-9C35-7FFFABBC7C95}"/>
    <cellStyle name="Normal 5 5 3 3 7 3" xfId="26287" xr:uid="{E0BDAE02-0061-4AD1-A851-0C0422048092}"/>
    <cellStyle name="Normal 5 5 3 3 7 3 2" xfId="31172" xr:uid="{E1CFC7F0-7C6D-40F3-9AAC-AEE06C15BE18}"/>
    <cellStyle name="Normal 5 5 3 3 7 4" xfId="26361" xr:uid="{2BB7C9BC-9F92-46B9-A4E8-54E7EDCFB1FE}"/>
    <cellStyle name="Normal 5 5 3 3 7 5" xfId="30323" xr:uid="{13091C6E-267B-42E9-9EC6-63A637EF4C77}"/>
    <cellStyle name="Normal 5 5 3 3 7 5 2" xfId="31466" xr:uid="{8241D67A-0B65-441D-B87C-12FCD55689C9}"/>
    <cellStyle name="Normal 5 5 3 3 7 6" xfId="31663" xr:uid="{6C15C19A-00AD-4054-8903-F5817FB38421}"/>
    <cellStyle name="Normal 5 5 3 3 8" xfId="29680" xr:uid="{0A86F2A0-5592-44C0-A478-BDA05FBB524E}"/>
    <cellStyle name="Normal 5 5 3 3 8 2" xfId="30539" xr:uid="{CD43F895-0D8D-40A6-9F78-B0640AD53663}"/>
    <cellStyle name="Normal 5 5 3 3 9" xfId="29668" xr:uid="{04524AD8-987D-44B0-8EAE-33D3F77F3D00}"/>
    <cellStyle name="Normal 5 5 3 4" xfId="1208" xr:uid="{00000000-0005-0000-0000-00007E060000}"/>
    <cellStyle name="Normal 5 5 3 4 2" xfId="3411" xr:uid="{00000000-0005-0000-0000-000060070000}"/>
    <cellStyle name="Normal 5 5 3 4 2 2" xfId="6466" xr:uid="{091CA45F-1415-4786-BD74-62F2691D01A0}"/>
    <cellStyle name="Normal 5 5 3 4 2 2 2" xfId="25688" xr:uid="{D369BE46-53A2-4165-A63E-6DCF57B1B6B5}"/>
    <cellStyle name="Normal 5 5 3 4 2 2 3" xfId="16037" xr:uid="{A22DF215-B07D-4574-ACFB-178005758E72}"/>
    <cellStyle name="Normal 5 5 3 4 2 3" xfId="8490" xr:uid="{7A3C8F66-00F3-4E69-8FCE-2A1F17232FEE}"/>
    <cellStyle name="Normal 5 5 3 4 2 3 2" xfId="18870" xr:uid="{C9D05A51-96C9-44ED-A367-714CCD54E03B}"/>
    <cellStyle name="Normal 5 5 3 4 2 4" xfId="11323" xr:uid="{0BEEC87B-62C8-49C3-A718-6F4DA063F65A}"/>
    <cellStyle name="Normal 5 5 3 4 2 4 2" xfId="21703" xr:uid="{68FC661A-8C76-42A0-813F-166B20BE874E}"/>
    <cellStyle name="Normal 5 5 3 4 2 5" xfId="23338" xr:uid="{5D6AA472-3A32-4EF8-A05D-4D0479AF9BA0}"/>
    <cellStyle name="Normal 5 5 3 4 2 6" xfId="13981" xr:uid="{B9E238CB-6508-4CA3-B03E-8A79E05F87E3}"/>
    <cellStyle name="Normal 5 5 3 4 3" xfId="2809" xr:uid="{00000000-0005-0000-0000-000061070000}"/>
    <cellStyle name="Normal 5 5 3 4 3 2" xfId="6026" xr:uid="{1A84E262-5C66-4876-8988-B9C64750BC56}"/>
    <cellStyle name="Normal 5 5 3 4 3 2 2" xfId="25833" xr:uid="{75B92EC5-AA87-49FE-8CB9-5908B1535483}"/>
    <cellStyle name="Normal 5 5 3 4 3 2 3" xfId="15479" xr:uid="{C6697673-7266-4EEF-92D7-303A24FB0548}"/>
    <cellStyle name="Normal 5 5 3 4 3 3" xfId="7932" xr:uid="{0A15193D-FDFF-4EC3-A906-BC56E5F6002D}"/>
    <cellStyle name="Normal 5 5 3 4 3 3 2" xfId="18312" xr:uid="{156F1083-34F8-4A57-BB95-66C45D08E8A1}"/>
    <cellStyle name="Normal 5 5 3 4 3 4" xfId="10765" xr:uid="{68489397-CF2F-45B8-A765-1909E9CA44D4}"/>
    <cellStyle name="Normal 5 5 3 4 3 4 2" xfId="21145" xr:uid="{BB5C1C8E-2064-4637-B49F-93C358380D67}"/>
    <cellStyle name="Normal 5 5 3 4 3 5" xfId="22773" xr:uid="{0A156C61-6A99-49A7-A4D6-58E67D3277ED}"/>
    <cellStyle name="Normal 5 5 3 4 3 6" xfId="13274" xr:uid="{1C9D7B34-B27F-4326-A60F-35EE8630D162}"/>
    <cellStyle name="Normal 5 5 3 4 4" xfId="4205" xr:uid="{EFB807DE-F504-4F73-8F65-B660665FEC0D}"/>
    <cellStyle name="Normal 5 5 3 4 4 2" xfId="8977" xr:uid="{1598C217-6F5B-428E-A1FB-07FEF1C8031C}"/>
    <cellStyle name="Normal 5 5 3 4 4 2 2" xfId="19357" xr:uid="{CD108EAB-65B3-40E1-A655-815E862C7618}"/>
    <cellStyle name="Normal 5 5 3 4 4 3" xfId="11810" xr:uid="{B3749756-E62E-45C4-8812-35F065F09F12}"/>
    <cellStyle name="Normal 5 5 3 4 4 3 2" xfId="22190" xr:uid="{3CEE6DF3-83F1-4AF7-B6BC-B0A801425AEC}"/>
    <cellStyle name="Normal 5 5 3 4 4 4" xfId="24100" xr:uid="{BEB9EC4F-9B65-4276-A9CD-9404B0C4922D}"/>
    <cellStyle name="Normal 5 5 3 4 4 5" xfId="16524" xr:uid="{4C658C52-180C-4C57-AD4A-70F3D616DAAF}"/>
    <cellStyle name="Normal 5 5 3 4 5" xfId="5360" xr:uid="{5AB1D085-E211-4002-9A68-A779FB65A4A7}"/>
    <cellStyle name="Normal 5 5 3 4 5 2" xfId="14657" xr:uid="{79F76784-48D1-494A-A462-8B146DB212BC}"/>
    <cellStyle name="Normal 5 5 3 4 6" xfId="7110" xr:uid="{F1C2CF29-7FED-44EA-A7B8-4D977008F5A1}"/>
    <cellStyle name="Normal 5 5 3 4 6 2" xfId="17490" xr:uid="{6FA4D063-4557-496A-B0E1-3528238FE0ED}"/>
    <cellStyle name="Normal 5 5 3 4 7" xfId="9943" xr:uid="{B348D9BA-F377-446F-A189-975FF517BE34}"/>
    <cellStyle name="Normal 5 5 3 4 7 2" xfId="20323" xr:uid="{D56EEEB7-862E-4E75-84EE-5354199E21C2}"/>
    <cellStyle name="Normal 5 5 3 4 8" xfId="25009" xr:uid="{1B5984A8-BDFF-436B-BDA1-C2D38884C3F2}"/>
    <cellStyle name="Normal 5 5 3 4 9" xfId="12773" xr:uid="{207A05E2-44FD-49D4-BB57-844DD163A47F}"/>
    <cellStyle name="Normal 5 5 3 5" xfId="1209" xr:uid="{00000000-0005-0000-0000-00007F060000}"/>
    <cellStyle name="Normal 5 5 3 5 2" xfId="4563" xr:uid="{1BCA9013-97FB-47C4-86AC-6325ACCED00E}"/>
    <cellStyle name="Normal 5 5 3 5 2 2" xfId="9335" xr:uid="{1B079D11-66EE-43CD-B4C1-5CF70D817D4E}"/>
    <cellStyle name="Normal 5 5 3 5 2 2 2" xfId="29309" xr:uid="{28677310-8D44-47B2-8A3B-AA3433DF51E8}"/>
    <cellStyle name="Normal 5 5 3 5 2 2 3" xfId="19715" xr:uid="{5C607BAB-2769-4ECF-BFFA-54B73665BD0B}"/>
    <cellStyle name="Normal 5 5 3 5 2 3" xfId="12168" xr:uid="{25BC621A-EE9D-4329-BB95-F36DE3E1A7D0}"/>
    <cellStyle name="Normal 5 5 3 5 2 3 2" xfId="22548" xr:uid="{8D004C08-7D11-4892-83BD-4F86601205B7}"/>
    <cellStyle name="Normal 5 5 3 5 2 4" xfId="25653" xr:uid="{702AAE8B-8E10-478F-A88A-D4C689F0EC6E}"/>
    <cellStyle name="Normal 5 5 3 5 2 5" xfId="16882" xr:uid="{BA22D103-A3F5-4026-881A-D17B5200DFF6}"/>
    <cellStyle name="Normal 5 5 3 5 3" xfId="5361" xr:uid="{6F1DB607-BB13-42A8-8622-597EC7CCA09E}"/>
    <cellStyle name="Normal 5 5 3 5 3 2" xfId="28574" xr:uid="{598316B3-EE8C-4832-89FF-6741A61A0620}"/>
    <cellStyle name="Normal 5 5 3 5 3 3" xfId="14658" xr:uid="{EE5464CF-BE4B-40D0-A089-A1091CE52773}"/>
    <cellStyle name="Normal 5 5 3 5 4" xfId="7111" xr:uid="{B8FC9F61-DCB1-434B-9165-2BF6972D01BF}"/>
    <cellStyle name="Normal 5 5 3 5 4 2" xfId="17491" xr:uid="{E69F58FD-2F5C-43CA-AD58-447F718E2EEA}"/>
    <cellStyle name="Normal 5 5 3 5 5" xfId="9944" xr:uid="{2068F8F9-21BD-4D3A-B3A3-758FC908E522}"/>
    <cellStyle name="Normal 5 5 3 5 5 2" xfId="20324" xr:uid="{791DC83C-7EEC-4BB2-95C3-33D2C0D6393F}"/>
    <cellStyle name="Normal 5 5 3 5 6" xfId="22705" xr:uid="{26E8B065-FA68-4C76-94AC-0F6A43DAD136}"/>
    <cellStyle name="Normal 5 5 3 5 7" xfId="13982" xr:uid="{3CF2D734-478E-42BA-BA56-5D9DB3FC7DD6}"/>
    <cellStyle name="Normal 5 5 3 6" xfId="2965" xr:uid="{00000000-0005-0000-0000-000063070000}"/>
    <cellStyle name="Normal 5 5 3 6 2" xfId="6130" xr:uid="{0E37E037-9851-4EB9-A3C2-64BD356B9540}"/>
    <cellStyle name="Normal 5 5 3 6 2 2" xfId="25424" xr:uid="{1148EB6E-F740-4167-874A-A1EF65DB568B}"/>
    <cellStyle name="Normal 5 5 3 6 2 3" xfId="15608" xr:uid="{E621157B-6D27-443E-9F26-16E7CBD38180}"/>
    <cellStyle name="Normal 5 5 3 6 3" xfId="8061" xr:uid="{F10D5E6D-B385-4559-A109-D58207B8982F}"/>
    <cellStyle name="Normal 5 5 3 6 3 2" xfId="18441" xr:uid="{C50D9187-302B-4068-A26B-8A8CB3E158FC}"/>
    <cellStyle name="Normal 5 5 3 6 4" xfId="10894" xr:uid="{C921355E-72F7-4125-BAB7-52A6FE548BBF}"/>
    <cellStyle name="Normal 5 5 3 6 4 2" xfId="21274" xr:uid="{9E3667AD-B115-4E65-8125-DC2EA7D4A56D}"/>
    <cellStyle name="Normal 5 5 3 6 5" xfId="24769" xr:uid="{B7E804C6-D9AD-4DE6-A2A9-10FF544E0EF0}"/>
    <cellStyle name="Normal 5 5 3 6 6" xfId="13471" xr:uid="{9A3195F6-BF57-4B18-8247-833348BDB7E5}"/>
    <cellStyle name="Normal 5 5 3 7" xfId="2475" xr:uid="{00000000-0005-0000-0000-000064070000}"/>
    <cellStyle name="Normal 5 5 3 7 2" xfId="5763" xr:uid="{E07183B6-D25C-4CC0-AE13-2A38EE114993}"/>
    <cellStyle name="Normal 5 5 3 7 2 2" xfId="28401" xr:uid="{507B183A-3DB4-4009-B4C0-4F1576EFF074}"/>
    <cellStyle name="Normal 5 5 3 7 2 3" xfId="15147" xr:uid="{652D18B1-F5FF-4845-BFD1-FF8917671EC2}"/>
    <cellStyle name="Normal 5 5 3 7 3" xfId="7600" xr:uid="{18DAE69B-A4F7-477F-8762-6CE1E368E732}"/>
    <cellStyle name="Normal 5 5 3 7 3 2" xfId="17980" xr:uid="{7D96E94B-8809-4955-8F45-38DBBA2CE966}"/>
    <cellStyle name="Normal 5 5 3 7 4" xfId="10433" xr:uid="{44B3FFAF-869E-44AB-B931-CDF9E98397FF}"/>
    <cellStyle name="Normal 5 5 3 7 4 2" xfId="20813" xr:uid="{209C42BD-D008-4B39-A856-564FE070366E}"/>
    <cellStyle name="Normal 5 5 3 7 5" xfId="22729" xr:uid="{6943EE8A-2B33-45B4-95F9-C2EDD1961D07}"/>
    <cellStyle name="Normal 5 5 3 7 6" xfId="12863" xr:uid="{2B0515C8-907A-485B-A591-F0A2A639DF21}"/>
    <cellStyle name="Normal 5 5 3 8" xfId="2229" xr:uid="{00000000-0005-0000-0000-000051070000}"/>
    <cellStyle name="Normal 5 5 3 8 2" xfId="7356" xr:uid="{1618AD18-7B7B-424F-9BEB-D299222C55F2}"/>
    <cellStyle name="Normal 5 5 3 8 2 2" xfId="17736" xr:uid="{83869EBC-213B-40D0-96E1-A1D651B52F92}"/>
    <cellStyle name="Normal 5 5 3 8 3" xfId="10189" xr:uid="{48FB3034-9292-4116-8449-599FDAB40BBA}"/>
    <cellStyle name="Normal 5 5 3 8 3 2" xfId="20569" xr:uid="{57755D7B-7216-4DBE-9B79-50915AF1F3AA}"/>
    <cellStyle name="Normal 5 5 3 8 4" xfId="23116" xr:uid="{D9EF2FC2-8CF3-4C7B-9CFB-936A7DC6878C}"/>
    <cellStyle name="Normal 5 5 3 8 5" xfId="14903" xr:uid="{B773A80F-07C8-4906-B155-A12AE8E35E9E}"/>
    <cellStyle name="Normal 5 5 3 9" xfId="4024" xr:uid="{04E98241-B413-4763-8D87-0C12090244E0}"/>
    <cellStyle name="Normal 5 5 3 9 2" xfId="8826" xr:uid="{2DD4E885-8CED-468B-A0EA-21DF2E8F00A5}"/>
    <cellStyle name="Normal 5 5 3 9 2 2" xfId="19206" xr:uid="{19E384D0-B5F7-4808-B416-14EE8B359BA2}"/>
    <cellStyle name="Normal 5 5 3 9 3" xfId="11659" xr:uid="{D509F8F9-2213-4B96-AEE4-7A6AAADF8F18}"/>
    <cellStyle name="Normal 5 5 3 9 3 2" xfId="22039" xr:uid="{A762BF18-54D9-4BB2-80CE-D7CF47DBE619}"/>
    <cellStyle name="Normal 5 5 3 9 4" xfId="16373" xr:uid="{93FEC0E4-2C60-4A83-9D0A-395AD443D74E}"/>
    <cellStyle name="Normal 5 5 4" xfId="1210" xr:uid="{00000000-0005-0000-0000-000080060000}"/>
    <cellStyle name="Normal 5 5 4 10" xfId="7112" xr:uid="{6E24754F-4139-496A-B256-B3A7608A1E70}"/>
    <cellStyle name="Normal 5 5 4 10 2" xfId="17492" xr:uid="{FEFC9BE0-9D2E-4273-901D-6405ADC29F6E}"/>
    <cellStyle name="Normal 5 5 4 11" xfId="9945" xr:uid="{4E506426-856D-48E1-9830-436B16A4402B}"/>
    <cellStyle name="Normal 5 5 4 11 2" xfId="20325" xr:uid="{56B19307-4070-41C7-97F4-984C9C4ACD71}"/>
    <cellStyle name="Normal 5 5 4 12" xfId="22668" xr:uid="{66F7D1B5-E539-4153-9F8D-61F382AE08F9}"/>
    <cellStyle name="Normal 5 5 4 13" xfId="12441" xr:uid="{1DD33C2E-3DF1-4199-9780-FE1826973C76}"/>
    <cellStyle name="Normal 5 5 4 2" xfId="1211" xr:uid="{00000000-0005-0000-0000-000081060000}"/>
    <cellStyle name="Normal 5 5 4 2 10" xfId="9946" xr:uid="{0AA280C8-05D0-4EDD-A0F0-25F6C4C0E2C2}"/>
    <cellStyle name="Normal 5 5 4 2 10 2" xfId="20326" xr:uid="{B38EED4E-B7E8-43A6-A452-0F3F6AC3A192}"/>
    <cellStyle name="Normal 5 5 4 2 11" xfId="25516" xr:uid="{1F8836FE-5842-48CD-9C27-7130A11C0DF8}"/>
    <cellStyle name="Normal 5 5 4 2 12" xfId="12616" xr:uid="{4ED1B215-A62B-4224-9B08-1DB86D03310D}"/>
    <cellStyle name="Normal 5 5 4 2 2" xfId="1212" xr:uid="{00000000-0005-0000-0000-000082060000}"/>
    <cellStyle name="Normal 5 5 4 2 2 2" xfId="3413" xr:uid="{00000000-0005-0000-0000-000068070000}"/>
    <cellStyle name="Normal 5 5 4 2 2 2 2" xfId="6468" xr:uid="{7CCB15D9-59C9-4526-9A31-724CBEB58938}"/>
    <cellStyle name="Normal 5 5 4 2 2 2 2 2" xfId="27147" xr:uid="{D8DD4CAC-C2B0-4A8C-AB8C-C0B64925EFE3}"/>
    <cellStyle name="Normal 5 5 4 2 2 2 2 3" xfId="27850" xr:uid="{183AD068-030C-4CFA-9598-24BADC3E24B2}"/>
    <cellStyle name="Normal 5 5 4 2 2 2 2 4" xfId="16039" xr:uid="{FBBC1EA9-0576-414A-A822-1E8A36E7878C}"/>
    <cellStyle name="Normal 5 5 4 2 2 2 3" xfId="8492" xr:uid="{7C67B0EB-6874-490A-AB6F-C0E9C43E16A5}"/>
    <cellStyle name="Normal 5 5 4 2 2 2 3 2" xfId="28930" xr:uid="{F9ABDF4E-3479-4731-9FBD-0A7A6F62AC8C}"/>
    <cellStyle name="Normal 5 5 4 2 2 2 3 3" xfId="18872" xr:uid="{1D7D140A-B2B0-4829-A203-C0CCB8E5AD57}"/>
    <cellStyle name="Normal 5 5 4 2 2 2 4" xfId="11325" xr:uid="{BDFB2532-6171-4425-AE58-C640DC6D5C99}"/>
    <cellStyle name="Normal 5 5 4 2 2 2 4 2" xfId="21705" xr:uid="{A6731636-272C-431C-A233-91D4C9F41C59}"/>
    <cellStyle name="Normal 5 5 4 2 2 2 5" xfId="24758" xr:uid="{5E5A21BD-C085-4EBD-8AF6-13C09DC8FD76}"/>
    <cellStyle name="Normal 5 5 4 2 2 2 6" xfId="13984" xr:uid="{25FFA09B-B9F9-4E37-8D5D-5125888B0D71}"/>
    <cellStyle name="Normal 5 5 4 2 2 3" xfId="4358" xr:uid="{88387237-01E0-4B25-8BE5-8B2376BBC437}"/>
    <cellStyle name="Normal 5 5 4 2 2 3 2" xfId="9130" xr:uid="{C2F40767-A121-40AD-A68A-26A92CB2DAB8}"/>
    <cellStyle name="Normal 5 5 4 2 2 3 2 2" xfId="29173" xr:uid="{0DBDF345-5003-44B1-81F2-DF78F3F02DB5}"/>
    <cellStyle name="Normal 5 5 4 2 2 3 2 3" xfId="19510" xr:uid="{98EF1CBC-575B-4F9E-AD57-B6D00E5F04A9}"/>
    <cellStyle name="Normal 5 5 4 2 2 3 3" xfId="11963" xr:uid="{D26025B7-29BB-40AF-AF33-59D08E610285}"/>
    <cellStyle name="Normal 5 5 4 2 2 3 3 2" xfId="22343" xr:uid="{A3B4DB2D-13D6-4FC1-84DB-0774CA906768}"/>
    <cellStyle name="Normal 5 5 4 2 2 3 4" xfId="25175" xr:uid="{61DBC9B9-1E71-4285-9860-27A3D1877045}"/>
    <cellStyle name="Normal 5 5 4 2 2 3 5" xfId="16677" xr:uid="{732B4A0F-9AA6-4BBD-9BA9-43C9B926872C}"/>
    <cellStyle name="Normal 5 5 4 2 2 4" xfId="5364" xr:uid="{0F610BEE-9DE4-4777-8999-E564D9E55943}"/>
    <cellStyle name="Normal 5 5 4 2 2 4 2" xfId="28588" xr:uid="{BE178C20-6377-4C6C-BDB1-3FD1588CEB5D}"/>
    <cellStyle name="Normal 5 5 4 2 2 4 3" xfId="14661" xr:uid="{9FFCFC9D-9C47-4ECB-81BE-AAC034414419}"/>
    <cellStyle name="Normal 5 5 4 2 2 5" xfId="7114" xr:uid="{A101A71D-F59C-4077-B1E0-6EC2FA54C6C6}"/>
    <cellStyle name="Normal 5 5 4 2 2 5 2" xfId="17494" xr:uid="{5700200F-39FB-42A2-B68A-B7B1A184B99E}"/>
    <cellStyle name="Normal 5 5 4 2 2 6" xfId="9947" xr:uid="{81343349-F28D-4BE8-B042-92BC99D6E794}"/>
    <cellStyle name="Normal 5 5 4 2 2 6 2" xfId="20327" xr:uid="{672AA7D8-40C0-41E9-A770-249F7667571C}"/>
    <cellStyle name="Normal 5 5 4 2 2 7" xfId="24134" xr:uid="{6FC67304-0A44-4136-96E5-88EF5A100FCF}"/>
    <cellStyle name="Normal 5 5 4 2 2 8" xfId="13278" xr:uid="{745892F2-0B91-467A-A005-39AED4451CCE}"/>
    <cellStyle name="Normal 5 5 4 2 3" xfId="3414" xr:uid="{00000000-0005-0000-0000-000069070000}"/>
    <cellStyle name="Normal 5 5 4 2 3 2" xfId="4564" xr:uid="{59E9896A-4AE0-410C-A3ED-3816DD832625}"/>
    <cellStyle name="Normal 5 5 4 2 3 2 2" xfId="9336" xr:uid="{D5B29995-C094-4271-9B4B-E6B4761B42CE}"/>
    <cellStyle name="Normal 5 5 4 2 3 2 2 2" xfId="29310" xr:uid="{9E676E7D-8273-4182-875D-83226C40ECF7}"/>
    <cellStyle name="Normal 5 5 4 2 3 2 2 3" xfId="19716" xr:uid="{754A0F1A-A96C-434B-BA8D-594D18240134}"/>
    <cellStyle name="Normal 5 5 4 2 3 2 3" xfId="12169" xr:uid="{A533C767-AE59-4618-8077-BC4435917938}"/>
    <cellStyle name="Normal 5 5 4 2 3 2 3 2" xfId="22549" xr:uid="{28EDD1D9-13C6-4097-A370-AC37D8CD4DB4}"/>
    <cellStyle name="Normal 5 5 4 2 3 2 4" xfId="24829" xr:uid="{07C40AB1-3864-423F-9D25-E01807021BC3}"/>
    <cellStyle name="Normal 5 5 4 2 3 2 5" xfId="16883" xr:uid="{8C01C22A-4D6C-482B-96D7-EE9F25C85FF6}"/>
    <cellStyle name="Normal 5 5 4 2 3 3" xfId="6469" xr:uid="{50345F73-2533-4705-B684-4F6C37935228}"/>
    <cellStyle name="Normal 5 5 4 2 3 3 2" xfId="28177" xr:uid="{B46D0BE0-1686-4D95-8913-518271E217B1}"/>
    <cellStyle name="Normal 5 5 4 2 3 3 3" xfId="16040" xr:uid="{27D10CD0-AA74-4768-95AF-34104D115929}"/>
    <cellStyle name="Normal 5 5 4 2 3 4" xfId="8493" xr:uid="{FC48BE13-1A01-48D6-B418-4542DED64E07}"/>
    <cellStyle name="Normal 5 5 4 2 3 4 2" xfId="18873" xr:uid="{34F15F65-921B-4CFE-A494-3BBF0EC21721}"/>
    <cellStyle name="Normal 5 5 4 2 3 5" xfId="11326" xr:uid="{4118BB6B-36ED-4676-9F40-AD7DB8EBCCE5}"/>
    <cellStyle name="Normal 5 5 4 2 3 5 2" xfId="21706" xr:uid="{C9271C97-0E97-44DE-8798-E7CA744D3D07}"/>
    <cellStyle name="Normal 5 5 4 2 3 6" xfId="24741" xr:uid="{D9047DF0-A0F0-4CB2-8500-ECE08094FFDF}"/>
    <cellStyle name="Normal 5 5 4 2 3 7" xfId="13985" xr:uid="{9857581E-720F-409C-BCF2-FA313C3412CB}"/>
    <cellStyle name="Normal 5 5 4 2 4" xfId="3412" xr:uid="{00000000-0005-0000-0000-00006A070000}"/>
    <cellStyle name="Normal 5 5 4 2 4 2" xfId="6467" xr:uid="{46726510-68DC-4E96-B0A0-9BE440840691}"/>
    <cellStyle name="Normal 5 5 4 2 4 2 2" xfId="28240" xr:uid="{E2FD7BA4-3D4A-4D80-BF4E-F4C3319F1363}"/>
    <cellStyle name="Normal 5 5 4 2 4 2 3" xfId="16038" xr:uid="{45DE6920-2544-41FE-B361-9B5DCE5E57BD}"/>
    <cellStyle name="Normal 5 5 4 2 4 3" xfId="8491" xr:uid="{99687D84-51A5-41C8-B083-20C6F10B23E2}"/>
    <cellStyle name="Normal 5 5 4 2 4 3 2" xfId="18871" xr:uid="{6F29B5F1-55CC-4EA7-8AFF-CD39617D1847}"/>
    <cellStyle name="Normal 5 5 4 2 4 4" xfId="11324" xr:uid="{0D6D5259-8272-43A1-BD9D-8464EE323750}"/>
    <cellStyle name="Normal 5 5 4 2 4 4 2" xfId="21704" xr:uid="{0B467AE6-D095-4E01-B1C6-9AD0529DB5E0}"/>
    <cellStyle name="Normal 5 5 4 2 4 5" xfId="25038" xr:uid="{09364949-5879-4291-B804-203D2A370A8A}"/>
    <cellStyle name="Normal 5 5 4 2 4 6" xfId="13983" xr:uid="{AFBEAF81-F45E-4B32-B12A-29043B6E9BDE}"/>
    <cellStyle name="Normal 5 5 4 2 5" xfId="2618" xr:uid="{00000000-0005-0000-0000-00006B070000}"/>
    <cellStyle name="Normal 5 5 4 2 5 2" xfId="5880" xr:uid="{BCB80E92-130F-4393-92A6-CF74E5E3FAA1}"/>
    <cellStyle name="Normal 5 5 4 2 5 2 2" xfId="26989" xr:uid="{462CA211-B977-4C0A-85C4-62A92E2ADAE2}"/>
    <cellStyle name="Normal 5 5 4 2 5 2 3" xfId="15290" xr:uid="{6F136D58-4914-4CCE-8629-4C8A37EE3A7D}"/>
    <cellStyle name="Normal 5 5 4 2 5 3" xfId="7743" xr:uid="{5AFD0B02-50B9-4405-8F1F-E60FB6DD50A1}"/>
    <cellStyle name="Normal 5 5 4 2 5 3 2" xfId="18123" xr:uid="{424688BD-541F-480A-8C28-374855ACE59E}"/>
    <cellStyle name="Normal 5 5 4 2 5 4" xfId="10576" xr:uid="{0DB40406-B413-4DFA-8FCF-2748CAAC8D77}"/>
    <cellStyle name="Normal 5 5 4 2 5 4 2" xfId="20956" xr:uid="{34B33404-AE11-4CD5-B582-902D4626A0B7}"/>
    <cellStyle name="Normal 5 5 4 2 5 5" xfId="23320" xr:uid="{D4A6F583-1A92-41C7-8A6A-0946187BA285}"/>
    <cellStyle name="Normal 5 5 4 2 5 6" xfId="13006" xr:uid="{09811C73-DF46-4F22-8131-516A2881FD25}"/>
    <cellStyle name="Normal 5 5 4 2 6" xfId="2382" xr:uid="{00000000-0005-0000-0000-000066070000}"/>
    <cellStyle name="Normal 5 5 4 2 6 2" xfId="7509" xr:uid="{3735F5DA-E6B9-4E9C-A838-7967AF9337B8}"/>
    <cellStyle name="Normal 5 5 4 2 6 2 2" xfId="17889" xr:uid="{9FB35E1E-9B73-411C-94E1-78DB4E436336}"/>
    <cellStyle name="Normal 5 5 4 2 6 3" xfId="10342" xr:uid="{3DA0AAF8-109E-4C8B-8BA6-D4435D8B82C2}"/>
    <cellStyle name="Normal 5 5 4 2 6 3 2" xfId="20722" xr:uid="{E0432CA7-9C2B-422E-BFF0-284E36699756}"/>
    <cellStyle name="Normal 5 5 4 2 6 4" xfId="25282" xr:uid="{20A84658-7D0F-47B3-B91D-580A981B7887}"/>
    <cellStyle name="Normal 5 5 4 2 6 5" xfId="15056" xr:uid="{62BA7A19-98C4-449D-83FE-814C97D9DA44}"/>
    <cellStyle name="Normal 5 5 4 2 7" xfId="4076" xr:uid="{FB088EE4-0F3D-4BC2-A99F-19D1BB2FE077}"/>
    <cellStyle name="Normal 5 5 4 2 7 2" xfId="8856" xr:uid="{EAC4AB74-A3D4-4B0B-A0D1-6477BB0F390F}"/>
    <cellStyle name="Normal 5 5 4 2 7 2 2" xfId="19236" xr:uid="{3A8FA0D7-2211-4A1A-BEE2-F224274F9E5A}"/>
    <cellStyle name="Normal 5 5 4 2 7 3" xfId="11689" xr:uid="{F3C263EC-B001-4BD2-A184-1C70DF0F70DB}"/>
    <cellStyle name="Normal 5 5 4 2 7 3 2" xfId="22069" xr:uid="{D6D005C5-B11A-4301-9522-39483B7DC464}"/>
    <cellStyle name="Normal 5 5 4 2 7 4" xfId="16403" xr:uid="{2A619328-B2AA-4A1D-97EC-816ACCA8C489}"/>
    <cellStyle name="Normal 5 5 4 2 8" xfId="5363" xr:uid="{0ACEBE73-E7F6-4F86-BDD3-BE2E01291193}"/>
    <cellStyle name="Normal 5 5 4 2 8 2" xfId="14660" xr:uid="{1E7A55A6-CF17-498E-8E3F-BF0AE06F160B}"/>
    <cellStyle name="Normal 5 5 4 2 9" xfId="7113" xr:uid="{C2462432-3E71-4100-9CAF-BAB609427C91}"/>
    <cellStyle name="Normal 5 5 4 2 9 2" xfId="17493" xr:uid="{1E95C8F2-0838-4E21-B878-576F8054A41A}"/>
    <cellStyle name="Normal 5 5 4 3" xfId="1213" xr:uid="{00000000-0005-0000-0000-000083060000}"/>
    <cellStyle name="Normal 5 5 4 3 2" xfId="3415" xr:uid="{00000000-0005-0000-0000-00006D070000}"/>
    <cellStyle name="Normal 5 5 4 3 2 2" xfId="6470" xr:uid="{AC59D8AD-A63F-4F69-B810-7DB7157D221D}"/>
    <cellStyle name="Normal 5 5 4 3 2 2 2" xfId="25158" xr:uid="{23B3473D-7E5E-4004-9F1D-A94AA09D630D}"/>
    <cellStyle name="Normal 5 5 4 3 2 2 3" xfId="27418" xr:uid="{0597AE7C-F5F3-4C32-B52A-3336B8870B89}"/>
    <cellStyle name="Normal 5 5 4 3 2 2 4" xfId="16041" xr:uid="{FA4C670E-7C0A-4498-BC35-5AB9EEC67189}"/>
    <cellStyle name="Normal 5 5 4 3 2 3" xfId="8494" xr:uid="{3C267D15-F83E-4CEC-A25A-8CEDB28B3AA4}"/>
    <cellStyle name="Normal 5 5 4 3 2 3 2" xfId="28931" xr:uid="{6984EE01-1911-4902-89ED-A1CA0D278011}"/>
    <cellStyle name="Normal 5 5 4 3 2 3 3" xfId="18874" xr:uid="{048FA31C-1C1E-4A45-B594-D1609CFBC415}"/>
    <cellStyle name="Normal 5 5 4 3 2 4" xfId="11327" xr:uid="{0912AB62-A87E-4AAE-A26B-28E10A450010}"/>
    <cellStyle name="Normal 5 5 4 3 2 4 2" xfId="21707" xr:uid="{58D0B03A-73FF-4073-9F18-12DC1856E031}"/>
    <cellStyle name="Normal 5 5 4 3 2 5" xfId="24603" xr:uid="{A194AE26-0E9A-4449-9DDB-EA21F77A41F7}"/>
    <cellStyle name="Normal 5 5 4 3 2 6" xfId="13986" xr:uid="{48E8543D-A77A-48F7-A5F5-EBCCAEFF3AFF}"/>
    <cellStyle name="Normal 5 5 4 3 3" xfId="2811" xr:uid="{00000000-0005-0000-0000-00006E070000}"/>
    <cellStyle name="Normal 5 5 4 3 3 2" xfId="6027" xr:uid="{217F6F0F-2140-46D5-8CE6-3D4C883F4C0F}"/>
    <cellStyle name="Normal 5 5 4 3 3 2 2" xfId="25988" xr:uid="{5EEFDEAC-E372-4922-9648-FDC3AFCC3270}"/>
    <cellStyle name="Normal 5 5 4 3 3 2 3" xfId="15481" xr:uid="{206BA647-D335-4636-B958-797D31966869}"/>
    <cellStyle name="Normal 5 5 4 3 3 3" xfId="7934" xr:uid="{F578BA06-A090-46B2-8A1B-DB179F472A2F}"/>
    <cellStyle name="Normal 5 5 4 3 3 3 2" xfId="18314" xr:uid="{5290133E-5A53-4E95-BD04-844675593609}"/>
    <cellStyle name="Normal 5 5 4 3 3 4" xfId="10767" xr:uid="{6C985679-09CE-4019-A3A6-1E2BB3D02311}"/>
    <cellStyle name="Normal 5 5 4 3 3 4 2" xfId="21147" xr:uid="{78EA3973-2134-4C51-AB0F-C5AE55D5FCAC}"/>
    <cellStyle name="Normal 5 5 4 3 3 5" xfId="24279" xr:uid="{07EAA85C-4968-4744-AADA-9BED06DCE515}"/>
    <cellStyle name="Normal 5 5 4 3 3 6" xfId="13277" xr:uid="{6CDF3F83-135F-4BC7-91CD-99B7AB23EB30}"/>
    <cellStyle name="Normal 5 5 4 3 4" xfId="4206" xr:uid="{15066793-57D5-4437-B28B-61C169F0E4AC}"/>
    <cellStyle name="Normal 5 5 4 3 4 2" xfId="8978" xr:uid="{D21FD296-27FE-4488-B8D5-388D122867AE}"/>
    <cellStyle name="Normal 5 5 4 3 4 2 2" xfId="29059" xr:uid="{DBC2EC50-7621-46E7-8386-942BC1FCAA5A}"/>
    <cellStyle name="Normal 5 5 4 3 4 2 3" xfId="19358" xr:uid="{3A4C442C-FAE9-4338-AD2A-B9825CE175E5}"/>
    <cellStyle name="Normal 5 5 4 3 4 3" xfId="11811" xr:uid="{B16D9B1C-6028-4C08-A4B6-129E5B23722D}"/>
    <cellStyle name="Normal 5 5 4 3 4 3 2" xfId="22191" xr:uid="{2A57EB7D-6C71-41AA-92D2-0E2A3A3CF7E6}"/>
    <cellStyle name="Normal 5 5 4 3 4 4" xfId="23747" xr:uid="{A05DAAD2-5842-4B6A-998C-12560685C46D}"/>
    <cellStyle name="Normal 5 5 4 3 4 5" xfId="16525" xr:uid="{C17561D3-2815-45DC-82A5-5F93F2A92885}"/>
    <cellStyle name="Normal 5 5 4 3 5" xfId="5365" xr:uid="{DB088A61-64E6-4201-89C4-69AFC83B9FBF}"/>
    <cellStyle name="Normal 5 5 4 3 5 2" xfId="26918" xr:uid="{CF76725B-BDE5-488F-91B8-D4676F444724}"/>
    <cellStyle name="Normal 5 5 4 3 5 3" xfId="14662" xr:uid="{CB004E3E-19BA-48AF-999F-6F920024FC64}"/>
    <cellStyle name="Normal 5 5 4 3 6" xfId="7115" xr:uid="{E6CB665E-F9E2-49C1-B7C9-8AEC90EC957D}"/>
    <cellStyle name="Normal 5 5 4 3 6 2" xfId="17495" xr:uid="{2AAF6171-5A59-4412-911B-F7C34FF102AA}"/>
    <cellStyle name="Normal 5 5 4 3 7" xfId="9948" xr:uid="{8BF43703-FE90-482D-96AB-785900DA65E7}"/>
    <cellStyle name="Normal 5 5 4 3 7 2" xfId="20328" xr:uid="{3432473F-743D-464A-AB4A-BCD453F869D1}"/>
    <cellStyle name="Normal 5 5 4 3 8" xfId="24184" xr:uid="{D0FD81B9-EF00-439C-9B33-886E72B50F44}"/>
    <cellStyle name="Normal 5 5 4 3 9" xfId="12774" xr:uid="{21028DE2-387F-4181-A218-A09739C44068}"/>
    <cellStyle name="Normal 5 5 4 4" xfId="1214" xr:uid="{00000000-0005-0000-0000-000084060000}"/>
    <cellStyle name="Normal 5 5 4 4 2" xfId="4565" xr:uid="{157EE7DE-ED78-41D4-BF89-854BCDBD8753}"/>
    <cellStyle name="Normal 5 5 4 4 2 2" xfId="9337" xr:uid="{46CC833B-5836-497C-83D8-337169783DE3}"/>
    <cellStyle name="Normal 5 5 4 4 2 2 2" xfId="29311" xr:uid="{EE5B18BB-9211-471B-A2C6-63FEF631B18B}"/>
    <cellStyle name="Normal 5 5 4 4 2 2 3" xfId="19717" xr:uid="{917607CE-4AD1-468A-985C-A4EDE998A94A}"/>
    <cellStyle name="Normal 5 5 4 4 2 3" xfId="12170" xr:uid="{E5A55687-2038-4D53-BEE7-F0BFB4FA39BC}"/>
    <cellStyle name="Normal 5 5 4 4 2 3 2" xfId="22550" xr:uid="{EF747E8A-3C16-4333-9232-201490E0262E}"/>
    <cellStyle name="Normal 5 5 4 4 2 4" xfId="22953" xr:uid="{3B708004-A7CE-48C6-9CB5-E218E391DB3A}"/>
    <cellStyle name="Normal 5 5 4 4 2 5" xfId="16884" xr:uid="{6E3E75C5-D46A-4737-B559-2AB79DD9B796}"/>
    <cellStyle name="Normal 5 5 4 4 3" xfId="5366" xr:uid="{0A9A3D45-D283-4CE8-8270-C55755043C6E}"/>
    <cellStyle name="Normal 5 5 4 4 3 2" xfId="28504" xr:uid="{3A7B5CAB-3EA8-4681-BCA7-A2B14946A26A}"/>
    <cellStyle name="Normal 5 5 4 4 3 3" xfId="14663" xr:uid="{D890EF97-0237-4E1A-B2DC-9FCBA898642D}"/>
    <cellStyle name="Normal 5 5 4 4 4" xfId="7116" xr:uid="{3391C957-E508-4404-BD54-4E0FA5C62B53}"/>
    <cellStyle name="Normal 5 5 4 4 4 2" xfId="17496" xr:uid="{2B55E696-D55C-430A-B8C5-2BB048403E81}"/>
    <cellStyle name="Normal 5 5 4 4 5" xfId="9949" xr:uid="{48B58101-0742-4EDF-8585-114A30975F5B}"/>
    <cellStyle name="Normal 5 5 4 4 5 2" xfId="20329" xr:uid="{2D4F3DC2-6C4A-4969-BA87-B12F912EE4CA}"/>
    <cellStyle name="Normal 5 5 4 4 6" xfId="24198" xr:uid="{CA5E9496-C789-442B-931B-6EDB9A10B695}"/>
    <cellStyle name="Normal 5 5 4 4 7" xfId="13987" xr:uid="{832AE13A-6AAB-454D-B5FE-1D62966B2F38}"/>
    <cellStyle name="Normal 5 5 4 5" xfId="2966" xr:uid="{00000000-0005-0000-0000-000070070000}"/>
    <cellStyle name="Normal 5 5 4 5 2" xfId="6131" xr:uid="{43560DDC-6333-48B3-B593-06D828932A1C}"/>
    <cellStyle name="Normal 5 5 4 5 2 2" xfId="25289" xr:uid="{F3FCD554-125C-4837-802F-EBDBE3EE0BCF}"/>
    <cellStyle name="Normal 5 5 4 5 2 3" xfId="26066" xr:uid="{52888AFD-CD49-40BE-A3A9-8284FB588678}"/>
    <cellStyle name="Normal 5 5 4 5 2 4" xfId="15609" xr:uid="{F29503EA-CD21-4E41-916C-8D818658A1A8}"/>
    <cellStyle name="Normal 5 5 4 5 3" xfId="8062" xr:uid="{CD0AC81D-4C30-43D7-AF42-06A7B31528FE}"/>
    <cellStyle name="Normal 5 5 4 5 3 2" xfId="28760" xr:uid="{AB7591CB-F89F-49C5-AB72-CB2DA27CBE9C}"/>
    <cellStyle name="Normal 5 5 4 5 3 3" xfId="18442" xr:uid="{8C7B239E-AC23-488E-8D2F-B82C80B465DF}"/>
    <cellStyle name="Normal 5 5 4 5 4" xfId="10895" xr:uid="{13236B69-3D00-425A-A559-B31B3E4CA88B}"/>
    <cellStyle name="Normal 5 5 4 5 4 2" xfId="21275" xr:uid="{05940147-B572-432E-A9BD-F2157B1FE877}"/>
    <cellStyle name="Normal 5 5 4 5 5" xfId="25211" xr:uid="{4572E5BC-DBA3-47FA-929E-B4453D0F36CB}"/>
    <cellStyle name="Normal 5 5 4 5 6" xfId="13472" xr:uid="{E4485919-9489-491C-B9CD-45FA9B034CB0}"/>
    <cellStyle name="Normal 5 5 4 6" xfId="2455" xr:uid="{00000000-0005-0000-0000-000071070000}"/>
    <cellStyle name="Normal 5 5 4 6 2" xfId="5747" xr:uid="{F06DB42E-D681-4B9D-9972-51B8D3A90435}"/>
    <cellStyle name="Normal 5 5 4 6 2 2" xfId="27460" xr:uid="{D8E3870C-88CA-47D4-9993-452C05AD3072}"/>
    <cellStyle name="Normal 5 5 4 6 2 3" xfId="15127" xr:uid="{0ED15E5C-A899-49F8-B6E9-C9F0F2908E55}"/>
    <cellStyle name="Normal 5 5 4 6 3" xfId="7580" xr:uid="{F6CADD64-4A82-439F-A05F-C9BEE3641BF0}"/>
    <cellStyle name="Normal 5 5 4 6 3 2" xfId="17960" xr:uid="{6E0C024C-1C37-4057-A849-854CC773B8AE}"/>
    <cellStyle name="Normal 5 5 4 6 4" xfId="10413" xr:uid="{4AB2F5E3-FF56-4D58-8DA2-EED3602FF820}"/>
    <cellStyle name="Normal 5 5 4 6 4 2" xfId="20793" xr:uid="{CDC85785-897D-419D-80D5-3646FAEB21C5}"/>
    <cellStyle name="Normal 5 5 4 6 5" xfId="25388" xr:uid="{716E7A91-B728-47C7-9BBA-D974E6B3B083}"/>
    <cellStyle name="Normal 5 5 4 6 6" xfId="12843" xr:uid="{FE024495-91C4-4E95-B64D-26D118050472}"/>
    <cellStyle name="Normal 5 5 4 7" xfId="2209" xr:uid="{00000000-0005-0000-0000-000065070000}"/>
    <cellStyle name="Normal 5 5 4 7 2" xfId="7336" xr:uid="{CDB152A3-FA48-46E4-B1B1-4A758871671D}"/>
    <cellStyle name="Normal 5 5 4 7 2 2" xfId="17716" xr:uid="{B3851944-EF81-43E6-BE8E-8E6902BB57FE}"/>
    <cellStyle name="Normal 5 5 4 7 3" xfId="10169" xr:uid="{83B1FE9F-3968-4327-8393-632D67E175E6}"/>
    <cellStyle name="Normal 5 5 4 7 3 2" xfId="20549" xr:uid="{73533A79-19BB-4534-9BA5-F72DCD3D4905}"/>
    <cellStyle name="Normal 5 5 4 7 4" xfId="24275" xr:uid="{442DB867-847A-43E3-AC7E-CB20FE8F471D}"/>
    <cellStyle name="Normal 5 5 4 7 5" xfId="14883" xr:uid="{E44802E5-DE8E-4138-91A8-056C6C3C5BAA}"/>
    <cellStyle name="Normal 5 5 4 8" xfId="4027" xr:uid="{0162DD0B-71A7-465E-A829-6251DA6707D0}"/>
    <cellStyle name="Normal 5 5 4 8 2" xfId="8828" xr:uid="{7F9E0C5D-5CAE-475E-BD0B-14C56A8166FF}"/>
    <cellStyle name="Normal 5 5 4 8 2 2" xfId="19208" xr:uid="{A9CDA95E-2FE3-41A7-A01E-7B7399FEDC86}"/>
    <cellStyle name="Normal 5 5 4 8 3" xfId="11661" xr:uid="{29FA82FF-BA26-47DA-BFAE-0624A1A744B2}"/>
    <cellStyle name="Normal 5 5 4 8 3 2" xfId="22041" xr:uid="{C3CC5B23-C230-495B-8130-722446E29811}"/>
    <cellStyle name="Normal 5 5 4 8 4" xfId="16375" xr:uid="{0AA7228F-51B6-4F80-9D5F-AE3D32298536}"/>
    <cellStyle name="Normal 5 5 4 9" xfId="5362" xr:uid="{83DDD56E-E7C5-4B28-97A7-4C900E28DF1F}"/>
    <cellStyle name="Normal 5 5 4 9 2" xfId="14659" xr:uid="{133DAB68-AE63-4F02-9468-2540A675DF06}"/>
    <cellStyle name="Normal 5 5 5" xfId="1215" xr:uid="{00000000-0005-0000-0000-000085060000}"/>
    <cellStyle name="Normal 5 5 5 10" xfId="9950" xr:uid="{6E19B45A-9719-4CF1-A76F-55590E64356A}"/>
    <cellStyle name="Normal 5 5 5 10 2" xfId="20330" xr:uid="{BB0444A7-C2EF-44E8-B04D-0768A6EB6435}"/>
    <cellStyle name="Normal 5 5 5 11" xfId="25572" xr:uid="{54157B82-19DE-4B4C-A0F4-6E81203A9811}"/>
    <cellStyle name="Normal 5 5 5 12" xfId="12617" xr:uid="{23E75295-F147-477E-96CA-EB5C86B5511E}"/>
    <cellStyle name="Normal 5 5 5 2" xfId="1216" xr:uid="{00000000-0005-0000-0000-000086060000}"/>
    <cellStyle name="Normal 5 5 5 2 2" xfId="1217" xr:uid="{00000000-0005-0000-0000-000087060000}"/>
    <cellStyle name="Normal 5 5 5 2 2 2" xfId="5369" xr:uid="{FCACC8EB-6DA7-4E83-87A7-9881E1E64148}"/>
    <cellStyle name="Normal 5 5 5 2 2 2 2" xfId="24366" xr:uid="{CBC1034A-6798-465D-AF7B-6C88ED5568FC}"/>
    <cellStyle name="Normal 5 5 5 2 2 2 3" xfId="27775" xr:uid="{C24177E6-CFA2-44F9-8258-23A36802CF58}"/>
    <cellStyle name="Normal 5 5 5 2 2 2 4" xfId="14666" xr:uid="{A35A8776-8A3B-43B0-A05C-B0D0FBEC4C53}"/>
    <cellStyle name="Normal 5 5 5 2 2 3" xfId="7119" xr:uid="{414C89D4-A323-4F0F-845B-5719799140A9}"/>
    <cellStyle name="Normal 5 5 5 2 2 3 2" xfId="27645" xr:uid="{F02604B8-A12F-4A96-A158-2EFDB4797422}"/>
    <cellStyle name="Normal 5 5 5 2 2 3 3" xfId="28034" xr:uid="{E9638A18-7FE1-4261-B179-82B687896246}"/>
    <cellStyle name="Normal 5 5 5 2 2 3 4" xfId="17499" xr:uid="{45ADF6DF-EFD3-4CAE-8E3A-10A16CEF4641}"/>
    <cellStyle name="Normal 5 5 5 2 2 4" xfId="9952" xr:uid="{20F04362-5A26-415D-881F-36416F5AC659}"/>
    <cellStyle name="Normal 5 5 5 2 2 4 2" xfId="29435" xr:uid="{BC9206DE-8D27-4114-9ABC-1420BD704A60}"/>
    <cellStyle name="Normal 5 5 5 2 2 4 3" xfId="20332" xr:uid="{581C1272-63CF-478C-BAB8-E4A5E61E4CC4}"/>
    <cellStyle name="Normal 5 5 5 2 2 5" xfId="24883" xr:uid="{2388C303-93F3-4749-93F1-93EA9E7ABBD1}"/>
    <cellStyle name="Normal 5 5 5 2 2 6" xfId="13988" xr:uid="{AD240362-FB4D-4B6A-AD0C-43D9833AD1A5}"/>
    <cellStyle name="Normal 5 5 5 2 3" xfId="2812" xr:uid="{00000000-0005-0000-0000-000075070000}"/>
    <cellStyle name="Normal 5 5 5 2 3 2" xfId="6028" xr:uid="{62AB6F15-9964-4C9E-8D14-8718ABD95DE2}"/>
    <cellStyle name="Normal 5 5 5 2 3 2 2" xfId="26213" xr:uid="{1136051C-9C4A-4462-A9BF-68ABF15D6279}"/>
    <cellStyle name="Normal 5 5 5 2 3 2 3" xfId="15482" xr:uid="{D594E1B4-51EF-45DC-84B1-AFC92B4B07DE}"/>
    <cellStyle name="Normal 5 5 5 2 3 3" xfId="7935" xr:uid="{3670061B-1390-40B0-872F-7C40126F21CC}"/>
    <cellStyle name="Normal 5 5 5 2 3 3 2" xfId="18315" xr:uid="{466103BF-283C-4D88-ADE1-4263E7B40722}"/>
    <cellStyle name="Normal 5 5 5 2 3 4" xfId="10768" xr:uid="{C7E2731C-C3AE-4945-9084-C93B6941B24D}"/>
    <cellStyle name="Normal 5 5 5 2 3 4 2" xfId="21148" xr:uid="{53F91B0C-7043-4FCD-B5A6-45F3B1B5AB73}"/>
    <cellStyle name="Normal 5 5 5 2 3 5" xfId="24665" xr:uid="{A19FD8AC-BF97-4D05-8A2E-76FB1CD2579B}"/>
    <cellStyle name="Normal 5 5 5 2 3 6" xfId="13279" xr:uid="{88098FBB-C014-48B5-86E3-0C17C71E0B41}"/>
    <cellStyle name="Normal 5 5 5 2 4" xfId="4207" xr:uid="{A6B1CA8D-96C0-43EB-ACA2-4F886A220171}"/>
    <cellStyle name="Normal 5 5 5 2 4 2" xfId="8979" xr:uid="{022BBE30-7EE2-4A6A-873A-8937F640EB70}"/>
    <cellStyle name="Normal 5 5 5 2 4 2 2" xfId="29060" xr:uid="{D1FEC174-600C-4F6F-8155-EF3F4025C125}"/>
    <cellStyle name="Normal 5 5 5 2 4 2 3" xfId="19359" xr:uid="{0B1C605A-9B58-44EB-B18B-979AFF7B8C7A}"/>
    <cellStyle name="Normal 5 5 5 2 4 3" xfId="11812" xr:uid="{B864424B-9BF5-48CD-939C-54F596142CE6}"/>
    <cellStyle name="Normal 5 5 5 2 4 3 2" xfId="22192" xr:uid="{7DCB35C7-FDFC-4C2B-B67C-65D7C429C395}"/>
    <cellStyle name="Normal 5 5 5 2 4 4" xfId="23835" xr:uid="{FA272100-6D47-4773-840A-2A6FF3EAD610}"/>
    <cellStyle name="Normal 5 5 5 2 4 5" xfId="16526" xr:uid="{760231F9-0ACB-4049-91C4-0D9B1B589B12}"/>
    <cellStyle name="Normal 5 5 5 2 5" xfId="5368" xr:uid="{9ADC1A57-D3CE-46B9-975F-97C8AF653527}"/>
    <cellStyle name="Normal 5 5 5 2 5 2" xfId="28332" xr:uid="{A0480643-3AB8-4E9F-957B-4AD6F55A69E3}"/>
    <cellStyle name="Normal 5 5 5 2 5 3" xfId="14665" xr:uid="{5C5310BE-E23B-4F80-B5C5-98B30FDD8638}"/>
    <cellStyle name="Normal 5 5 5 2 6" xfId="7118" xr:uid="{FB854092-8980-4F06-9F0B-ABC13970D201}"/>
    <cellStyle name="Normal 5 5 5 2 6 2" xfId="17498" xr:uid="{84D8938B-F204-458F-8BF9-653B09345A1A}"/>
    <cellStyle name="Normal 5 5 5 2 7" xfId="9951" xr:uid="{F0FA93FE-3BC4-4CD0-A9C4-D02C0CA4F127}"/>
    <cellStyle name="Normal 5 5 5 2 7 2" xfId="20331" xr:uid="{FD583938-D09D-4E9F-85A5-4844CCF11D57}"/>
    <cellStyle name="Normal 5 5 5 2 8" xfId="24528" xr:uid="{3327FE76-887A-4475-85C7-8D99DC9FB0F0}"/>
    <cellStyle name="Normal 5 5 5 2 9" xfId="12775" xr:uid="{048AB379-D15A-4E96-B231-408B758BB348}"/>
    <cellStyle name="Normal 5 5 5 3" xfId="1218" xr:uid="{00000000-0005-0000-0000-000088060000}"/>
    <cellStyle name="Normal 5 5 5 3 2" xfId="4566" xr:uid="{58A2EA87-66DA-47B7-8FBA-4DE4A6FE6248}"/>
    <cellStyle name="Normal 5 5 5 3 2 2" xfId="9338" xr:uid="{88BB48B0-B364-49DA-921C-3C2522E165C2}"/>
    <cellStyle name="Normal 5 5 5 3 2 2 2" xfId="29312" xr:uid="{24F200A2-58BC-4892-ACAF-F3D3F8E009F7}"/>
    <cellStyle name="Normal 5 5 5 3 2 2 3" xfId="19718" xr:uid="{7104412B-BF2D-4755-8E88-329C85F1FD50}"/>
    <cellStyle name="Normal 5 5 5 3 2 3" xfId="12171" xr:uid="{0728B936-A8BF-4F96-B837-FCEBB44189C4}"/>
    <cellStyle name="Normal 5 5 5 3 2 3 2" xfId="22551" xr:uid="{75A6FCC8-F9C8-4841-AC96-0C15A4CB500D}"/>
    <cellStyle name="Normal 5 5 5 3 2 4" xfId="23331" xr:uid="{1A4A6263-8FCF-4428-ABDA-A2A2FB506C08}"/>
    <cellStyle name="Normal 5 5 5 3 2 5" xfId="16885" xr:uid="{0B1D36EA-2ED6-42FF-9214-AF0150472DAC}"/>
    <cellStyle name="Normal 5 5 5 3 3" xfId="5370" xr:uid="{0845D4E4-1E27-41B8-8AF9-6D70676DD26E}"/>
    <cellStyle name="Normal 5 5 5 3 3 2" xfId="22956" xr:uid="{C14D9BED-EDDC-439B-AE86-9DDDC251009F}"/>
    <cellStyle name="Normal 5 5 5 3 3 3" xfId="28431" xr:uid="{538A9165-DE48-4606-9C13-497BC7CE77BD}"/>
    <cellStyle name="Normal 5 5 5 3 3 4" xfId="14667" xr:uid="{CE094B22-59C6-48AE-87DB-8FA20BB9D4E6}"/>
    <cellStyle name="Normal 5 5 5 3 4" xfId="7120" xr:uid="{2704CCF2-EAD6-4C0A-A2A5-7F41CC568D78}"/>
    <cellStyle name="Normal 5 5 5 3 4 2" xfId="25141" xr:uid="{B846FBE5-F26C-4FA9-B81B-065952EF2B0A}"/>
    <cellStyle name="Normal 5 5 5 3 4 3" xfId="26619" xr:uid="{54992FBD-1FAB-4252-B5DE-4A5EAF4658A6}"/>
    <cellStyle name="Normal 5 5 5 3 4 4" xfId="17500" xr:uid="{D48BAEFD-8345-4869-8553-2FE0C9785906}"/>
    <cellStyle name="Normal 5 5 5 3 5" xfId="9953" xr:uid="{F167411F-D152-45F9-B2DD-01FCC3793CFF}"/>
    <cellStyle name="Normal 5 5 5 3 5 2" xfId="29436" xr:uid="{D49AAC0F-874E-4750-AB42-62A8CF6C5BCD}"/>
    <cellStyle name="Normal 5 5 5 3 5 3" xfId="20333" xr:uid="{7B4FE8CE-6A41-4BD1-905D-607121CB3E83}"/>
    <cellStyle name="Normal 5 5 5 3 6" xfId="24556" xr:uid="{B95EE0B6-9746-411A-99C7-DF892575E63F}"/>
    <cellStyle name="Normal 5 5 5 3 7" xfId="13989" xr:uid="{14FE9674-D40A-4A33-95F0-018CC67879A2}"/>
    <cellStyle name="Normal 5 5 5 4" xfId="1219" xr:uid="{00000000-0005-0000-0000-000089060000}"/>
    <cellStyle name="Normal 5 5 5 4 2" xfId="5371" xr:uid="{45BFE719-90F2-4722-9228-23B15C1BA9EA}"/>
    <cellStyle name="Normal 5 5 5 4 2 2" xfId="23883" xr:uid="{FF7882AD-B650-43A2-8B90-299E6E6A590D}"/>
    <cellStyle name="Normal 5 5 5 4 2 3" xfId="26618" xr:uid="{DEF13D60-8810-43B8-93AA-8693590CDCE3}"/>
    <cellStyle name="Normal 5 5 5 4 2 4" xfId="14668" xr:uid="{1E14CE39-49B9-41C2-A7AC-88D35D6B40D2}"/>
    <cellStyle name="Normal 5 5 5 4 3" xfId="7121" xr:uid="{CA3ADE04-7C0F-424F-8FD7-40F3FE4BA389}"/>
    <cellStyle name="Normal 5 5 5 4 3 2" xfId="25904" xr:uid="{A236CB55-4C75-426A-BD30-1115C2901D0D}"/>
    <cellStyle name="Normal 5 5 5 4 3 3" xfId="17501" xr:uid="{589001E8-3100-4474-A7AA-0E71062318F1}"/>
    <cellStyle name="Normal 5 5 5 4 4" xfId="9954" xr:uid="{EACE63F4-D33C-4DF0-81B3-7CCD65BD08CC}"/>
    <cellStyle name="Normal 5 5 5 4 4 2" xfId="20334" xr:uid="{520863E5-B0D3-49CB-9F42-F263A001D051}"/>
    <cellStyle name="Normal 5 5 5 4 5" xfId="22837" xr:uid="{5676DE0F-F16D-4B9F-A080-9A84B89C72C9}"/>
    <cellStyle name="Normal 5 5 5 4 6" xfId="13473" xr:uid="{500602CF-302A-4AC8-A976-B86C5F74E744}"/>
    <cellStyle name="Normal 5 5 5 5" xfId="2515" xr:uid="{00000000-0005-0000-0000-000078070000}"/>
    <cellStyle name="Normal 5 5 5 5 2" xfId="5793" xr:uid="{7CCC2903-A2F6-46E1-87BE-4D0A179B818B}"/>
    <cellStyle name="Normal 5 5 5 5 2 2" xfId="27197" xr:uid="{F1F4D5FC-E796-47D2-8807-A40E26BFFB34}"/>
    <cellStyle name="Normal 5 5 5 5 2 3" xfId="15187" xr:uid="{4837B486-317E-4FC1-921D-4EEB4B46BD4C}"/>
    <cellStyle name="Normal 5 5 5 5 3" xfId="7640" xr:uid="{6220D5D8-EF26-4007-B166-3AF647AB9875}"/>
    <cellStyle name="Normal 5 5 5 5 3 2" xfId="18020" xr:uid="{0B1ABCED-48B9-497B-A66E-84D542B3E228}"/>
    <cellStyle name="Normal 5 5 5 5 4" xfId="10473" xr:uid="{1B8CCB87-F62F-4772-BFF4-2D938484667A}"/>
    <cellStyle name="Normal 5 5 5 5 4 2" xfId="20853" xr:uid="{3769DF5C-8962-4083-8F0A-7BC47C781775}"/>
    <cellStyle name="Normal 5 5 5 5 5" xfId="22739" xr:uid="{92A8D6B5-003A-480D-AD45-9AB1CA391AAC}"/>
    <cellStyle name="Normal 5 5 5 5 6" xfId="12903" xr:uid="{F1DF4D56-D263-4DC4-81BE-2663EC073DDF}"/>
    <cellStyle name="Normal 5 5 5 6" xfId="2383" xr:uid="{00000000-0005-0000-0000-000072070000}"/>
    <cellStyle name="Normal 5 5 5 6 2" xfId="7510" xr:uid="{8D3C0B12-98E6-4B26-918D-28448EBBA08C}"/>
    <cellStyle name="Normal 5 5 5 6 2 2" xfId="27822" xr:uid="{AC81FED6-16C4-48B8-8C17-E609DFC7659F}"/>
    <cellStyle name="Normal 5 5 5 6 2 3" xfId="17890" xr:uid="{4F234D36-F14F-455D-A28B-8DB25B608DFB}"/>
    <cellStyle name="Normal 5 5 5 6 3" xfId="10343" xr:uid="{97EF8C04-5C97-449B-AC86-6ADC8DA6D556}"/>
    <cellStyle name="Normal 5 5 5 6 3 2" xfId="20723" xr:uid="{655B5E20-0F29-4C2B-A74C-4EBEF19867B7}"/>
    <cellStyle name="Normal 5 5 5 6 4" xfId="23205" xr:uid="{C86AB3B4-A5CB-4767-95D9-6E3840BC1E29}"/>
    <cellStyle name="Normal 5 5 5 6 5" xfId="15057" xr:uid="{9E5CF3C3-0E9E-4E8F-98EB-96AE2671A85F}"/>
    <cellStyle name="Normal 5 5 5 7" xfId="4028" xr:uid="{C7AA4B3D-D9F4-4E25-AADC-168DD5111C03}"/>
    <cellStyle name="Normal 5 5 5 7 2" xfId="8829" xr:uid="{5AA0BE2A-161F-44BA-872C-DCA0D1F8191D}"/>
    <cellStyle name="Normal 5 5 5 7 2 2" xfId="19209" xr:uid="{C772A02D-D990-4CA4-83BE-A7C708D3901F}"/>
    <cellStyle name="Normal 5 5 5 7 3" xfId="11662" xr:uid="{097005BF-3A8B-44FF-8489-CD1E2FB75373}"/>
    <cellStyle name="Normal 5 5 5 7 3 2" xfId="22042" xr:uid="{F809DEF3-E1B4-4316-A22F-FC98C786A3FE}"/>
    <cellStyle name="Normal 5 5 5 7 4" xfId="28644" xr:uid="{1EF527F3-D27E-4D69-8538-0BE485A897A3}"/>
    <cellStyle name="Normal 5 5 5 7 5" xfId="16376" xr:uid="{39826876-4779-4AA2-A43B-1D60609EDC91}"/>
    <cellStyle name="Normal 5 5 5 8" xfId="5367" xr:uid="{9D5E061F-7615-4BE5-BAC0-217AB53DF3CC}"/>
    <cellStyle name="Normal 5 5 5 8 2" xfId="14664" xr:uid="{86C6D9B4-4739-4F80-87E4-24CA576FFBC5}"/>
    <cellStyle name="Normal 5 5 5 9" xfId="7117" xr:uid="{7A9C01FA-CD4F-4744-AA62-996255D40237}"/>
    <cellStyle name="Normal 5 5 5 9 2" xfId="17497" xr:uid="{3E75972A-A69E-45EB-93ED-EA4B0032F62E}"/>
    <cellStyle name="Normal 5 5 6" xfId="1220" xr:uid="{00000000-0005-0000-0000-00008A060000}"/>
    <cellStyle name="Normal 5 5 6 10" xfId="9955" xr:uid="{6EEB70CD-A015-4A9B-AC88-D035DFFCB62D}"/>
    <cellStyle name="Normal 5 5 6 10 2" xfId="20335" xr:uid="{B4A1A7B8-1FEE-4206-B280-9DCBD474C172}"/>
    <cellStyle name="Normal 5 5 6 11" xfId="24162" xr:uid="{B8349E58-0DEA-4C18-AF48-5526BB9C7BCA}"/>
    <cellStyle name="Normal 5 5 6 12" xfId="12618" xr:uid="{9C293F44-D44C-4663-86D2-00E27104FD4F}"/>
    <cellStyle name="Normal 5 5 6 2" xfId="1221" xr:uid="{00000000-0005-0000-0000-00008B060000}"/>
    <cellStyle name="Normal 5 5 6 2 2" xfId="1222" xr:uid="{00000000-0005-0000-0000-00008C060000}"/>
    <cellStyle name="Normal 5 5 6 2 2 2" xfId="5374" xr:uid="{CDE40F86-F9DF-4DC3-9980-578B96CB55D3}"/>
    <cellStyle name="Normal 5 5 6 2 2 2 2" xfId="25699" xr:uid="{F7D92C3C-FC85-4B0B-B152-E9B7EE05937F}"/>
    <cellStyle name="Normal 5 5 6 2 2 2 3" xfId="27311" xr:uid="{B1ED235E-B447-4C10-811A-E3A301235D32}"/>
    <cellStyle name="Normal 5 5 6 2 2 2 4" xfId="14671" xr:uid="{5C5616AD-2DAD-4D67-9C9F-5F6DCBA8E4A8}"/>
    <cellStyle name="Normal 5 5 6 2 2 3" xfId="7124" xr:uid="{FEF6CD90-16F7-4057-AEF9-17B409260224}"/>
    <cellStyle name="Normal 5 5 6 2 2 3 2" xfId="27646" xr:uid="{0B3B660A-7011-4368-8FB3-B27BE3F4CDE4}"/>
    <cellStyle name="Normal 5 5 6 2 2 3 3" xfId="26192" xr:uid="{E23577E3-8C64-48F2-82A9-5900E1494813}"/>
    <cellStyle name="Normal 5 5 6 2 2 3 4" xfId="17504" xr:uid="{B5D80408-07A1-4519-BF70-B6C1D147F2F8}"/>
    <cellStyle name="Normal 5 5 6 2 2 4" xfId="9957" xr:uid="{446F0DFD-8CE2-419E-88B7-B6DF48636C48}"/>
    <cellStyle name="Normal 5 5 6 2 2 4 2" xfId="29437" xr:uid="{65D94745-4EE7-4EB2-9A3F-41C69496D278}"/>
    <cellStyle name="Normal 5 5 6 2 2 4 3" xfId="20337" xr:uid="{05475EAF-E766-4F31-997A-B3C55DB3C61E}"/>
    <cellStyle name="Normal 5 5 6 2 2 5" xfId="23653" xr:uid="{29DC5747-4388-4069-9CD7-83318DBC9509}"/>
    <cellStyle name="Normal 5 5 6 2 2 6" xfId="13990" xr:uid="{92A932BF-932B-4A06-B455-BDBF41B6A85A}"/>
    <cellStyle name="Normal 5 5 6 2 3" xfId="2813" xr:uid="{00000000-0005-0000-0000-00007C070000}"/>
    <cellStyle name="Normal 5 5 6 2 3 2" xfId="6029" xr:uid="{13C3605F-2576-4686-B7A9-A2C135517A5B}"/>
    <cellStyle name="Normal 5 5 6 2 3 2 2" xfId="26713" xr:uid="{628696E7-D89A-4D16-BD64-6C184FC453C1}"/>
    <cellStyle name="Normal 5 5 6 2 3 2 3" xfId="15483" xr:uid="{615A8357-04D1-4671-B0EA-66FDB86B4534}"/>
    <cellStyle name="Normal 5 5 6 2 3 3" xfId="7936" xr:uid="{83E1C646-6BA7-460A-A3E9-39E698708535}"/>
    <cellStyle name="Normal 5 5 6 2 3 3 2" xfId="18316" xr:uid="{E1ECE0D1-EFD8-46AF-BB41-48C8D2A65BF4}"/>
    <cellStyle name="Normal 5 5 6 2 3 4" xfId="10769" xr:uid="{55F877D8-1DC6-420B-AD0F-8E9082ED7B79}"/>
    <cellStyle name="Normal 5 5 6 2 3 4 2" xfId="21149" xr:uid="{553701C5-EAAD-43E7-8CBB-1858BABCB8C5}"/>
    <cellStyle name="Normal 5 5 6 2 3 5" xfId="25377" xr:uid="{03934C22-396E-4729-8431-8374205DF924}"/>
    <cellStyle name="Normal 5 5 6 2 3 6" xfId="13280" xr:uid="{31BBC8F6-AE54-4AF1-9339-B1A8F606F659}"/>
    <cellStyle name="Normal 5 5 6 2 4" xfId="4208" xr:uid="{C5EBD5B1-84A3-4D3A-9865-BF68F20B2782}"/>
    <cellStyle name="Normal 5 5 6 2 4 2" xfId="8980" xr:uid="{13D76342-EC5E-4AF0-9E4B-6A88ED465A60}"/>
    <cellStyle name="Normal 5 5 6 2 4 2 2" xfId="29061" xr:uid="{8D2A4BD1-AF0A-4879-9B45-8AFB7EA9D996}"/>
    <cellStyle name="Normal 5 5 6 2 4 2 3" xfId="19360" xr:uid="{B1ECAA98-F080-4B67-AD68-E76C3E8B4857}"/>
    <cellStyle name="Normal 5 5 6 2 4 3" xfId="11813" xr:uid="{AC66E1A0-9AA7-4A47-823A-789B7595EA98}"/>
    <cellStyle name="Normal 5 5 6 2 4 3 2" xfId="22193" xr:uid="{84C60AFC-2716-41AA-B1CB-3A20BD141741}"/>
    <cellStyle name="Normal 5 5 6 2 4 4" xfId="24183" xr:uid="{44CEF633-C0DB-45B9-A242-DE29C09DA71C}"/>
    <cellStyle name="Normal 5 5 6 2 4 5" xfId="16527" xr:uid="{0D879ADC-3C70-485F-BCB0-9E626CE4AB60}"/>
    <cellStyle name="Normal 5 5 6 2 5" xfId="5373" xr:uid="{03C0E654-1E46-42BD-9DAE-F03D7614F235}"/>
    <cellStyle name="Normal 5 5 6 2 5 2" xfId="26364" xr:uid="{9A8328A8-C0E4-46B4-8068-4A4266341067}"/>
    <cellStyle name="Normal 5 5 6 2 5 3" xfId="14670" xr:uid="{51156F89-C961-4DBD-ADCD-864D8202C171}"/>
    <cellStyle name="Normal 5 5 6 2 6" xfId="7123" xr:uid="{2329B334-BD2C-4E7B-B94A-ABB4C00B17EF}"/>
    <cellStyle name="Normal 5 5 6 2 6 2" xfId="17503" xr:uid="{70018A48-9751-46A9-8AE3-14CAEEBD4F81}"/>
    <cellStyle name="Normal 5 5 6 2 7" xfId="9956" xr:uid="{6EA1EA1C-01B4-44C8-83BC-065584F05E93}"/>
    <cellStyle name="Normal 5 5 6 2 7 2" xfId="20336" xr:uid="{2EE71426-43B2-46BB-B971-3B2DDB9F3D48}"/>
    <cellStyle name="Normal 5 5 6 2 8" xfId="24475" xr:uid="{C6A8A916-DD63-4CA0-B32C-738BEA8EA594}"/>
    <cellStyle name="Normal 5 5 6 2 9" xfId="12776" xr:uid="{BC527640-3D79-4958-B1D2-C02A79A6E76C}"/>
    <cellStyle name="Normal 5 5 6 3" xfId="1223" xr:uid="{00000000-0005-0000-0000-00008D060000}"/>
    <cellStyle name="Normal 5 5 6 3 2" xfId="4567" xr:uid="{ACD83D57-3DE5-4558-BE38-8475C61839FE}"/>
    <cellStyle name="Normal 5 5 6 3 2 2" xfId="9339" xr:uid="{B2082EEB-65FE-4F3B-BFFB-5544B1414BDE}"/>
    <cellStyle name="Normal 5 5 6 3 2 2 2" xfId="29313" xr:uid="{8A92274D-027B-4A60-A6E7-C43392C0C43B}"/>
    <cellStyle name="Normal 5 5 6 3 2 2 3" xfId="19719" xr:uid="{D3513F62-205E-49C7-A0D8-7242F205123E}"/>
    <cellStyle name="Normal 5 5 6 3 2 3" xfId="12172" xr:uid="{00C44274-DA69-4A6C-9265-49E7873A84CD}"/>
    <cellStyle name="Normal 5 5 6 3 2 3 2" xfId="22552" xr:uid="{A81F6365-28D6-4CA6-8501-C6F296B31710}"/>
    <cellStyle name="Normal 5 5 6 3 2 4" xfId="24777" xr:uid="{4597C8CF-6853-4785-A153-F2D6BEB4A80D}"/>
    <cellStyle name="Normal 5 5 6 3 2 5" xfId="16886" xr:uid="{E26DD20E-0140-4D48-A1A4-B69222AF14F1}"/>
    <cellStyle name="Normal 5 5 6 3 3" xfId="5375" xr:uid="{F51C0721-BBA3-461C-9BB7-C687AFDC0ABB}"/>
    <cellStyle name="Normal 5 5 6 3 3 2" xfId="26853" xr:uid="{A495A101-35A8-4017-A3CA-76C27D562F57}"/>
    <cellStyle name="Normal 5 5 6 3 3 3" xfId="27732" xr:uid="{DDCBFF35-41AE-4524-85CD-0AF80E2A4BD4}"/>
    <cellStyle name="Normal 5 5 6 3 3 4" xfId="14672" xr:uid="{432695F9-6711-4AC9-88D9-FD85C71B1064}"/>
    <cellStyle name="Normal 5 5 6 3 4" xfId="7125" xr:uid="{C6515211-7A56-4FEF-A578-57C661268797}"/>
    <cellStyle name="Normal 5 5 6 3 4 2" xfId="26294" xr:uid="{CF22D48D-09C9-49FB-A2FF-C2F69C9C45F3}"/>
    <cellStyle name="Normal 5 5 6 3 4 3" xfId="28403" xr:uid="{9B985830-4FA7-4645-8568-0B9F49912AE0}"/>
    <cellStyle name="Normal 5 5 6 3 4 4" xfId="17505" xr:uid="{5C33A17E-3D29-43F0-BBDE-F347BE8C996D}"/>
    <cellStyle name="Normal 5 5 6 3 5" xfId="9958" xr:uid="{08FC8579-C9D5-4FC4-BD15-8576FF1397AC}"/>
    <cellStyle name="Normal 5 5 6 3 5 2" xfId="29438" xr:uid="{B27F0A07-3523-418C-B6BB-98F3D23D0A4E}"/>
    <cellStyle name="Normal 5 5 6 3 5 3" xfId="20338" xr:uid="{126EDBB3-8A5F-46EF-8E95-D4F13FED7E5E}"/>
    <cellStyle name="Normal 5 5 6 3 6" xfId="23082" xr:uid="{E237F0A5-6513-4735-A38F-86FB094DBCA1}"/>
    <cellStyle name="Normal 5 5 6 3 7" xfId="13991" xr:uid="{DF9C8095-BC55-4766-A742-79804A643804}"/>
    <cellStyle name="Normal 5 5 6 4" xfId="1224" xr:uid="{00000000-0005-0000-0000-00008E060000}"/>
    <cellStyle name="Normal 5 5 6 4 2" xfId="5376" xr:uid="{86FD4E8C-082F-4BEC-916B-07BFF450C7AF}"/>
    <cellStyle name="Normal 5 5 6 4 2 2" xfId="22949" xr:uid="{D66E9271-00C6-48E6-9854-C9FCA2482B6E}"/>
    <cellStyle name="Normal 5 5 6 4 2 3" xfId="26732" xr:uid="{81D18B65-E513-42F7-B581-A75F2EDB1D2F}"/>
    <cellStyle name="Normal 5 5 6 4 2 4" xfId="14673" xr:uid="{B4B4FF8D-0A85-4AA9-8DF9-379D4EB57653}"/>
    <cellStyle name="Normal 5 5 6 4 3" xfId="7126" xr:uid="{3B0E9406-A094-4E19-8AF5-BFE908960147}"/>
    <cellStyle name="Normal 5 5 6 4 3 2" xfId="28416" xr:uid="{BA43560F-41EA-43C1-AF4A-B43F7C22E59F}"/>
    <cellStyle name="Normal 5 5 6 4 3 3" xfId="17506" xr:uid="{3A34CD3A-4373-47F0-8B09-C815DBB85517}"/>
    <cellStyle name="Normal 5 5 6 4 4" xfId="9959" xr:uid="{00A68561-A889-4876-BD93-DCD4E076BA39}"/>
    <cellStyle name="Normal 5 5 6 4 4 2" xfId="20339" xr:uid="{3ABC0843-2C5F-46D9-B912-5C12BB77CA5B}"/>
    <cellStyle name="Normal 5 5 6 4 5" xfId="22944" xr:uid="{356FEBF9-1137-4BF0-8596-C71DB88BD296}"/>
    <cellStyle name="Normal 5 5 6 4 6" xfId="13474" xr:uid="{001E17DE-2D5E-489E-BFC4-4AEF2E917B35}"/>
    <cellStyle name="Normal 5 5 6 5" xfId="2578" xr:uid="{00000000-0005-0000-0000-00007F070000}"/>
    <cellStyle name="Normal 5 5 6 5 2" xfId="5843" xr:uid="{151CA46E-5812-4546-9888-067ACA00706C}"/>
    <cellStyle name="Normal 5 5 6 5 2 2" xfId="27895" xr:uid="{C8FDCBE8-1CFA-45A8-A557-2BAB27E8DB55}"/>
    <cellStyle name="Normal 5 5 6 5 2 3" xfId="15250" xr:uid="{0670CA33-C44B-4A1C-926B-D5A1F99BE1A2}"/>
    <cellStyle name="Normal 5 5 6 5 3" xfId="7703" xr:uid="{488B38C3-B909-489F-9E3E-C127E39FE0FC}"/>
    <cellStyle name="Normal 5 5 6 5 3 2" xfId="18083" xr:uid="{6CAB44CC-D3F5-4FAF-B02E-06875B7715CC}"/>
    <cellStyle name="Normal 5 5 6 5 4" xfId="10536" xr:uid="{F0BB4B85-C2FE-48C0-9035-F59F6B6AF553}"/>
    <cellStyle name="Normal 5 5 6 5 4 2" xfId="20916" xr:uid="{5D34E16D-65A8-4796-B423-B869C0EC33AE}"/>
    <cellStyle name="Normal 5 5 6 5 5" xfId="25041" xr:uid="{10CE3F26-A178-42B3-8CFB-B5EE0FBF41E0}"/>
    <cellStyle name="Normal 5 5 6 5 6" xfId="12966" xr:uid="{9F7E1AE8-61D7-43B4-84C3-BB6A2BC47D29}"/>
    <cellStyle name="Normal 5 5 6 6" xfId="2384" xr:uid="{00000000-0005-0000-0000-000079070000}"/>
    <cellStyle name="Normal 5 5 6 6 2" xfId="7511" xr:uid="{915E2F73-636F-47E4-9C3E-B5751BBAC000}"/>
    <cellStyle name="Normal 5 5 6 6 2 2" xfId="27524" xr:uid="{A9800C9F-CA9F-438C-8267-C35D597EC015}"/>
    <cellStyle name="Normal 5 5 6 6 2 3" xfId="17891" xr:uid="{AD156AFE-689A-4610-B8D3-86099B7264D1}"/>
    <cellStyle name="Normal 5 5 6 6 3" xfId="10344" xr:uid="{50B70286-31B7-4705-A652-EEA9BF7487C1}"/>
    <cellStyle name="Normal 5 5 6 6 3 2" xfId="20724" xr:uid="{10AB95FA-D702-4886-A63B-ABFA0AC50956}"/>
    <cellStyle name="Normal 5 5 6 6 4" xfId="25398" xr:uid="{6FF132A8-AC59-47F8-B313-57B497617DD7}"/>
    <cellStyle name="Normal 5 5 6 6 5" xfId="15058" xr:uid="{D9CF1F1B-CA38-45C6-BB21-400D5B7E3B6B}"/>
    <cellStyle name="Normal 5 5 6 7" xfId="4029" xr:uid="{4C08CD9B-604C-4ADB-A4AF-D05931C1CD7D}"/>
    <cellStyle name="Normal 5 5 6 7 2" xfId="8830" xr:uid="{A1F41227-AEFD-4126-8736-F2CFC05EA1AF}"/>
    <cellStyle name="Normal 5 5 6 7 2 2" xfId="19210" xr:uid="{B4E907F3-BE3A-4D0A-9835-3CE217D62A2B}"/>
    <cellStyle name="Normal 5 5 6 7 3" xfId="11663" xr:uid="{A62C39DD-9B42-4CF3-B6C6-0A1CFF9C6F99}"/>
    <cellStyle name="Normal 5 5 6 7 3 2" xfId="22043" xr:uid="{121163AC-B2D9-428B-BAEA-9FBE2FFE74DC}"/>
    <cellStyle name="Normal 5 5 6 7 4" xfId="26764" xr:uid="{CD398623-6C6C-4BC2-82A4-C832B8AB9E58}"/>
    <cellStyle name="Normal 5 5 6 7 5" xfId="16377" xr:uid="{AFFAC0D2-105D-4FD1-9A2C-08044472405C}"/>
    <cellStyle name="Normal 5 5 6 8" xfId="5372" xr:uid="{C8B8751A-F737-4FFF-B4AF-2ED804A41D50}"/>
    <cellStyle name="Normal 5 5 6 8 2" xfId="14669" xr:uid="{D4DB0CD4-5517-4CA3-927B-01EB62213EAC}"/>
    <cellStyle name="Normal 5 5 6 9" xfId="7122" xr:uid="{085E023A-E4FA-4ACC-B822-992E07188A31}"/>
    <cellStyle name="Normal 5 5 6 9 2" xfId="17502" xr:uid="{E75F1C48-21C4-4E40-8F71-C8D5459D0AFD}"/>
    <cellStyle name="Normal 5 5 7" xfId="1225" xr:uid="{00000000-0005-0000-0000-00008F060000}"/>
    <cellStyle name="Normal 5 5 7 10" xfId="12619" xr:uid="{2CE59225-D865-4685-BFE3-B2793300DD83}"/>
    <cellStyle name="Normal 5 5 7 2" xfId="1226" xr:uid="{00000000-0005-0000-0000-000090060000}"/>
    <cellStyle name="Normal 5 5 7 2 2" xfId="2967" xr:uid="{00000000-0005-0000-0000-000082070000}"/>
    <cellStyle name="Normal 5 5 7 2 2 2" xfId="6132" xr:uid="{DF12A09B-446A-4806-8AA7-52F18594D853}"/>
    <cellStyle name="Normal 5 5 7 2 2 2 2" xfId="28133" xr:uid="{287D7080-CAC1-48FB-BDC8-DBDEF7205421}"/>
    <cellStyle name="Normal 5 5 7 2 2 2 3" xfId="26679" xr:uid="{2D34B869-C594-4F32-BA84-C78E41629D48}"/>
    <cellStyle name="Normal 5 5 7 2 2 2 4" xfId="15610" xr:uid="{15546E4B-B6FC-4619-BDB9-9AF5F1C16235}"/>
    <cellStyle name="Normal 5 5 7 2 2 3" xfId="8063" xr:uid="{64AF773E-6ACD-420B-B8D2-4FB5849D8190}"/>
    <cellStyle name="Normal 5 5 7 2 2 3 2" xfId="28761" xr:uid="{BE449C1B-FF30-4ADA-8453-43358F611491}"/>
    <cellStyle name="Normal 5 5 7 2 2 3 3" xfId="18443" xr:uid="{0075D294-103E-41F3-8119-1E6847751D82}"/>
    <cellStyle name="Normal 5 5 7 2 2 4" xfId="10896" xr:uid="{C0E9075E-DA7D-4089-AFF1-44199F22AC36}"/>
    <cellStyle name="Normal 5 5 7 2 2 4 2" xfId="21276" xr:uid="{75EC0386-19EF-4DCD-8937-70975FCEA266}"/>
    <cellStyle name="Normal 5 5 7 2 2 5" xfId="22794" xr:uid="{C80C1820-97C4-4E5B-AB92-0FAE4E57DF58}"/>
    <cellStyle name="Normal 5 5 7 2 2 6" xfId="13475" xr:uid="{114C263B-841E-45C9-9B90-A4796F0A2D8B}"/>
    <cellStyle name="Normal 5 5 7 2 3" xfId="5378" xr:uid="{62B1FFD8-3506-4F23-A9D5-0A302EE5EC5B}"/>
    <cellStyle name="Normal 5 5 7 2 3 2" xfId="24709" xr:uid="{5E132235-FA12-4C6C-9BC5-1DF08708EBE7}"/>
    <cellStyle name="Normal 5 5 7 2 3 3" xfId="28236" xr:uid="{D45E94F4-FED9-4F57-9576-3BFCFDDB1983}"/>
    <cellStyle name="Normal 5 5 7 2 3 4" xfId="14675" xr:uid="{73BF6DC8-DC03-4F41-B6BA-BF9712DA6D16}"/>
    <cellStyle name="Normal 5 5 7 2 4" xfId="7128" xr:uid="{007A5B14-E276-4597-8BA7-3A1D9F27A771}"/>
    <cellStyle name="Normal 5 5 7 2 4 2" xfId="26708" xr:uid="{4204EA0E-2CD8-4B31-BF39-F255100557C7}"/>
    <cellStyle name="Normal 5 5 7 2 4 3" xfId="26603" xr:uid="{9587304A-298C-42C2-89FE-A8D871D8B372}"/>
    <cellStyle name="Normal 5 5 7 2 4 4" xfId="17508" xr:uid="{F4219942-775D-49A8-B231-ADDF3238F212}"/>
    <cellStyle name="Normal 5 5 7 2 5" xfId="9961" xr:uid="{AA89878B-9247-486A-AEA6-FA18B854A097}"/>
    <cellStyle name="Normal 5 5 7 2 5 2" xfId="29439" xr:uid="{725804D9-55D1-48E9-9120-665ED0F66786}"/>
    <cellStyle name="Normal 5 5 7 2 5 3" xfId="20341" xr:uid="{EAF87BE4-15A0-4052-B4EA-009CD7B85D1C}"/>
    <cellStyle name="Normal 5 5 7 2 6" xfId="24532" xr:uid="{0DE5A35A-2E97-4301-8B12-1416B692F726}"/>
    <cellStyle name="Normal 5 5 7 2 7" xfId="12777" xr:uid="{E65F1D4D-7A99-4C0B-BB48-AD4A31224019}"/>
    <cellStyle name="Normal 5 5 7 3" xfId="1227" xr:uid="{00000000-0005-0000-0000-000091060000}"/>
    <cellStyle name="Normal 5 5 7 3 2" xfId="5379" xr:uid="{5D1B5A8B-DFD3-4E3B-B7AE-8808F340FA31}"/>
    <cellStyle name="Normal 5 5 7 3 2 2" xfId="26715" xr:uid="{B71CB86C-65D1-407B-8217-2604C578C11A}"/>
    <cellStyle name="Normal 5 5 7 3 2 3" xfId="25847" xr:uid="{AE74042E-DD15-4649-9D09-647A425563FF}"/>
    <cellStyle name="Normal 5 5 7 3 2 4" xfId="14676" xr:uid="{E5A02E31-6126-4AF7-95E5-AAAABE9064F1}"/>
    <cellStyle name="Normal 5 5 7 3 3" xfId="7129" xr:uid="{4F3261E5-D6A6-43ED-95EF-0D3E97758D08}"/>
    <cellStyle name="Normal 5 5 7 3 3 2" xfId="27426" xr:uid="{FC15D81A-F1B1-45F9-A769-5A122F50485D}"/>
    <cellStyle name="Normal 5 5 7 3 3 3" xfId="26844" xr:uid="{CE0ED922-644C-4F58-ACED-9C99FFD88B89}"/>
    <cellStyle name="Normal 5 5 7 3 3 4" xfId="17509" xr:uid="{C5163A04-4DD4-4ABD-80FE-8EC5140B5C0C}"/>
    <cellStyle name="Normal 5 5 7 3 4" xfId="9962" xr:uid="{8CBBAEC9-B7D1-46C6-B886-F34EAF682803}"/>
    <cellStyle name="Normal 5 5 7 3 4 2" xfId="29440" xr:uid="{16DDF990-AB59-42FC-AE78-DBAD703881B7}"/>
    <cellStyle name="Normal 5 5 7 3 4 3" xfId="20342" xr:uid="{005259F5-E70A-4213-AF68-0E4641894199}"/>
    <cellStyle name="Normal 5 5 7 3 5" xfId="22855" xr:uid="{0348CF96-F6F3-4C6D-B4BA-A803C5FEC7A0}"/>
    <cellStyle name="Normal 5 5 7 3 6" xfId="13281" xr:uid="{31327C97-CA05-47DE-A323-66B96157E7E6}"/>
    <cellStyle name="Normal 5 5 7 4" xfId="2385" xr:uid="{00000000-0005-0000-0000-000080070000}"/>
    <cellStyle name="Normal 5 5 7 4 2" xfId="7512" xr:uid="{06620718-82D7-449D-BC8A-65A1FCA7CD1B}"/>
    <cellStyle name="Normal 5 5 7 4 2 2" xfId="28370" xr:uid="{77AAB7CD-CFEC-44E3-96B6-8B73E3271381}"/>
    <cellStyle name="Normal 5 5 7 4 2 3" xfId="17892" xr:uid="{203BDB86-0203-4140-B4EB-DAF2293C7CCB}"/>
    <cellStyle name="Normal 5 5 7 4 3" xfId="10345" xr:uid="{67C5DDFE-B833-4338-A4EC-91A2E34F312A}"/>
    <cellStyle name="Normal 5 5 7 4 3 2" xfId="20725" xr:uid="{EC4D44FF-D7FF-4402-B5A6-8BA33E08BAC5}"/>
    <cellStyle name="Normal 5 5 7 4 4" xfId="25462" xr:uid="{DA714827-6702-43DE-B389-0EDF388AE5EA}"/>
    <cellStyle name="Normal 5 5 7 4 5" xfId="15059" xr:uid="{A7F1EB7E-D4B4-4905-B109-EC7EF55C49F8}"/>
    <cellStyle name="Normal 5 5 7 5" xfId="4030" xr:uid="{ED947DAA-371E-4C03-B6A7-8372C0C37EB6}"/>
    <cellStyle name="Normal 5 5 7 5 2" xfId="8831" xr:uid="{F9271682-9920-47AF-A906-7F969C6C0BCB}"/>
    <cellStyle name="Normal 5 5 7 5 2 2" xfId="28990" xr:uid="{9A639588-9BB2-45D2-9A6E-0F165BF35CC5}"/>
    <cellStyle name="Normal 5 5 7 5 2 3" xfId="19211" xr:uid="{6D987478-876F-4959-B431-5670F63D80AC}"/>
    <cellStyle name="Normal 5 5 7 5 3" xfId="11664" xr:uid="{0B668A09-0B6A-4A72-B2A7-B046302FC851}"/>
    <cellStyle name="Normal 5 5 7 5 3 2" xfId="22044" xr:uid="{E8ADD2EE-4298-424F-AAA2-20A7F2FE34F5}"/>
    <cellStyle name="Normal 5 5 7 5 4" xfId="23976" xr:uid="{362AAFC4-B91E-4DEC-B618-C89A9892DD4E}"/>
    <cellStyle name="Normal 5 5 7 5 5" xfId="16378" xr:uid="{086519B5-B122-460C-B5FC-1E50E222F34D}"/>
    <cellStyle name="Normal 5 5 7 6" xfId="5377" xr:uid="{26300556-557E-4082-8B60-B8830D25A460}"/>
    <cellStyle name="Normal 5 5 7 6 2" xfId="27757" xr:uid="{885ED2A7-0EDC-48D2-97DD-F55865D06BC9}"/>
    <cellStyle name="Normal 5 5 7 6 3" xfId="28211" xr:uid="{EC5D5EA3-7881-46A6-B0A6-BF5F976471EA}"/>
    <cellStyle name="Normal 5 5 7 6 4" xfId="14674" xr:uid="{50C9F68A-C3C5-4C1D-9F17-A272EAD10A97}"/>
    <cellStyle name="Normal 5 5 7 7" xfId="7127" xr:uid="{17F7932A-0BB0-42C5-9388-A4903D0A5069}"/>
    <cellStyle name="Normal 5 5 7 7 2" xfId="27293" xr:uid="{0EA9BA65-7403-4833-8623-2657BE8EA453}"/>
    <cellStyle name="Normal 5 5 7 7 3" xfId="17507" xr:uid="{9A2206DC-59DF-4A72-9FFC-5E36168D1C10}"/>
    <cellStyle name="Normal 5 5 7 8" xfId="9960" xr:uid="{6935D2E1-57D5-41C9-8D13-32764C290B24}"/>
    <cellStyle name="Normal 5 5 7 8 2" xfId="20340" xr:uid="{C53E5CD7-732F-4FFC-95AD-8B0C6F9D5534}"/>
    <cellStyle name="Normal 5 5 7 9" xfId="23853" xr:uid="{EA45A73B-8161-459B-8D64-E0A17181CCBC}"/>
    <cellStyle name="Normal 5 5 8" xfId="1228" xr:uid="{00000000-0005-0000-0000-000092060000}"/>
    <cellStyle name="Normal 5 5 8 10" xfId="12620" xr:uid="{4692576D-8AE3-450E-8272-9E48C4FD90CD}"/>
    <cellStyle name="Normal 5 5 8 2" xfId="1229" xr:uid="{00000000-0005-0000-0000-000093060000}"/>
    <cellStyle name="Normal 5 5 8 2 2" xfId="2968" xr:uid="{00000000-0005-0000-0000-000086070000}"/>
    <cellStyle name="Normal 5 5 8 2 2 2" xfId="6133" xr:uid="{23583555-56F1-4626-A3D2-93F8AD74FC7C}"/>
    <cellStyle name="Normal 5 5 8 2 2 2 2" xfId="26060" xr:uid="{17BB1EC5-47B5-42DC-A7F1-62E1932F379A}"/>
    <cellStyle name="Normal 5 5 8 2 2 2 3" xfId="28204" xr:uid="{1CD5DF35-3813-48B7-9249-D550A8FBFBC1}"/>
    <cellStyle name="Normal 5 5 8 2 2 2 4" xfId="15611" xr:uid="{C98894EB-883D-493A-B53D-A6A32DB37AF4}"/>
    <cellStyle name="Normal 5 5 8 2 2 3" xfId="8064" xr:uid="{D241DEDD-FF0C-4A85-9445-1C80D1D9D2BB}"/>
    <cellStyle name="Normal 5 5 8 2 2 3 2" xfId="28762" xr:uid="{AEF191AE-C1DB-4F24-8595-4374070D62A5}"/>
    <cellStyle name="Normal 5 5 8 2 2 3 3" xfId="18444" xr:uid="{8971FB0E-A446-4AE9-88ED-CCF7E3AB18B5}"/>
    <cellStyle name="Normal 5 5 8 2 2 4" xfId="10897" xr:uid="{4A64BE24-DD55-4796-BF60-CCC45FC14999}"/>
    <cellStyle name="Normal 5 5 8 2 2 4 2" xfId="21277" xr:uid="{A0448FD8-514E-4B38-97B0-5C920562CCE6}"/>
    <cellStyle name="Normal 5 5 8 2 2 5" xfId="25389" xr:uid="{304FCE7B-DBF4-4A85-A0EB-2D09E9A4E16C}"/>
    <cellStyle name="Normal 5 5 8 2 2 6" xfId="13476" xr:uid="{0FDF7A1A-7DE7-4386-8B1E-0081216BA5B1}"/>
    <cellStyle name="Normal 5 5 8 2 3" xfId="5381" xr:uid="{28E26E73-B0EA-480D-A7FA-647939548711}"/>
    <cellStyle name="Normal 5 5 8 2 3 2" xfId="22788" xr:uid="{05A1BB14-5CC5-4969-9205-57AA7EABDBFC}"/>
    <cellStyle name="Normal 5 5 8 2 3 3" xfId="25862" xr:uid="{E4A49593-FE91-4477-A730-9BCC4AB579B5}"/>
    <cellStyle name="Normal 5 5 8 2 3 4" xfId="14678" xr:uid="{8632A19C-0EAA-43DC-A8E8-F2F97D8C4A28}"/>
    <cellStyle name="Normal 5 5 8 2 4" xfId="7131" xr:uid="{29DA3E0B-4167-4F0C-939E-5866351703BB}"/>
    <cellStyle name="Normal 5 5 8 2 4 2" xfId="25937" xr:uid="{FD958FAC-B768-4688-B47A-D42A14956D24}"/>
    <cellStyle name="Normal 5 5 8 2 4 3" xfId="28640" xr:uid="{A8B49F71-4CD3-4161-923F-BFE38AB9D0E6}"/>
    <cellStyle name="Normal 5 5 8 2 4 4" xfId="17511" xr:uid="{AAFE3A54-9E83-4D75-A862-B7A2AC257A8B}"/>
    <cellStyle name="Normal 5 5 8 2 5" xfId="9964" xr:uid="{86CA0C47-DEE8-4923-BBA0-B6917FB44FD3}"/>
    <cellStyle name="Normal 5 5 8 2 5 2" xfId="29441" xr:uid="{9109907C-4C0F-4B69-85D7-F8D1191FD9E8}"/>
    <cellStyle name="Normal 5 5 8 2 5 3" xfId="20344" xr:uid="{CDE8E9AF-4DAE-4662-AC89-5032923A5175}"/>
    <cellStyle name="Normal 5 5 8 2 6" xfId="24402" xr:uid="{A31D9859-204A-484B-807F-2F0083417206}"/>
    <cellStyle name="Normal 5 5 8 2 7" xfId="12778" xr:uid="{0E95C321-2520-4C9A-88AD-5D434E3F727B}"/>
    <cellStyle name="Normal 5 5 8 3" xfId="1230" xr:uid="{00000000-0005-0000-0000-000094060000}"/>
    <cellStyle name="Normal 5 5 8 3 2" xfId="5382" xr:uid="{88FD3DDF-4C7F-4F5B-8FAD-3A109E913FFF}"/>
    <cellStyle name="Normal 5 5 8 3 2 2" xfId="27117" xr:uid="{CF8DD38A-CD75-4DA5-BFFA-82DC0BA5D007}"/>
    <cellStyle name="Normal 5 5 8 3 2 3" xfId="27181" xr:uid="{2B08D43A-53B8-448B-84A9-E9102893CD8A}"/>
    <cellStyle name="Normal 5 5 8 3 2 4" xfId="14679" xr:uid="{46ED660E-0474-4C37-9A58-989BEE2A2F67}"/>
    <cellStyle name="Normal 5 5 8 3 3" xfId="7132" xr:uid="{3AF719DC-EEBB-4037-8A07-3409B0B4026D}"/>
    <cellStyle name="Normal 5 5 8 3 3 2" xfId="28001" xr:uid="{6DCBEFDC-1A2D-4C78-A7C8-925F50C1DAF4}"/>
    <cellStyle name="Normal 5 5 8 3 3 3" xfId="28134" xr:uid="{4F50F1CA-3439-4758-92E8-1C92B121C9C4}"/>
    <cellStyle name="Normal 5 5 8 3 3 4" xfId="17512" xr:uid="{B9102EEC-5509-405C-ACCD-30FDFAD1F030}"/>
    <cellStyle name="Normal 5 5 8 3 4" xfId="9965" xr:uid="{B9D2C06B-972E-488D-9A65-F3FE21FE0D8D}"/>
    <cellStyle name="Normal 5 5 8 3 4 2" xfId="29442" xr:uid="{1A6A0D2B-9F47-4568-9BBC-A727B9EBBBB1}"/>
    <cellStyle name="Normal 5 5 8 3 4 3" xfId="20345" xr:uid="{EA313959-F7BC-4595-B38D-D6B2039B8207}"/>
    <cellStyle name="Normal 5 5 8 3 5" xfId="24717" xr:uid="{1D4D5F3A-B42C-4E6D-9BB2-594F2E456AC4}"/>
    <cellStyle name="Normal 5 5 8 3 6" xfId="13282" xr:uid="{CC60B2D0-00F3-4C65-A4FF-8CFC5973BC19}"/>
    <cellStyle name="Normal 5 5 8 4" xfId="2386" xr:uid="{00000000-0005-0000-0000-000084070000}"/>
    <cellStyle name="Normal 5 5 8 4 2" xfId="7513" xr:uid="{0E501E06-021C-4E16-9171-904D17CD0F51}"/>
    <cellStyle name="Normal 5 5 8 4 2 2" xfId="27616" xr:uid="{0129CB36-5BB4-4EFF-8AF5-876BDBFD24B9}"/>
    <cellStyle name="Normal 5 5 8 4 2 3" xfId="17893" xr:uid="{B310EC6F-2212-4190-A4B1-F70EA5F45D76}"/>
    <cellStyle name="Normal 5 5 8 4 3" xfId="10346" xr:uid="{C09EB9F6-35D9-4AA0-AC49-F8222A3DD781}"/>
    <cellStyle name="Normal 5 5 8 4 3 2" xfId="20726" xr:uid="{248D407E-3C7C-4679-B9BB-E19D64B0AD1E}"/>
    <cellStyle name="Normal 5 5 8 4 4" xfId="25176" xr:uid="{DBD86CAA-906A-40DC-8A27-C3BD988E3D0F}"/>
    <cellStyle name="Normal 5 5 8 4 5" xfId="15060" xr:uid="{6655A872-F6DC-41B0-B026-D6C078598353}"/>
    <cellStyle name="Normal 5 5 8 5" xfId="4031" xr:uid="{6FD30347-E184-4327-B45F-7226DDACB066}"/>
    <cellStyle name="Normal 5 5 8 5 2" xfId="8832" xr:uid="{3E3659E3-7EDE-43BE-9B86-26156D6890FE}"/>
    <cellStyle name="Normal 5 5 8 5 2 2" xfId="28991" xr:uid="{0145E712-EAAD-4297-AB0F-A1705372752A}"/>
    <cellStyle name="Normal 5 5 8 5 2 3" xfId="19212" xr:uid="{C8D2A082-A26C-40D6-8777-E977FE91F652}"/>
    <cellStyle name="Normal 5 5 8 5 3" xfId="11665" xr:uid="{BBA9C86D-8B7E-4068-BD7C-64971C5CF0BE}"/>
    <cellStyle name="Normal 5 5 8 5 3 2" xfId="22045" xr:uid="{0283CA92-74AB-4338-BCA3-D9BA32AE6180}"/>
    <cellStyle name="Normal 5 5 8 5 4" xfId="23017" xr:uid="{86435221-29A9-419C-AD4D-C63D913CAE0A}"/>
    <cellStyle name="Normal 5 5 8 5 5" xfId="16379" xr:uid="{4201ABC3-F5F7-4C3D-9C5E-44EA5E11C04E}"/>
    <cellStyle name="Normal 5 5 8 6" xfId="5380" xr:uid="{2B6F67D7-2E1F-4B28-9F6E-F54B4F89B037}"/>
    <cellStyle name="Normal 5 5 8 6 2" xfId="28734" xr:uid="{967795E7-74C9-42ED-93AB-D7521134F9D6}"/>
    <cellStyle name="Normal 5 5 8 6 3" xfId="26227" xr:uid="{BED9E503-CAC9-4497-85A1-2B2915EBB4A8}"/>
    <cellStyle name="Normal 5 5 8 6 4" xfId="14677" xr:uid="{829F3A83-B132-403D-AE92-711F3C17F0D4}"/>
    <cellStyle name="Normal 5 5 8 7" xfId="7130" xr:uid="{0FACAD69-D070-49F9-8403-38F7B1AABAD7}"/>
    <cellStyle name="Normal 5 5 8 7 2" xfId="26190" xr:uid="{F4F9371D-5CE0-4F5A-9451-65D4C3851AE0}"/>
    <cellStyle name="Normal 5 5 8 7 3" xfId="17510" xr:uid="{B7A14410-470A-4573-941F-E325DB05E722}"/>
    <cellStyle name="Normal 5 5 8 8" xfId="9963" xr:uid="{69CBE24C-AEDE-4A2B-9DE0-1E446FF6810F}"/>
    <cellStyle name="Normal 5 5 8 8 2" xfId="20343" xr:uid="{B7D3E168-ACD8-4D0A-A031-27A7A05810D9}"/>
    <cellStyle name="Normal 5 5 8 9" xfId="23704"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5" xr:uid="{F083B5EB-43B9-4590-83CA-856969DC4BF4}"/>
    <cellStyle name="Normal 5 6 2" xfId="29637" xr:uid="{B75DEE0B-F534-46AF-9926-93D48AEAA1C2}"/>
    <cellStyle name="Normal 5 6 3" xfId="30361" xr:uid="{94F71B0E-9972-43D2-A698-4F5F8EC6B35B}"/>
    <cellStyle name="Normal 5 6 3 2" xfId="30510" xr:uid="{9F3E153B-B09B-471D-A946-A10EBA1534EE}"/>
    <cellStyle name="Normal 5 6 4" xfId="31701" xr:uid="{41B7F247-B74F-4329-A0A1-682D6C24C354}"/>
    <cellStyle name="Normal 5 7" xfId="30109" xr:uid="{B86EA2F7-3D8C-4453-9463-4535C564224A}"/>
    <cellStyle name="Normal 5 7 2" xfId="31495"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5"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5" xr:uid="{00000000-0005-0000-0000-000003060000}"/>
    <cellStyle name="Normal 6 2 4 2 3 2" xfId="4728" xr:uid="{36DF93BC-14C0-4C8D-9939-43490568E73B}"/>
    <cellStyle name="Normal 6 2 4 2 3 3" xfId="30270" xr:uid="{64E7B98A-5618-4F94-BBB0-CE729F04F1ED}"/>
    <cellStyle name="Normal 6 2 4 2 3 3 2" xfId="31413" xr:uid="{F1A26C63-AE42-4F04-8891-03B490C2D338}"/>
    <cellStyle name="Normal 6 2 4 2 3 4" xfId="31610" xr:uid="{E337A21F-9B74-4399-88F3-B6426EE26747}"/>
    <cellStyle name="Normal 6 2 4 3" xfId="1241" xr:uid="{00000000-0005-0000-0000-00009F060000}"/>
    <cellStyle name="Normal 6 2 4 3 2" xfId="31304" xr:uid="{928413FA-20ED-46F2-9E40-B8E246A45F39}"/>
    <cellStyle name="Normal 6 2 4 4" xfId="29854" xr:uid="{AA4C1F12-DEA9-457E-AEF5-0DB4A6E59CD3}"/>
    <cellStyle name="Normal 6 2 5" xfId="1242" xr:uid="{00000000-0005-0000-0000-0000A0060000}"/>
    <cellStyle name="Normal 6 2 6" xfId="31264"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3" xr:uid="{BCEE65C1-493F-43A2-8225-D8AF26E4B811}"/>
    <cellStyle name="Normal 6 3 3 3 2 3 2 2 3" xfId="23064" xr:uid="{9BB534F7-3CF8-47D9-BE50-7E51BEA965FB}"/>
    <cellStyle name="Normal 6 3 3 3 2 3 2 3" xfId="1253" xr:uid="{00000000-0005-0000-0000-0000AB060000}"/>
    <cellStyle name="Normal 6 3 3 3 2 3 2 3 2" xfId="2013" xr:uid="{00000000-0005-0000-0000-0000AC060000}"/>
    <cellStyle name="Normal 6 3 3 3 2 3 2 3 3" xfId="3746" xr:uid="{00000000-0005-0000-0000-00000F060000}"/>
    <cellStyle name="Normal 6 3 3 3 2 3 2 3 3 2" xfId="4743" xr:uid="{52032595-B136-4D2C-B500-82ADF7DF1B2A}"/>
    <cellStyle name="Normal 6 3 3 3 2 3 2 3 3 3" xfId="30271" xr:uid="{D89606A7-7F62-4BEF-BBAC-371DD44B78A1}"/>
    <cellStyle name="Normal 6 3 3 3 2 3 2 3 3 3 2" xfId="31414" xr:uid="{0B73902A-7494-489D-AE53-A905FA779E9C}"/>
    <cellStyle name="Normal 6 3 3 3 2 3 2 3 3 4" xfId="31611" xr:uid="{F3422B09-C712-4715-9E74-E2360D1499BA}"/>
    <cellStyle name="Normal 6 3 3 3 2 3 2 4" xfId="23722" xr:uid="{CF6E8B82-0990-4BE4-9413-7C6041332850}"/>
    <cellStyle name="Normal 6 3 3 3 2 3 3" xfId="1254" xr:uid="{00000000-0005-0000-0000-0000AD060000}"/>
    <cellStyle name="Normal 6 3 3 3 2 3 4" xfId="2970" xr:uid="{00000000-0005-0000-0000-000096070000}"/>
    <cellStyle name="Normal 6 3 3 3 2 3 4 2" xfId="31281" xr:uid="{8609F323-400D-4035-9BBF-4A50ABE08EC3}"/>
    <cellStyle name="Normal 6 3 3 3 2 3 5" xfId="2126" xr:uid="{00000000-0005-0000-0000-0000BE020000}"/>
    <cellStyle name="Normal 6 3 3 3 2 3 5 2" xfId="4679" xr:uid="{D6398DC9-E5C9-496E-A2A7-CD5014D2DFA6}"/>
    <cellStyle name="Normal 6 3 3 3 2 3 5 3" xfId="30207" xr:uid="{356E9707-CCEF-4F7C-BF32-0303F4791FE4}"/>
    <cellStyle name="Normal 6 3 3 3 2 3 5 3 2" xfId="31351" xr:uid="{CC12E4D3-F8EB-4CF6-AB97-4D8B2B3693C7}"/>
    <cellStyle name="Normal 6 3 3 3 2 3 5 4" xfId="31547" xr:uid="{87A857A3-2AA9-43F2-8657-50394276CAF6}"/>
    <cellStyle name="Normal 6 3 3 3 2 3 6" xfId="4033" xr:uid="{C3B2AF05-98DC-463A-BA12-C74208D497DD}"/>
    <cellStyle name="Normal 6 3 3 3 2 3 6 2" xfId="4811" xr:uid="{F613BC84-EDE5-4885-8459-F27AF0BB6E85}"/>
    <cellStyle name="Normal 6 3 3 3 2 3 6 3" xfId="30325" xr:uid="{FE425496-F8E2-4D8D-BACC-24E101135861}"/>
    <cellStyle name="Normal 6 3 3 3 2 3 6 3 2" xfId="31468" xr:uid="{E634AE3F-E674-4AA0-825F-3A0FBFBCA056}"/>
    <cellStyle name="Normal 6 3 3 3 2 3 6 4" xfId="31665" xr:uid="{C88B7139-BB51-44C6-81F9-0169CA295B19}"/>
    <cellStyle name="Normal 6 3 3 3 2 3 7" xfId="30145" xr:uid="{DC11676B-B130-4A24-B13D-A1AF24211213}"/>
    <cellStyle name="Normal 6 3 3 3 2 3 7 2" xfId="30512" xr:uid="{2A90FA8B-F176-40AB-B942-C645A0B2AC10}"/>
    <cellStyle name="Normal 6 3 3 3 2 4" xfId="1255" xr:uid="{00000000-0005-0000-0000-0000AE060000}"/>
    <cellStyle name="Normal 6 3 3 3 2 4 2" xfId="2969" xr:uid="{00000000-0005-0000-0000-000097070000}"/>
    <cellStyle name="Normal 6 3 3 3 2 4 3" xfId="24636" xr:uid="{0B99EDD5-5B90-41B3-B148-FF54C30227C9}"/>
    <cellStyle name="Normal 6 3 3 3 2 4 3 2" xfId="29620" xr:uid="{5AD4FC9D-CD04-4CDE-9532-33EB4917BF7B}"/>
    <cellStyle name="Normal 6 3 3 3 2 4 3 3" xfId="29606" xr:uid="{F36EC8D3-C075-4FCC-BB6E-6F17B0D09736}"/>
    <cellStyle name="Normal 6 3 3 3 2 4 3 3 2" xfId="29647" xr:uid="{826F20A1-EE0D-443B-B788-37E26F103C4E}"/>
    <cellStyle name="Normal 6 3 3 3 2 4 3 3 3" xfId="30389" xr:uid="{68412F80-5B7F-4324-AB06-AB62463D18A8}"/>
    <cellStyle name="Normal 6 3 3 3 2 4 3 3 4" xfId="30376" xr:uid="{F1CFB043-722D-4FF7-8349-A408EBFE1248}"/>
    <cellStyle name="Normal 6 3 3 3 2 4 3 3 4 2" xfId="31715" xr:uid="{E1047207-F524-459C-9D5A-B00766BB0693}"/>
    <cellStyle name="Normal 6 3 3 3 2 4 3 4" xfId="30362" xr:uid="{3A82768C-6B5D-4D32-86C4-08DE35B49E64}"/>
    <cellStyle name="Normal 6 3 3 3 2 4 3 4 2" xfId="31702" xr:uid="{7FCFC7B6-2244-4C07-99E2-5744C78CE1C6}"/>
    <cellStyle name="Normal 6 3 3 3 2 5" xfId="2125" xr:uid="{00000000-0005-0000-0000-0000BC020000}"/>
    <cellStyle name="Normal 6 3 3 3 2 5 2" xfId="4636" xr:uid="{6DCD8049-BC85-477D-8DF4-71B624F9476D}"/>
    <cellStyle name="Normal 6 3 3 3 2 5 3" xfId="30206" xr:uid="{37F318ED-ADB1-4A63-94B9-7AD18DADE9C4}"/>
    <cellStyle name="Normal 6 3 3 3 2 5 3 2" xfId="31350" xr:uid="{63937397-5761-4327-97C3-F1A1F4AC80AD}"/>
    <cellStyle name="Normal 6 3 3 3 2 5 4" xfId="31546" xr:uid="{CD9790C9-4E7C-4C12-8572-B6779880FCFF}"/>
    <cellStyle name="Normal 6 3 3 3 2 6" xfId="4032" xr:uid="{2F86E8C3-CFCF-4CC5-896B-92C102F9D7BD}"/>
    <cellStyle name="Normal 6 3 3 3 2 6 2" xfId="4724" xr:uid="{3DE8FA29-3805-45F1-AFC0-AABB851E3B0A}"/>
    <cellStyle name="Normal 6 3 3 3 2 6 3" xfId="30324" xr:uid="{0ECF71C3-B132-42F9-91D6-FA49DFB6CC23}"/>
    <cellStyle name="Normal 6 3 3 3 2 6 3 2" xfId="31467" xr:uid="{64226B14-8E2D-4A6B-B1EA-CFD0A01681C0}"/>
    <cellStyle name="Normal 6 3 3 3 2 6 4" xfId="31664" xr:uid="{DBA5C1A5-A154-4B8F-A90E-5CFDC92DCCDC}"/>
    <cellStyle name="Normal 6 3 3 3 2 7" xfId="30144" xr:uid="{80BE168A-ACEA-40EE-BC12-1FF256FF1F93}"/>
    <cellStyle name="Normal 6 3 3 3 2 7 2" xfId="30511"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4" xr:uid="{00000000-0005-0000-0000-0000B4060000}"/>
    <cellStyle name="Normal 6 3 3 3 4 2 2 2 2 2" xfId="30084" xr:uid="{AC20A973-25C7-4EEA-B8FC-5F924C46B0FC}"/>
    <cellStyle name="Normal 6 3 3 3 4 2 2 2 3" xfId="3747" xr:uid="{00000000-0005-0000-0000-000016060000}"/>
    <cellStyle name="Normal 6 3 3 3 4 2 2 2 3 2" xfId="4776" xr:uid="{AAE7B9DD-D69F-4E10-BB8B-20D4AC9962F5}"/>
    <cellStyle name="Normal 6 3 3 3 4 2 2 2 3 3" xfId="30272" xr:uid="{C37F18FF-54D7-4AE5-9692-111929E55625}"/>
    <cellStyle name="Normal 6 3 3 3 4 2 2 2 3 3 2" xfId="31415" xr:uid="{249FE48C-C7E7-4065-967D-49544C157FBD}"/>
    <cellStyle name="Normal 6 3 3 3 4 2 2 2 3 4" xfId="31612" xr:uid="{189EC8A1-D2C2-42E5-A270-697BF07C7A33}"/>
    <cellStyle name="Normal 6 3 3 3 4 2 2 2 4" xfId="22660" xr:uid="{CBF90421-D5AC-4CAD-9FD2-36B22A63D893}"/>
    <cellStyle name="Normal 6 3 3 3 4 2 2 3" xfId="2015" xr:uid="{00000000-0005-0000-0000-0000B5060000}"/>
    <cellStyle name="Normal 6 3 3 3 4 2 2 4" xfId="25705" xr:uid="{C5F7ECBA-4F92-4F46-BA83-52E1E22E980F}"/>
    <cellStyle name="Normal 6 3 3 3 4 2 3" xfId="1261" xr:uid="{00000000-0005-0000-0000-0000B6060000}"/>
    <cellStyle name="Normal 6 3 3 3 4 2 3 2" xfId="1262" xr:uid="{00000000-0005-0000-0000-0000B7060000}"/>
    <cellStyle name="Normal 6 3 3 3 4 2 3 2 2" xfId="25667" xr:uid="{E957DF7A-A3D2-43E6-AE06-9A9BCADFE3C5}"/>
    <cellStyle name="Normal 6 3 3 3 4 2 3 2 3" xfId="23563" xr:uid="{82449096-A430-4189-883B-B78564EA965D}"/>
    <cellStyle name="Normal 6 3 3 3 4 2 3 3" xfId="1263" xr:uid="{00000000-0005-0000-0000-0000B8060000}"/>
    <cellStyle name="Normal 6 3 3 3 4 2 3 3 2" xfId="25803" xr:uid="{7B562051-5010-423F-A5F3-DA3469A63612}"/>
    <cellStyle name="Normal 6 3 3 3 4 2 3 3 3" xfId="24255" xr:uid="{D37E907C-74A2-4123-B6C7-51638602FEE9}"/>
    <cellStyle name="Normal 6 3 3 3 4 2 3 4" xfId="2128" xr:uid="{00000000-0005-0000-0000-0000C4020000}"/>
    <cellStyle name="Normal 6 3 3 3 4 2 3 4 2" xfId="4781" xr:uid="{59B8D440-8137-4B7F-A656-CF0510303CA0}"/>
    <cellStyle name="Normal 6 3 3 3 4 2 3 4 3" xfId="30209" xr:uid="{A160096C-0CB9-4F26-AE17-C47BB86B37E8}"/>
    <cellStyle name="Normal 6 3 3 3 4 2 3 4 3 2" xfId="31353" xr:uid="{C3EE6054-A4E1-4094-825A-1C1BF8659EA8}"/>
    <cellStyle name="Normal 6 3 3 3 4 2 3 4 4" xfId="31549" xr:uid="{9102B438-FA41-4457-A61B-AE31F663F9E7}"/>
    <cellStyle name="Normal 6 3 3 3 4 2 3 5" xfId="25801" xr:uid="{593CE574-319A-4AC6-9B5C-702D762FB4CA}"/>
    <cellStyle name="Normal 6 3 3 3 4 2 3 6" xfId="30540" xr:uid="{5EBC0163-4363-4F13-A5DD-AE3FCBD0410B}"/>
    <cellStyle name="Normal 6 3 3 3 4 2 4" xfId="25639" xr:uid="{EABC3D6A-712F-4FB3-BEB7-DF746EAFE1AE}"/>
    <cellStyle name="Normal 6 3 3 3 4 3" xfId="1264" xr:uid="{00000000-0005-0000-0000-0000B9060000}"/>
    <cellStyle name="Normal 6 3 3 3 4 4" xfId="2971" xr:uid="{00000000-0005-0000-0000-00009F070000}"/>
    <cellStyle name="Normal 6 3 3 3 4 4 2" xfId="31293" xr:uid="{186211C7-282C-42A3-AABA-91AA76594D8B}"/>
    <cellStyle name="Normal 6 3 3 3 4 5" xfId="2127" xr:uid="{00000000-0005-0000-0000-0000C1020000}"/>
    <cellStyle name="Normal 6 3 3 3 4 5 2" xfId="4671" xr:uid="{3CF7EC19-F0E2-4711-B08D-946163A456F8}"/>
    <cellStyle name="Normal 6 3 3 3 4 5 3" xfId="30208" xr:uid="{04383268-857B-47C7-9699-654DD5736F7C}"/>
    <cellStyle name="Normal 6 3 3 3 4 5 3 2" xfId="31352" xr:uid="{8F87091D-845B-4E2D-9607-3B2C3F78CB20}"/>
    <cellStyle name="Normal 6 3 3 3 4 5 4" xfId="31548" xr:uid="{F438C024-05C0-4B0E-BC65-1729E3C29826}"/>
    <cellStyle name="Normal 6 3 3 3 4 6" xfId="4034" xr:uid="{4F2918E3-7CCF-44F2-8B12-399DCD69E664}"/>
    <cellStyle name="Normal 6 3 3 3 4 6 2" xfId="4703" xr:uid="{66B78E9E-F4AB-4BA4-9562-EF211951A15F}"/>
    <cellStyle name="Normal 6 3 3 3 4 6 3" xfId="30326" xr:uid="{95C354DC-76FB-4CBE-9FB3-F1E8EDAD6C87}"/>
    <cellStyle name="Normal 6 3 3 3 4 6 3 2" xfId="31469" xr:uid="{B4430622-35CF-4C2E-B9B8-E001BD4035B7}"/>
    <cellStyle name="Normal 6 3 3 3 4 6 4" xfId="31666" xr:uid="{76813517-A76E-44EB-B0B6-46D7F2837E3A}"/>
    <cellStyle name="Normal 6 3 3 3 4 7" xfId="30146" xr:uid="{C2411ACB-20F6-4EE0-8B84-B62097023916}"/>
    <cellStyle name="Normal 6 3 3 3 4 7 2" xfId="30513" xr:uid="{BAFE7101-FEEB-42B9-BA1E-81777797EAA5}"/>
    <cellStyle name="Normal 6 3 3 3 5" xfId="1265" xr:uid="{00000000-0005-0000-0000-0000BA060000}"/>
    <cellStyle name="Normal 6 3 3 3 5 2" xfId="1266" xr:uid="{00000000-0005-0000-0000-0000BB060000}"/>
    <cellStyle name="Normal 6 3 3 3 5 3" xfId="3748" xr:uid="{00000000-0005-0000-0000-00001D060000}"/>
    <cellStyle name="Normal 6 3 3 3 5 3 2" xfId="4727" xr:uid="{86D2124D-0952-4EE0-8EFD-833837240DB9}"/>
    <cellStyle name="Normal 6 3 3 3 5 3 2 2" xfId="27329" xr:uid="{4A976EB1-446E-435E-9AE3-41D706587218}"/>
    <cellStyle name="Normal 6 3 3 3 5 3 3" xfId="24910" xr:uid="{1B73AC05-9E14-42B7-981E-924978277EB1}"/>
    <cellStyle name="Normal 6 3 3 3 5 3 4" xfId="30273" xr:uid="{B96C46A8-B0B0-4A78-8D66-296041A1E571}"/>
    <cellStyle name="Normal 6 3 3 3 5 3 4 2" xfId="31416" xr:uid="{4EF581FF-DB98-4273-BAC1-15F20033B499}"/>
    <cellStyle name="Normal 6 3 3 3 5 3 5" xfId="31613" xr:uid="{304492C9-34A5-491B-90A2-9FC308872402}"/>
    <cellStyle name="Normal 6 3 3 3 5 4" xfId="24242"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2" xr:uid="{7F0C0093-2374-413B-A5E9-43C55EFC788B}"/>
    <cellStyle name="Normal 6 3 3 4 3 2 2 3" xfId="22912" xr:uid="{10740882-16AF-4F93-9A88-A7076635685B}"/>
    <cellStyle name="Normal 6 3 3 4 3 2 3" xfId="1272" xr:uid="{00000000-0005-0000-0000-0000C1060000}"/>
    <cellStyle name="Normal 6 3 3 4 3 2 3 2" xfId="2016" xr:uid="{00000000-0005-0000-0000-0000C2060000}"/>
    <cellStyle name="Normal 6 3 3 4 3 2 3 3" xfId="3749" xr:uid="{00000000-0005-0000-0000-000024060000}"/>
    <cellStyle name="Normal 6 3 3 4 3 2 3 3 2" xfId="4762" xr:uid="{DBCCADD4-FC4E-4BFC-A7C2-891AFFCEA356}"/>
    <cellStyle name="Normal 6 3 3 4 3 2 3 3 3" xfId="30274" xr:uid="{91ACDD3A-0E04-489A-B8EF-6EF1F1AE6AAE}"/>
    <cellStyle name="Normal 6 3 3 4 3 2 3 3 3 2" xfId="31417" xr:uid="{9ED99E49-38F8-4258-8C5C-4E6CCF898051}"/>
    <cellStyle name="Normal 6 3 3 4 3 2 3 3 4" xfId="31614" xr:uid="{86DC850B-5ABA-4168-A12B-52BB2D92300C}"/>
    <cellStyle name="Normal 6 3 3 4 3 2 4" xfId="25724" xr:uid="{458F7302-1896-4444-8A91-7EEE77D9B42E}"/>
    <cellStyle name="Normal 6 3 3 4 3 3" xfId="1273" xr:uid="{00000000-0005-0000-0000-0000C3060000}"/>
    <cellStyle name="Normal 6 3 3 4 3 4" xfId="2972" xr:uid="{00000000-0005-0000-0000-0000A5070000}"/>
    <cellStyle name="Normal 6 3 3 4 3 4 2" xfId="31300" xr:uid="{9A618AA1-F692-4092-9D65-77B750975D70}"/>
    <cellStyle name="Normal 6 3 3 4 3 5" xfId="2130" xr:uid="{00000000-0005-0000-0000-0000C8020000}"/>
    <cellStyle name="Normal 6 3 3 4 3 5 2" xfId="3854" xr:uid="{14ADEC9D-23D5-4755-9DD0-8765D24571A4}"/>
    <cellStyle name="Normal 6 3 3 4 3 5 3" xfId="30211" xr:uid="{8435FB26-6920-4CAD-AA91-3600F415560A}"/>
    <cellStyle name="Normal 6 3 3 4 3 5 3 2" xfId="31355" xr:uid="{35DA6502-A4A2-4046-B3CE-4037C2DBBE69}"/>
    <cellStyle name="Normal 6 3 3 4 3 5 4" xfId="31551" xr:uid="{072920CB-D524-41F0-B9ED-C02DFA5CF3AC}"/>
    <cellStyle name="Normal 6 3 3 4 3 6" xfId="4036" xr:uid="{C66D090D-F948-4628-9A4B-3556EC8A8993}"/>
    <cellStyle name="Normal 6 3 3 4 3 6 2" xfId="4739" xr:uid="{6CDE8700-2BC6-4C40-AD11-A661C27D6699}"/>
    <cellStyle name="Normal 6 3 3 4 3 6 3" xfId="30328" xr:uid="{A9169C37-2F33-4AC5-9D16-6468DBFE55C7}"/>
    <cellStyle name="Normal 6 3 3 4 3 6 3 2" xfId="31471" xr:uid="{C08347BC-2FE4-4A4C-88AE-047B4F1111EB}"/>
    <cellStyle name="Normal 6 3 3 4 3 6 4" xfId="31668" xr:uid="{25C9AC63-04F8-44DF-BE45-828C1A0EFA15}"/>
    <cellStyle name="Normal 6 3 3 4 3 7" xfId="30148" xr:uid="{5DD134DE-7771-4AC1-A6C7-CAB182204804}"/>
    <cellStyle name="Normal 6 3 3 4 3 7 2" xfId="30515" xr:uid="{F5396644-8DAF-4937-A4F1-2401EBC3517A}"/>
    <cellStyle name="Normal 6 3 3 4 4" xfId="1274" xr:uid="{00000000-0005-0000-0000-0000C4060000}"/>
    <cellStyle name="Normal 6 3 3 4 4 2" xfId="2017" xr:uid="{00000000-0005-0000-0000-0000C5060000}"/>
    <cellStyle name="Normal 6 3 3 4 4 3" xfId="3750" xr:uid="{00000000-0005-0000-0000-000027060000}"/>
    <cellStyle name="Normal 6 3 3 4 4 3 2" xfId="4733" xr:uid="{8C9E0BAB-6342-4926-AFDE-1D1CEAEB8D50}"/>
    <cellStyle name="Normal 6 3 3 4 4 3 3" xfId="30275" xr:uid="{7F3E6705-4643-4EF6-886B-EF89E8C009A2}"/>
    <cellStyle name="Normal 6 3 3 4 4 3 3 2" xfId="31418" xr:uid="{519FAA7A-C692-4C62-A964-CCC9D5705A0C}"/>
    <cellStyle name="Normal 6 3 3 4 4 3 4" xfId="31615" xr:uid="{C2001405-3A9E-407C-A41F-4E4E1ECCA430}"/>
    <cellStyle name="Normal 6 3 3 4 5" xfId="2129" xr:uid="{00000000-0005-0000-0000-0000C6020000}"/>
    <cellStyle name="Normal 6 3 3 4 5 2" xfId="3775" xr:uid="{E7CE2CBA-ABE9-40BC-B051-DB9C5FB798E6}"/>
    <cellStyle name="Normal 6 3 3 4 5 3" xfId="30210" xr:uid="{89A8051D-31C3-40B3-9711-90934B61F108}"/>
    <cellStyle name="Normal 6 3 3 4 5 3 2" xfId="31354" xr:uid="{85BF3F84-4BD4-4F22-BAF8-1486D86B8D5C}"/>
    <cellStyle name="Normal 6 3 3 4 5 4" xfId="31550" xr:uid="{A28A8BEB-C65E-4662-A83C-828FBC0BB7C6}"/>
    <cellStyle name="Normal 6 3 3 4 6" xfId="4035" xr:uid="{45BFAD04-BCD7-4CAC-953D-0DBD444CB6D4}"/>
    <cellStyle name="Normal 6 3 3 4 6 2" xfId="4725" xr:uid="{E376E65A-2E16-478D-B2B0-FCA698161DA4}"/>
    <cellStyle name="Normal 6 3 3 4 6 3" xfId="30327" xr:uid="{7B491ED7-6C6A-4219-B6F7-978B126F66AF}"/>
    <cellStyle name="Normal 6 3 3 4 6 3 2" xfId="31470" xr:uid="{7C5376D0-737F-432C-B2D8-A4762CC89502}"/>
    <cellStyle name="Normal 6 3 3 4 6 4" xfId="31667" xr:uid="{5D3A6406-FADF-46CF-957E-3CA6899F60ED}"/>
    <cellStyle name="Normal 6 3 3 4 7" xfId="30147" xr:uid="{838F89EF-1D7F-4065-8D4C-3A4DAF9BF3DA}"/>
    <cellStyle name="Normal 6 3 3 4 7 2" xfId="30514" xr:uid="{05F24ADF-AA50-4531-B604-5CFE29E6FEC6}"/>
    <cellStyle name="Normal 6 3 3 5" xfId="2069" xr:uid="{00000000-0005-0000-0000-0000B9020000}"/>
    <cellStyle name="Normal 6 3 3 5 2" xfId="4798" xr:uid="{907E5E47-F6B2-4DC4-A325-33901AAEA066}"/>
    <cellStyle name="Normal 6 3 3 5 3" xfId="30169" xr:uid="{35A6137A-9A79-4FA9-A0E4-BC9B9671A559}"/>
    <cellStyle name="Normal 6 3 3 5 3 2" xfId="30516" xr:uid="{DABD6C2B-49F9-41EE-B9EE-279CE22049EF}"/>
    <cellStyle name="Normal 6 3 3 5 4" xfId="31509" xr:uid="{FE5EE180-0A6C-4451-850A-0F128D00BDF6}"/>
    <cellStyle name="Normal 6 3 3 6" xfId="30101" xr:uid="{39D311B1-3F99-4637-B6B6-3945F5B433CC}"/>
    <cellStyle name="Normal 6 3 3 6 2" xfId="30474"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6" xr:uid="{914EF0C8-D56B-478B-810B-7CA84A865AFB}"/>
    <cellStyle name="Normal 6 3 4 3 2 2 3" xfId="24994" xr:uid="{BF9404F4-9345-4E46-8DFA-77F5AB74D18D}"/>
    <cellStyle name="Normal 6 3 4 3 2 3" xfId="1280" xr:uid="{00000000-0005-0000-0000-0000CB060000}"/>
    <cellStyle name="Normal 6 3 4 3 2 3 2" xfId="2018" xr:uid="{00000000-0005-0000-0000-0000CC060000}"/>
    <cellStyle name="Normal 6 3 4 3 2 3 3" xfId="3751" xr:uid="{00000000-0005-0000-0000-00002E060000}"/>
    <cellStyle name="Normal 6 3 4 3 2 3 3 2" xfId="4722" xr:uid="{FB4D8310-7AEF-4531-9242-402D4EE4CBCA}"/>
    <cellStyle name="Normal 6 3 4 3 2 3 3 3" xfId="30276" xr:uid="{E5F840FE-5104-4857-8DCE-96279A827F92}"/>
    <cellStyle name="Normal 6 3 4 3 2 3 3 3 2" xfId="31419" xr:uid="{4198C9AA-B1FD-49F4-9439-E7F43D107413}"/>
    <cellStyle name="Normal 6 3 4 3 2 3 3 4" xfId="31616" xr:uid="{909DD0D0-1364-42A4-A034-3430836BB697}"/>
    <cellStyle name="Normal 6 3 4 3 2 4" xfId="24958" xr:uid="{0DA149DA-ADAC-4AFA-94DC-BF3AC20BD344}"/>
    <cellStyle name="Normal 6 3 4 3 3" xfId="1281" xr:uid="{00000000-0005-0000-0000-0000CD060000}"/>
    <cellStyle name="Normal 6 3 4 3 4" xfId="2974" xr:uid="{00000000-0005-0000-0000-0000AC070000}"/>
    <cellStyle name="Normal 6 3 4 3 4 2" xfId="31288" xr:uid="{BE8648E5-FB61-43AA-BB56-FE67109396AA}"/>
    <cellStyle name="Normal 6 3 4 3 5" xfId="2132" xr:uid="{00000000-0005-0000-0000-0000CC020000}"/>
    <cellStyle name="Normal 6 3 4 3 5 2" xfId="4640" xr:uid="{B14B5BE6-0AD9-4024-B6A3-83DB74FA6323}"/>
    <cellStyle name="Normal 6 3 4 3 5 3" xfId="30213" xr:uid="{E0D683BA-EFB6-4E11-8ABF-098065B0A36F}"/>
    <cellStyle name="Normal 6 3 4 3 5 3 2" xfId="31357" xr:uid="{9C8FE98E-1D8F-4973-8A1E-AB187A709B52}"/>
    <cellStyle name="Normal 6 3 4 3 5 4" xfId="31553" xr:uid="{83DF3942-78DD-4E7E-8FC5-59A81BE0190A}"/>
    <cellStyle name="Normal 6 3 4 3 6" xfId="4038" xr:uid="{85017E11-7866-4279-9063-BD1F44AA9952}"/>
    <cellStyle name="Normal 6 3 4 3 6 2" xfId="4784" xr:uid="{121F7278-5066-479E-804E-839EF523D6AF}"/>
    <cellStyle name="Normal 6 3 4 3 6 3" xfId="30330" xr:uid="{10D4AA31-3BD6-458F-BF46-08A025222983}"/>
    <cellStyle name="Normal 6 3 4 3 6 3 2" xfId="31473" xr:uid="{45E35B95-8A5B-4E1D-9384-E5D7227BFA78}"/>
    <cellStyle name="Normal 6 3 4 3 6 4" xfId="31670" xr:uid="{5ABCB488-C596-4F4D-A1BD-D5E366D7C9F2}"/>
    <cellStyle name="Normal 6 3 4 3 7" xfId="30150" xr:uid="{7EB70341-ADA0-4143-B80B-2417C60D5EFB}"/>
    <cellStyle name="Normal 6 3 4 3 7 2" xfId="30518" xr:uid="{35C90F93-35F2-4DF2-AF1A-E04B1075095B}"/>
    <cellStyle name="Normal 6 3 4 4" xfId="2973" xr:uid="{00000000-0005-0000-0000-0000AD070000}"/>
    <cellStyle name="Normal 6 3 4 4 2" xfId="24838" xr:uid="{A731FBC4-F028-41EF-AC44-B734738D1241}"/>
    <cellStyle name="Normal 6 3 4 4 2 2" xfId="29622" xr:uid="{7D19FE9A-8DE5-4212-8041-0E8E01477532}"/>
    <cellStyle name="Normal 6 3 4 4 2 3" xfId="29607" xr:uid="{6844FE66-0350-45B6-8749-E96EC837CDEA}"/>
    <cellStyle name="Normal 6 3 4 4 2 3 2" xfId="29648" xr:uid="{306B9646-B3CB-4206-96D3-173A2C19F6A4}"/>
    <cellStyle name="Normal 6 3 4 4 2 3 3" xfId="30390" xr:uid="{5C1B9AE5-B079-4BE9-940F-38DB98168A0F}"/>
    <cellStyle name="Normal 6 3 4 4 2 3 4" xfId="30377" xr:uid="{0C630832-C427-48AC-B7B7-CDBA068EF46E}"/>
    <cellStyle name="Normal 6 3 4 4 2 3 4 2" xfId="31716" xr:uid="{59210765-A088-4B60-B438-476422DF6627}"/>
    <cellStyle name="Normal 6 3 4 4 2 4" xfId="30363" xr:uid="{ED8C1BC9-242E-4E34-A350-F2FCEF2ABD52}"/>
    <cellStyle name="Normal 6 3 4 4 2 4 2" xfId="31703" xr:uid="{1508FF5D-6EE9-4924-B426-3723E8CF7E8F}"/>
    <cellStyle name="Normal 6 3 4 4 3" xfId="24975" xr:uid="{B81CA4B1-D0EC-4903-82C2-3729418C66EC}"/>
    <cellStyle name="Normal 6 3 4 5" xfId="2131" xr:uid="{00000000-0005-0000-0000-0000CA020000}"/>
    <cellStyle name="Normal 6 3 4 5 2" xfId="4625" xr:uid="{385DF0D6-58F0-450D-88C9-C3CEB76D1408}"/>
    <cellStyle name="Normal 6 3 4 5 3" xfId="30212" xr:uid="{90312F7B-2D6D-405C-8052-43F9AAADE25C}"/>
    <cellStyle name="Normal 6 3 4 5 3 2" xfId="31356" xr:uid="{E7349462-429D-4D08-82F3-1A2EB2E58B37}"/>
    <cellStyle name="Normal 6 3 4 5 4" xfId="31552" xr:uid="{1042ECBD-2BB7-4E90-905B-07F8507D3AB7}"/>
    <cellStyle name="Normal 6 3 4 6" xfId="4037" xr:uid="{8D1101F3-0C22-4BE8-AF14-06E549D8B1C0}"/>
    <cellStyle name="Normal 6 3 4 6 2" xfId="4707" xr:uid="{309113B5-9206-44C4-9B50-F0859B4F4AC0}"/>
    <cellStyle name="Normal 6 3 4 6 3" xfId="30329" xr:uid="{75C41231-A56E-451C-A0E6-06EE355C936A}"/>
    <cellStyle name="Normal 6 3 4 6 3 2" xfId="31472" xr:uid="{E83C45BE-E56B-493C-B749-8DBB698D4281}"/>
    <cellStyle name="Normal 6 3 4 6 4" xfId="31669" xr:uid="{BED4E2F1-8BFE-49E7-94A6-F6C20E56EE89}"/>
    <cellStyle name="Normal 6 3 4 7" xfId="30149" xr:uid="{230E3327-1DCE-4021-B3F8-983D1A5A137A}"/>
    <cellStyle name="Normal 6 3 4 7 2" xfId="30517" xr:uid="{E88A4B4D-5E2F-4EF4-8F91-154A61DEACCE}"/>
    <cellStyle name="Normal 6 3 5" xfId="29608" xr:uid="{631E655F-7844-43BA-9955-2AD29CB8158C}"/>
    <cellStyle name="Normal 6 3 5 2" xfId="29636" xr:uid="{B4AFCDD8-862C-4144-A948-C80FD9D9C627}"/>
    <cellStyle name="Normal 6 3 5 3" xfId="30364" xr:uid="{BB71A935-D937-468C-AA47-D9536B9840FB}"/>
    <cellStyle name="Normal 6 3 5 3 2" xfId="30519" xr:uid="{EB168DF3-E7E9-4582-9E18-6217A4D688DD}"/>
    <cellStyle name="Normal 6 3 6" xfId="31499" xr:uid="{DD156CEF-7EAB-43B9-BB83-25E20C183EA0}"/>
    <cellStyle name="Normal 6 4" xfId="1282" xr:uid="{00000000-0005-0000-0000-0000CE060000}"/>
    <cellStyle name="Normal 6 4 2" xfId="29576"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5" xr:uid="{6CE7B02B-D1CE-4710-96B7-8A6DF2DAC870}"/>
    <cellStyle name="Normal 6 5 3 2 3 2 2 3" xfId="23024" xr:uid="{4E9BE13E-A5E0-47E2-AFF3-48DE17D58116}"/>
    <cellStyle name="Normal 6 5 3 2 3 2 3" xfId="1291" xr:uid="{00000000-0005-0000-0000-0000D7060000}"/>
    <cellStyle name="Normal 6 5 3 2 3 2 3 2" xfId="2019" xr:uid="{00000000-0005-0000-0000-0000D8060000}"/>
    <cellStyle name="Normal 6 5 3 2 3 2 3 3" xfId="3752" xr:uid="{00000000-0005-0000-0000-00003A060000}"/>
    <cellStyle name="Normal 6 5 3 2 3 2 3 3 2" xfId="4749" xr:uid="{5673C234-99C3-4A51-9CB0-6C6BF3ACCAF4}"/>
    <cellStyle name="Normal 6 5 3 2 3 2 3 3 3" xfId="30277" xr:uid="{E39C729E-3986-412E-9582-DDBDB6F5B372}"/>
    <cellStyle name="Normal 6 5 3 2 3 2 3 3 3 2" xfId="31420" xr:uid="{3CA02C8E-1377-438F-8ACF-277F8C8DB7A0}"/>
    <cellStyle name="Normal 6 5 3 2 3 2 3 3 4" xfId="31617" xr:uid="{0A1895AA-EE88-42AC-B89A-BCDB4B9319D4}"/>
    <cellStyle name="Normal 6 5 3 2 3 2 4" xfId="22681" xr:uid="{9FD8EF5C-1DF1-4ABC-86B0-BC0A24BC7DB0}"/>
    <cellStyle name="Normal 6 5 3 2 3 3" xfId="1292" xr:uid="{00000000-0005-0000-0000-0000D9060000}"/>
    <cellStyle name="Normal 6 5 3 2 3 4" xfId="2976" xr:uid="{00000000-0005-0000-0000-0000B7070000}"/>
    <cellStyle name="Normal 6 5 3 2 3 4 2" xfId="31276" xr:uid="{AC78F16B-C398-421C-B6DA-60754B2F6068}"/>
    <cellStyle name="Normal 6 5 3 2 3 5" xfId="2135" xr:uid="{00000000-0005-0000-0000-0000D4020000}"/>
    <cellStyle name="Normal 6 5 3 2 3 5 2" xfId="4647" xr:uid="{6EE5CD5D-2630-46DB-98C1-E0A91C088B26}"/>
    <cellStyle name="Normal 6 5 3 2 3 5 3" xfId="30216" xr:uid="{ADF6D548-1F3A-459F-A750-74CD99FDEE9A}"/>
    <cellStyle name="Normal 6 5 3 2 3 5 3 2" xfId="31360" xr:uid="{B71D2F94-18B1-4748-AC7B-9E99EEE3BBE2}"/>
    <cellStyle name="Normal 6 5 3 2 3 5 4" xfId="31556" xr:uid="{F49B284C-4158-45C7-A289-51B9D8DE13A3}"/>
    <cellStyle name="Normal 6 5 3 2 3 6" xfId="4041" xr:uid="{8B315A9F-8391-474D-B4C0-405EE4404F8E}"/>
    <cellStyle name="Normal 6 5 3 2 3 6 2" xfId="4712" xr:uid="{B2D6BDD1-5721-402C-A1EB-DE58BA876C84}"/>
    <cellStyle name="Normal 6 5 3 2 3 6 3" xfId="30333" xr:uid="{BB68FD68-7256-47F7-953D-2BBE26864CDA}"/>
    <cellStyle name="Normal 6 5 3 2 3 6 3 2" xfId="31475" xr:uid="{8C01FEE2-79B9-4A0F-A784-4FD92A5B6B0B}"/>
    <cellStyle name="Normal 6 5 3 2 3 6 4" xfId="31673" xr:uid="{EBE5DAA1-C59B-46EC-A8F2-1CE773456805}"/>
    <cellStyle name="Normal 6 5 3 2 3 7" xfId="30152" xr:uid="{49112585-27FD-43F2-BF44-AC831E47158C}"/>
    <cellStyle name="Normal 6 5 3 2 3 7 2" xfId="30521" xr:uid="{97E9803D-6432-444E-A890-68A0602A16F1}"/>
    <cellStyle name="Normal 6 5 3 2 4" xfId="1293" xr:uid="{00000000-0005-0000-0000-0000DA060000}"/>
    <cellStyle name="Normal 6 5 3 2 4 2" xfId="2975" xr:uid="{00000000-0005-0000-0000-0000B8070000}"/>
    <cellStyle name="Normal 6 5 3 2 4 3" xfId="22771" xr:uid="{CD57B1BC-3F34-42E2-9CEF-B7D110F41FF7}"/>
    <cellStyle name="Normal 6 5 3 2 4 3 2" xfId="29617" xr:uid="{9DAA4DA3-BA88-49B7-AE77-A0A630F355B2}"/>
    <cellStyle name="Normal 6 5 3 2 4 3 3" xfId="29609" xr:uid="{8CF9AABB-3F53-411E-BD53-F0F5DD0A33EC}"/>
    <cellStyle name="Normal 6 5 3 2 4 3 3 2" xfId="29649" xr:uid="{40128613-59DC-4F9E-A541-DEA5B2B014E4}"/>
    <cellStyle name="Normal 6 5 3 2 4 3 3 3" xfId="30391" xr:uid="{3896CCD4-4803-40CF-8441-650569527929}"/>
    <cellStyle name="Normal 6 5 3 2 4 3 3 4" xfId="30378" xr:uid="{CBA19119-5BB4-4E00-A950-1BDA2D9F3805}"/>
    <cellStyle name="Normal 6 5 3 2 4 3 3 4 2" xfId="31717" xr:uid="{8630AAF4-9A72-44FF-B5C2-D15011E2D118}"/>
    <cellStyle name="Normal 6 5 3 2 4 3 4" xfId="30365" xr:uid="{ECE487CF-3F45-4A59-B530-7A43F95E48BF}"/>
    <cellStyle name="Normal 6 5 3 2 4 3 4 2" xfId="31704" xr:uid="{08509A36-70E6-4EBD-A46D-BFCD7652D951}"/>
    <cellStyle name="Normal 6 5 3 2 5" xfId="2134" xr:uid="{00000000-0005-0000-0000-0000D2020000}"/>
    <cellStyle name="Normal 6 5 3 2 5 2" xfId="4683" xr:uid="{985E2EB5-9E1E-43AC-B0AB-0DDE28EC2B5C}"/>
    <cellStyle name="Normal 6 5 3 2 5 3" xfId="30215" xr:uid="{D46CE359-6D20-457D-B96B-F51C055BD562}"/>
    <cellStyle name="Normal 6 5 3 2 5 3 2" xfId="31359" xr:uid="{988CB04C-674F-41D1-A07E-95491E04BE7D}"/>
    <cellStyle name="Normal 6 5 3 2 5 4" xfId="31555" xr:uid="{D1D84B56-D950-4446-AE9F-C32773F7F07D}"/>
    <cellStyle name="Normal 6 5 3 2 6" xfId="4040" xr:uid="{8635F82C-04F7-4EC6-B923-CFC4350C7830}"/>
    <cellStyle name="Normal 6 5 3 2 6 2" xfId="4720" xr:uid="{5D5E7BFF-9D34-4E6B-9329-AD7DE75B6822}"/>
    <cellStyle name="Normal 6 5 3 2 6 3" xfId="30332" xr:uid="{32DCCDDE-5942-4CE1-9E1F-32A881D5BAD7}"/>
    <cellStyle name="Normal 6 5 3 2 6 3 2" xfId="31474" xr:uid="{5FA83714-5914-4708-8333-1CC83A3DDB0D}"/>
    <cellStyle name="Normal 6 5 3 2 6 4" xfId="31672" xr:uid="{E9FE8281-905A-4173-80C7-82183386EABC}"/>
    <cellStyle name="Normal 6 5 3 2 7" xfId="30151" xr:uid="{940D94C0-6359-4490-BCCE-8FEBED747550}"/>
    <cellStyle name="Normal 6 5 3 2 7 2" xfId="30520"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0" xr:uid="{00000000-0005-0000-0000-0000E0060000}"/>
    <cellStyle name="Normal 6 5 3 4 2 2 2 2 2" xfId="30070" xr:uid="{CE4D3F89-E104-4E7C-94DC-8DEA8C31FCE9}"/>
    <cellStyle name="Normal 6 5 3 4 2 2 2 3" xfId="3753" xr:uid="{00000000-0005-0000-0000-000041060000}"/>
    <cellStyle name="Normal 6 5 3 4 2 2 2 3 2" xfId="4750" xr:uid="{26BAC224-8031-4231-90D3-310CC68CB6C0}"/>
    <cellStyle name="Normal 6 5 3 4 2 2 2 3 3" xfId="30278" xr:uid="{D5CEC65A-2ADC-4D45-B3B7-ADDDF3F54B9C}"/>
    <cellStyle name="Normal 6 5 3 4 2 2 2 3 3 2" xfId="31421" xr:uid="{F627CE79-B180-42C5-A491-6351F4C67CBE}"/>
    <cellStyle name="Normal 6 5 3 4 2 2 2 3 4" xfId="31618" xr:uid="{BB2108BE-1192-4E13-B6B9-9D2AB265B6C3}"/>
    <cellStyle name="Normal 6 5 3 4 2 2 2 4" xfId="25649" xr:uid="{027883EB-AA0E-41FF-81FB-F1BBC81CE7B2}"/>
    <cellStyle name="Normal 6 5 3 4 2 2 3" xfId="2021" xr:uid="{00000000-0005-0000-0000-0000E1060000}"/>
    <cellStyle name="Normal 6 5 3 4 2 2 4" xfId="23688" xr:uid="{CA3DAEF0-6343-4558-A238-4D98377C6D1B}"/>
    <cellStyle name="Normal 6 5 3 4 2 3" xfId="1299" xr:uid="{00000000-0005-0000-0000-0000E2060000}"/>
    <cellStyle name="Normal 6 5 3 4 2 3 2" xfId="1300" xr:uid="{00000000-0005-0000-0000-0000E3060000}"/>
    <cellStyle name="Normal 6 5 3 4 2 3 2 2" xfId="24929" xr:uid="{E909B7A4-5CBD-4AAC-BDAA-0C01073A2252}"/>
    <cellStyle name="Normal 6 5 3 4 2 3 2 3" xfId="24546" xr:uid="{FAAE128B-02E0-4F7E-969B-D2ECFB9E58C6}"/>
    <cellStyle name="Normal 6 5 3 4 2 3 3" xfId="1301" xr:uid="{00000000-0005-0000-0000-0000E4060000}"/>
    <cellStyle name="Normal 6 5 3 4 2 3 3 2" xfId="23110" xr:uid="{5C06B36C-8B41-47F4-8669-E1A3D37189EF}"/>
    <cellStyle name="Normal 6 5 3 4 2 3 3 3" xfId="24192" xr:uid="{E0A3CB2B-323E-45C9-B368-4BFDAA379657}"/>
    <cellStyle name="Normal 6 5 3 4 2 3 4" xfId="2137" xr:uid="{00000000-0005-0000-0000-0000DA020000}"/>
    <cellStyle name="Normal 6 5 3 4 2 3 4 2" xfId="4791" xr:uid="{654C328A-1FF9-4AC4-BD39-89BAD01AAAF1}"/>
    <cellStyle name="Normal 6 5 3 4 2 3 4 3" xfId="30218" xr:uid="{315EE6F0-4A4B-4614-90D5-5242C6E49BBC}"/>
    <cellStyle name="Normal 6 5 3 4 2 3 4 3 2" xfId="31362" xr:uid="{946949EA-0176-4BCD-B99E-F7D135D21458}"/>
    <cellStyle name="Normal 6 5 3 4 2 3 4 4" xfId="31558" xr:uid="{F5FB7FA9-7FF9-4592-9A76-78A07223589D}"/>
    <cellStyle name="Normal 6 5 3 4 2 3 5" xfId="25818" xr:uid="{146A0A89-FA15-4673-83D1-1BD48BA23B4F}"/>
    <cellStyle name="Normal 6 5 3 4 2 3 6" xfId="30541" xr:uid="{1E4E56E2-FCF3-4C9E-A5C1-C675C3F1A005}"/>
    <cellStyle name="Normal 6 5 3 4 2 4" xfId="24938" xr:uid="{FD27707B-D4A4-422F-BC64-0031AA3E4D05}"/>
    <cellStyle name="Normal 6 5 3 4 3" xfId="1302" xr:uid="{00000000-0005-0000-0000-0000E5060000}"/>
    <cellStyle name="Normal 6 5 3 4 4" xfId="2977" xr:uid="{00000000-0005-0000-0000-0000C0070000}"/>
    <cellStyle name="Normal 6 5 3 4 4 2" xfId="31294" xr:uid="{AB74C274-9F21-4F33-97DC-03C78C47142A}"/>
    <cellStyle name="Normal 6 5 3 4 5" xfId="2136" xr:uid="{00000000-0005-0000-0000-0000D7020000}"/>
    <cellStyle name="Normal 6 5 3 4 5 2" xfId="4667" xr:uid="{D2333BB9-76BA-48B1-B619-1F9C6401FD25}"/>
    <cellStyle name="Normal 6 5 3 4 5 3" xfId="30217" xr:uid="{62554BF8-65F6-4FEE-9102-1517F5320031}"/>
    <cellStyle name="Normal 6 5 3 4 5 3 2" xfId="31361" xr:uid="{8411E2B0-CE72-4FAF-B1B5-E2FDF3AB6116}"/>
    <cellStyle name="Normal 6 5 3 4 5 4" xfId="31557" xr:uid="{613255CF-C246-4231-95AD-15A9EA1A28E1}"/>
    <cellStyle name="Normal 6 5 3 4 6" xfId="4042" xr:uid="{13FADCA8-36DC-469D-8F55-211BB24FA64B}"/>
    <cellStyle name="Normal 6 5 3 4 6 2" xfId="4754" xr:uid="{ABAADEE5-6BDD-4DDF-988F-045E065F16C3}"/>
    <cellStyle name="Normal 6 5 3 4 6 3" xfId="30334" xr:uid="{C370706B-D050-44A6-8DBC-4B79D80786ED}"/>
    <cellStyle name="Normal 6 5 3 4 6 3 2" xfId="31476" xr:uid="{A2072E34-E841-4339-9FD5-C6D6C717F7C6}"/>
    <cellStyle name="Normal 6 5 3 4 6 4" xfId="31674" xr:uid="{A7B8BC6B-0D84-401C-BCE1-1C3CE034DBAA}"/>
    <cellStyle name="Normal 6 5 3 4 7" xfId="30153" xr:uid="{B6B1B1A2-B731-440F-A283-79585C0A73B2}"/>
    <cellStyle name="Normal 6 5 3 4 7 2" xfId="30522" xr:uid="{8E1F6B5E-F917-4E06-A35E-B3F4B762C63D}"/>
    <cellStyle name="Normal 6 5 3 5" xfId="1303" xr:uid="{00000000-0005-0000-0000-0000E6060000}"/>
    <cellStyle name="Normal 6 5 3 5 2" xfId="1304" xr:uid="{00000000-0005-0000-0000-0000E7060000}"/>
    <cellStyle name="Normal 6 5 3 5 3" xfId="3754" xr:uid="{00000000-0005-0000-0000-000048060000}"/>
    <cellStyle name="Normal 6 5 3 5 3 2" xfId="4729" xr:uid="{AA82DB5A-447D-4511-8EB9-24556BA2CB0E}"/>
    <cellStyle name="Normal 6 5 3 5 3 2 2" xfId="27330" xr:uid="{B4F852AE-EC89-4A98-8D9A-9E80570804CD}"/>
    <cellStyle name="Normal 6 5 3 5 3 3" xfId="23852" xr:uid="{67DDA71D-7964-413D-BDC5-5EE7AA0D2113}"/>
    <cellStyle name="Normal 6 5 3 5 3 4" xfId="30279" xr:uid="{0F482ABE-F9DD-4AE1-B958-7F9AACCE1E1C}"/>
    <cellStyle name="Normal 6 5 3 5 3 4 2" xfId="31422" xr:uid="{8090AB6F-2CAE-48D4-BCB0-D8D0AD244004}"/>
    <cellStyle name="Normal 6 5 3 5 3 5" xfId="31619" xr:uid="{F37F9835-CED0-41DF-BE2E-CCAD9E7DE39B}"/>
    <cellStyle name="Normal 6 5 3 5 4" xfId="23273"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2" xr:uid="{42C34BA9-5B93-4F83-838A-E71B19AEACFC}"/>
    <cellStyle name="Normal 6 5 4 3 2 2 3" xfId="24337" xr:uid="{1384C54E-DAFE-4C52-84EF-49846655DA71}"/>
    <cellStyle name="Normal 6 5 4 3 2 3" xfId="1310" xr:uid="{00000000-0005-0000-0000-0000ED060000}"/>
    <cellStyle name="Normal 6 5 4 3 2 3 2" xfId="2022" xr:uid="{00000000-0005-0000-0000-0000EE060000}"/>
    <cellStyle name="Normal 6 5 4 3 2 3 3" xfId="3755" xr:uid="{00000000-0005-0000-0000-00004F060000}"/>
    <cellStyle name="Normal 6 5 4 3 2 3 3 2" xfId="4792" xr:uid="{156ECD42-9B10-42E7-81DB-911B21DCE73A}"/>
    <cellStyle name="Normal 6 5 4 3 2 3 3 3" xfId="30280" xr:uid="{44E45A56-0938-496E-848A-9D883B75B8E6}"/>
    <cellStyle name="Normal 6 5 4 3 2 3 3 3 2" xfId="31423" xr:uid="{104720AE-072D-43E6-A876-8E12BB329AC9}"/>
    <cellStyle name="Normal 6 5 4 3 2 3 3 4" xfId="31620" xr:uid="{C63255E8-1A1C-4DD5-BCD8-566984E31045}"/>
    <cellStyle name="Normal 6 5 4 3 2 4" xfId="24663" xr:uid="{C8FD317F-C620-40B3-9E84-C86134062E28}"/>
    <cellStyle name="Normal 6 5 4 3 3" xfId="1311" xr:uid="{00000000-0005-0000-0000-0000EF060000}"/>
    <cellStyle name="Normal 6 5 4 3 4" xfId="2978" xr:uid="{00000000-0005-0000-0000-0000C6070000}"/>
    <cellStyle name="Normal 6 5 4 3 4 2" xfId="31299" xr:uid="{1D63F91C-4880-4AD8-ACE6-3490B3C191AF}"/>
    <cellStyle name="Normal 6 5 4 3 5" xfId="2139" xr:uid="{00000000-0005-0000-0000-0000DE020000}"/>
    <cellStyle name="Normal 6 5 4 3 5 2" xfId="3771" xr:uid="{0DAEABF9-E059-45BB-9EA3-DB8CCF44184B}"/>
    <cellStyle name="Normal 6 5 4 3 5 3" xfId="30220" xr:uid="{45838C83-4A43-4932-BDCE-C8F337A6FF93}"/>
    <cellStyle name="Normal 6 5 4 3 5 3 2" xfId="31364" xr:uid="{1681B1FF-BD73-48EA-B617-B273CD937AF6}"/>
    <cellStyle name="Normal 6 5 4 3 5 4" xfId="31560" xr:uid="{D408C2DC-B73E-44AF-B237-D74B8744DB20}"/>
    <cellStyle name="Normal 6 5 4 3 6" xfId="4044" xr:uid="{3B6C1D61-E8B0-4D32-BD74-479DABBA050E}"/>
    <cellStyle name="Normal 6 5 4 3 6 2" xfId="4742" xr:uid="{AB0FA666-59CA-452D-8185-BFDD339259A5}"/>
    <cellStyle name="Normal 6 5 4 3 6 3" xfId="30336" xr:uid="{A0F6DACF-5765-4B5B-B0D5-474B058864BF}"/>
    <cellStyle name="Normal 6 5 4 3 6 3 2" xfId="31478" xr:uid="{399043F7-6F4A-4A3E-9634-085F7EF1332F}"/>
    <cellStyle name="Normal 6 5 4 3 6 4" xfId="31676" xr:uid="{0C618089-00EB-4E10-B4F7-F237E3E30D1F}"/>
    <cellStyle name="Normal 6 5 4 3 7" xfId="30155" xr:uid="{E689BF94-8089-4EDB-8A90-EC9DD05FAEB6}"/>
    <cellStyle name="Normal 6 5 4 3 7 2" xfId="30524" xr:uid="{EFBA4820-C840-4148-BF88-6BDF2F0347D9}"/>
    <cellStyle name="Normal 6 5 4 4" xfId="1312" xr:uid="{00000000-0005-0000-0000-0000F0060000}"/>
    <cellStyle name="Normal 6 5 4 4 2" xfId="2023" xr:uid="{00000000-0005-0000-0000-0000F1060000}"/>
    <cellStyle name="Normal 6 5 4 4 3" xfId="3756" xr:uid="{00000000-0005-0000-0000-000052060000}"/>
    <cellStyle name="Normal 6 5 4 4 3 2" xfId="4802" xr:uid="{7A47A254-C6AA-423D-9FA2-08282F4CE5E0}"/>
    <cellStyle name="Normal 6 5 4 4 3 3" xfId="30281" xr:uid="{0B00FD0E-6729-4916-9762-F885F79C9AA2}"/>
    <cellStyle name="Normal 6 5 4 4 3 3 2" xfId="31424" xr:uid="{06166BF6-49AB-4FD9-B6C9-466EFABFB73C}"/>
    <cellStyle name="Normal 6 5 4 4 3 4" xfId="31621" xr:uid="{F51A84E7-859C-4016-A24B-CC6BB58A5781}"/>
    <cellStyle name="Normal 6 5 4 5" xfId="2138" xr:uid="{00000000-0005-0000-0000-0000DC020000}"/>
    <cellStyle name="Normal 6 5 4 5 2" xfId="4627" xr:uid="{F656D414-B9FB-4E57-A874-02EABF4164A9}"/>
    <cellStyle name="Normal 6 5 4 5 3" xfId="30219" xr:uid="{CC65D777-7FA0-471D-A07E-954A4411B4C7}"/>
    <cellStyle name="Normal 6 5 4 5 3 2" xfId="31363" xr:uid="{73E9ABE8-24A6-412C-9014-B32C406F5254}"/>
    <cellStyle name="Normal 6 5 4 5 4" xfId="31559" xr:uid="{6EB7D5EF-0E62-4B3E-BC7A-4EBD9D7356D9}"/>
    <cellStyle name="Normal 6 5 4 6" xfId="4043" xr:uid="{275714B7-5104-4FAB-9E0E-B1CADB04BD20}"/>
    <cellStyle name="Normal 6 5 4 6 2" xfId="4757" xr:uid="{66B4AC42-B19A-46C7-BB60-AA3BF5A56B35}"/>
    <cellStyle name="Normal 6 5 4 6 3" xfId="30335" xr:uid="{0B89003E-3F94-4F85-8781-8734CDF2F216}"/>
    <cellStyle name="Normal 6 5 4 6 3 2" xfId="31477" xr:uid="{28AE4F89-814E-43D6-B004-239043802B5A}"/>
    <cellStyle name="Normal 6 5 4 6 4" xfId="31675" xr:uid="{C9E8D383-49F9-4B00-9D73-DB9D2C0D47B7}"/>
    <cellStyle name="Normal 6 5 4 7" xfId="30154" xr:uid="{2552D7E3-E9B3-4241-AB50-FAF890DD8E42}"/>
    <cellStyle name="Normal 6 5 4 7 2" xfId="30523" xr:uid="{4C0D5AE6-EFC9-4BFA-B323-123CB782B2A7}"/>
    <cellStyle name="Normal 6 5 5" xfId="2070" xr:uid="{00000000-0005-0000-0000-0000CF020000}"/>
    <cellStyle name="Normal 6 5 5 2" xfId="4761" xr:uid="{58B42343-3889-4193-AB92-064DC779A64F}"/>
    <cellStyle name="Normal 6 5 5 3" xfId="30170" xr:uid="{1B9038EE-4F4C-4744-8861-25102551DC54}"/>
    <cellStyle name="Normal 6 5 5 3 2" xfId="30525" xr:uid="{438B0090-C4E0-4040-B6B8-2ED195399BE5}"/>
    <cellStyle name="Normal 6 5 5 4" xfId="31510" xr:uid="{22A88986-2C4B-4B97-B1CE-8329EB5EAAF9}"/>
    <cellStyle name="Normal 6 5 6" xfId="30114" xr:uid="{8D7A58C9-2680-41F9-B10A-5FB6EB00FD95}"/>
    <cellStyle name="Normal 6 5 6 2" xfId="30475" xr:uid="{6AC3E222-93E2-4ED5-A04F-8AD2183A95F8}"/>
    <cellStyle name="Normal 6 6" xfId="1313" xr:uid="{00000000-0005-0000-0000-0000F2060000}"/>
    <cellStyle name="Normal 6 6 10" xfId="30156" xr:uid="{52A1F13F-0078-432B-BBAA-5F6768E9F38E}"/>
    <cellStyle name="Normal 6 6 10 2" xfId="31503"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9" xr:uid="{FF7B7CA6-5BAD-4B3B-BFA9-B67F9521BFD9}"/>
    <cellStyle name="Normal 6 6 3 3 2 3" xfId="23761" xr:uid="{C401F704-A611-42D7-8DE8-0593ABE99CAF}"/>
    <cellStyle name="Normal 6 6 3 3 3" xfId="1319" xr:uid="{00000000-0005-0000-0000-0000F8060000}"/>
    <cellStyle name="Normal 6 6 3 3 4" xfId="2141" xr:uid="{00000000-0005-0000-0000-0000E4020000}"/>
    <cellStyle name="Normal 6 6 3 3 4 2" xfId="4746" xr:uid="{DCE992B0-96C0-4517-B80E-99DBA26EC200}"/>
    <cellStyle name="Normal 6 6 3 3 4 3" xfId="25600" xr:uid="{C235D33F-C474-40C8-AD55-EC553E1D42A9}"/>
    <cellStyle name="Normal 6 6 3 3 4 4" xfId="30222" xr:uid="{1E0F7A3C-2BD1-4F71-A059-2E52E4FFE1B1}"/>
    <cellStyle name="Normal 6 6 3 3 4 4 2" xfId="31366" xr:uid="{0CD2B232-A623-46D5-BE56-9B0330ABDEE6}"/>
    <cellStyle name="Normal 6 6 3 3 4 5" xfId="31562" xr:uid="{644EB2C4-45E6-4172-BD45-78B17057F6A4}"/>
    <cellStyle name="Normal 6 6 3 3 5" xfId="30462" xr:uid="{904D57A7-5920-484C-BF65-E06F982671D6}"/>
    <cellStyle name="Normal 6 6 3 3 6" xfId="30542" xr:uid="{45581F97-261A-4B5F-B6BF-52BB811941F9}"/>
    <cellStyle name="Normal 6 6 3 4" xfId="1320" xr:uid="{00000000-0005-0000-0000-0000F9060000}"/>
    <cellStyle name="Normal 6 6 3 4 2" xfId="1321" xr:uid="{00000000-0005-0000-0000-0000FA060000}"/>
    <cellStyle name="Normal 6 6 3 4 3" xfId="3757" xr:uid="{00000000-0005-0000-0000-00005A060000}"/>
    <cellStyle name="Normal 6 6 3 4 3 2" xfId="4740" xr:uid="{CCE72AF1-1693-42F5-A9FF-B4A64FA2FDC4}"/>
    <cellStyle name="Normal 6 6 3 4 3 3" xfId="30282" xr:uid="{43EAA275-4ABE-462B-9447-B627D0C084F1}"/>
    <cellStyle name="Normal 6 6 3 4 3 3 2" xfId="31425" xr:uid="{93AAD6B1-80BF-4EEF-8D5D-CD727227AB72}"/>
    <cellStyle name="Normal 6 6 3 4 3 4" xfId="31622"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3" xr:uid="{7F9A15D0-EF01-4699-9491-9EC3553B5AF8}"/>
    <cellStyle name="Normal 6 6 4 2 2 3" xfId="25240" xr:uid="{0B833901-0D74-483C-8682-00DEB559717D}"/>
    <cellStyle name="Normal 6 6 4 2 3" xfId="1325" xr:uid="{00000000-0005-0000-0000-0000FE060000}"/>
    <cellStyle name="Normal 6 6 4 2 3 2" xfId="2024" xr:uid="{00000000-0005-0000-0000-0000FF060000}"/>
    <cellStyle name="Normal 6 6 4 2 3 3" xfId="3758" xr:uid="{00000000-0005-0000-0000-00005F060000}"/>
    <cellStyle name="Normal 6 6 4 2 3 3 2" xfId="4809" xr:uid="{D4480518-64CC-4BAE-AD63-DB0C87A603E7}"/>
    <cellStyle name="Normal 6 6 4 2 3 3 3" xfId="30283" xr:uid="{A757C1CC-289F-47DA-B927-DF3F89752397}"/>
    <cellStyle name="Normal 6 6 4 2 3 3 3 2" xfId="31426" xr:uid="{E50733EF-7DA7-4CC6-8EE1-0A08A8F17A48}"/>
    <cellStyle name="Normal 6 6 4 2 3 3 4" xfId="31623" xr:uid="{116C31C3-ADCC-4EDA-827C-4B657CD536F0}"/>
    <cellStyle name="Normal 6 6 4 2 4" xfId="24611" xr:uid="{0E019910-37DE-43E1-BDD5-941731A48A83}"/>
    <cellStyle name="Normal 6 6 4 3" xfId="1326" xr:uid="{00000000-0005-0000-0000-000000070000}"/>
    <cellStyle name="Normal 6 6 4 4" xfId="2979" xr:uid="{00000000-0005-0000-0000-0000D1070000}"/>
    <cellStyle name="Normal 6 6 4 4 2" xfId="31285" xr:uid="{19635C23-0322-4BD8-97B1-5DC1FA748C5B}"/>
    <cellStyle name="Normal 6 6 4 5" xfId="2142" xr:uid="{00000000-0005-0000-0000-0000E6020000}"/>
    <cellStyle name="Normal 6 6 4 5 2" xfId="4635" xr:uid="{BD1045AF-7E49-48EA-AF41-B1E7071CB221}"/>
    <cellStyle name="Normal 6 6 4 5 3" xfId="30223" xr:uid="{6D024BB1-BCE9-45B1-B4E9-3324C92FA7CE}"/>
    <cellStyle name="Normal 6 6 4 5 3 2" xfId="31367" xr:uid="{A3F6340C-D451-475A-A982-207B891A2261}"/>
    <cellStyle name="Normal 6 6 4 5 4" xfId="31563" xr:uid="{E815B1D5-FDA4-48C8-A684-C03B7EE3E407}"/>
    <cellStyle name="Normal 6 6 4 6" xfId="4046" xr:uid="{7E3C1600-D01B-4C17-A3C8-5A48EC2345CF}"/>
    <cellStyle name="Normal 6 6 4 6 2" xfId="4714" xr:uid="{68449821-113B-44E2-90F0-E71E4937E5CF}"/>
    <cellStyle name="Normal 6 6 4 6 3" xfId="30338" xr:uid="{4FEA25DB-3C81-4F82-B8DE-5FCA09BE2E0B}"/>
    <cellStyle name="Normal 6 6 4 6 3 2" xfId="31480" xr:uid="{1305EA02-9F5C-4ACE-9E7C-1E5681505D17}"/>
    <cellStyle name="Normal 6 6 4 6 4" xfId="31678" xr:uid="{6C3874CC-609C-48F8-B7E4-A3BC65EC6DA6}"/>
    <cellStyle name="Normal 6 6 4 7" xfId="30157" xr:uid="{5E7B4808-922D-4165-8936-0598A0A6DAFF}"/>
    <cellStyle name="Normal 6 6 4 7 2" xfId="30526"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6" xr:uid="{E7DC806F-0CF2-49E3-9BF1-8EFF6AC3C9C6}"/>
    <cellStyle name="Normal 6 6 6 3 2 2" xfId="4785" xr:uid="{7B28557E-58D5-4C46-AD75-D9193304C79B}"/>
    <cellStyle name="Normal 6 6 6 3 2 3" xfId="30349" xr:uid="{3218E97D-CD8C-4646-865A-D9FE354D3366}"/>
    <cellStyle name="Normal 6 6 6 3 2 3 2" xfId="31489" xr:uid="{3CAE3964-BC01-4657-A282-A605E568255D}"/>
    <cellStyle name="Normal 6 6 6 3 2 4" xfId="31689" xr:uid="{678B2E18-3999-4540-B1B8-C66D5ECF9D30}"/>
    <cellStyle name="Normal 6 6 6 3 3" xfId="25363" xr:uid="{25F2D5BA-2D6F-4E91-8FBB-4B9D252657D9}"/>
    <cellStyle name="Normal 6 6 6 4" xfId="2152" xr:uid="{00000000-0005-0000-0000-0000E9020000}"/>
    <cellStyle name="Normal 6 6 6 4 2" xfId="4690" xr:uid="{114F1330-7415-461B-B792-61BE07D55AC7}"/>
    <cellStyle name="Normal 6 6 6 4 3" xfId="30233" xr:uid="{F58AE918-38CD-4E0E-A2D9-09149BED6B00}"/>
    <cellStyle name="Normal 6 6 6 4 3 2" xfId="31377" xr:uid="{4B856CE8-FBE5-40B9-9BC7-A62E57FFCD5D}"/>
    <cellStyle name="Normal 6 6 6 4 4" xfId="31573" xr:uid="{4C1B4E78-3692-4AD9-812B-F104F8C9273E}"/>
    <cellStyle name="Normal 6 6 6 5" xfId="4095" xr:uid="{E42903F7-CF43-4BB8-AC03-F1EB46C1FC19}"/>
    <cellStyle name="Normal 6 6 6 5 2" xfId="4766" xr:uid="{2CC1BF88-5B5D-4701-8916-7B15CC9D2D01}"/>
    <cellStyle name="Normal 6 6 6 5 3" xfId="30347" xr:uid="{98CCC825-4A1A-42E6-B1AA-0E2C69D86523}"/>
    <cellStyle name="Normal 6 6 6 5 3 2" xfId="30468" xr:uid="{4FBD431D-8DEA-4803-A24A-7EA12E3C3A28}"/>
    <cellStyle name="Normal 6 6 6 5 4" xfId="31687" xr:uid="{C49B3C7B-D919-4712-AAA7-9D97D397881B}"/>
    <cellStyle name="Normal 6 6 6 6" xfId="25713" xr:uid="{CE44424C-FDE2-4274-9AAC-2B2782EEB566}"/>
    <cellStyle name="Normal 6 6 6 6 2" xfId="26402" xr:uid="{DEBDC983-AB32-4C69-A2AF-B29A4C97979C}"/>
    <cellStyle name="Normal 6 6 6 6 3" xfId="31162" xr:uid="{BD47C53A-D048-4DE0-B9CB-CDDE1C18DABC}"/>
    <cellStyle name="Normal 6 6 7" xfId="1331" xr:uid="{00000000-0005-0000-0000-000005070000}"/>
    <cellStyle name="Normal 6 6 7 2" xfId="1332" xr:uid="{00000000-0005-0000-0000-000006070000}"/>
    <cellStyle name="Normal 6 6 7 3" xfId="3759" xr:uid="{00000000-0005-0000-0000-000066060000}"/>
    <cellStyle name="Normal 6 6 7 3 2" xfId="4797" xr:uid="{7A2B7AA4-4D8E-47BA-B48E-48FE92EFB13B}"/>
    <cellStyle name="Normal 6 6 7 3 3" xfId="30284" xr:uid="{2C0FF210-3F32-4667-BC76-A197BDA7207F}"/>
    <cellStyle name="Normal 6 6 7 3 3 2" xfId="31427" xr:uid="{AD38E9A4-55DA-497D-9BB3-C9C7088878B7}"/>
    <cellStyle name="Normal 6 6 7 3 4" xfId="31624" xr:uid="{42646DD9-025F-4705-9E62-4F3B5975772E}"/>
    <cellStyle name="Normal 6 6 8" xfId="2140" xr:uid="{00000000-0005-0000-0000-0000E0020000}"/>
    <cellStyle name="Normal 6 6 8 2" xfId="4773" xr:uid="{C961BEA7-4CED-4BA6-BDFD-A714A0F418E5}"/>
    <cellStyle name="Normal 6 6 8 3" xfId="30221" xr:uid="{37158C93-C128-47BC-9E38-D6AD1178AECA}"/>
    <cellStyle name="Normal 6 6 8 3 2" xfId="31365" xr:uid="{872114F9-D194-46EE-A5D9-EE1B0BAD18D4}"/>
    <cellStyle name="Normal 6 6 8 4" xfId="31561" xr:uid="{3F39477A-ED45-441A-A75D-B419A820AC75}"/>
    <cellStyle name="Normal 6 6 9" xfId="4045" xr:uid="{A50BAD3F-B140-4A20-83B4-791B93C5BDD0}"/>
    <cellStyle name="Normal 6 6 9 2" xfId="4822" xr:uid="{7CDE7D59-F383-4AF9-8CAA-D8B18AFC360A}"/>
    <cellStyle name="Normal 6 6 9 3" xfId="30337" xr:uid="{3A6A9E50-0BA5-4941-9213-B78E13DA814B}"/>
    <cellStyle name="Normal 6 6 9 3 2" xfId="31479" xr:uid="{6013DB08-71B5-4C90-970E-D19F82C70232}"/>
    <cellStyle name="Normal 6 6 9 4" xfId="31677" xr:uid="{53DDC73E-BA27-4E23-88D4-7A4DBD3D816F}"/>
    <cellStyle name="Normal 6 7" xfId="29574" xr:uid="{949E648E-1627-4304-B1D4-9DF911CA9729}"/>
    <cellStyle name="Normal 6 7 2" xfId="29631" xr:uid="{0E90CD01-BDD5-4813-BF65-92255AD7581D}"/>
    <cellStyle name="Normal 6 7 2 2" xfId="31250" xr:uid="{93E5B342-B8B5-4605-BBB7-D65BB0DA361E}"/>
    <cellStyle name="Normal 6 7 2 3" xfId="30418" xr:uid="{12179D78-6B54-4E06-83B0-9939D6079D0B}"/>
    <cellStyle name="Normal 6 7 3" xfId="29610" xr:uid="{7AF28517-C91E-49FA-99C2-5F623D4C0532}"/>
    <cellStyle name="Normal 6 7 3 2" xfId="29650" xr:uid="{53DFD4C6-C645-4A38-ACB5-6A77D465B439}"/>
    <cellStyle name="Normal 6 7 3 3" xfId="30392" xr:uid="{A5E5D95B-DDD1-4A2C-BD44-CABFE47ABDB3}"/>
    <cellStyle name="Normal 6 7 3 4" xfId="30379" xr:uid="{5155BC23-F086-4F1A-906F-131E56510975}"/>
    <cellStyle name="Normal 6 7 3 4 2" xfId="31718" xr:uid="{2BC8B870-CC42-4F6F-B727-0ADF1FB26729}"/>
    <cellStyle name="Normal 6 7 4" xfId="29639" xr:uid="{BF5B92AD-058E-4424-9669-B083BD07B8A2}"/>
    <cellStyle name="Normal 6 7 5" xfId="30366" xr:uid="{F68FEA24-123A-403F-96BE-EBB35A98CD3A}"/>
    <cellStyle name="Normal 6 7 5 2" xfId="31244" xr:uid="{E6CAD0FF-2279-4F48-A47B-5AABE6331490}"/>
    <cellStyle name="Normal 6 7 5 3" xfId="31705" xr:uid="{5A1A3DA2-D180-456E-AB85-E966B8A9EF63}"/>
    <cellStyle name="Normal 6 8" xfId="31496" xr:uid="{87BFBF72-39C8-449B-BCD7-58E40C532503}"/>
    <cellStyle name="Normal 7" xfId="1333" xr:uid="{00000000-0005-0000-0000-000007070000}"/>
    <cellStyle name="Normal 7 10" xfId="1334" xr:uid="{00000000-0005-0000-0000-000008070000}"/>
    <cellStyle name="Normal 7 10 10" xfId="9966" xr:uid="{359EDB8F-CE3F-4AAB-BA56-64B93A8BE2F6}"/>
    <cellStyle name="Normal 7 10 10 2" xfId="20346" xr:uid="{A0EBA2BB-938B-403C-AE99-D606E1476D6E}"/>
    <cellStyle name="Normal 7 10 11" xfId="24756" xr:uid="{DCAAA4C2-9861-49AD-92EC-882F2EE993BF}"/>
    <cellStyle name="Normal 7 10 12" xfId="12621" xr:uid="{9C120931-6A9C-4D9E-867D-D45C3FFA9BE0}"/>
    <cellStyle name="Normal 7 10 2" xfId="1335" xr:uid="{00000000-0005-0000-0000-000009070000}"/>
    <cellStyle name="Normal 7 10 2 2" xfId="1336" xr:uid="{00000000-0005-0000-0000-00000A070000}"/>
    <cellStyle name="Normal 7 10 2 2 2" xfId="5385" xr:uid="{A4B9A53A-3A43-4F3E-97AF-AF5E34941C4F}"/>
    <cellStyle name="Normal 7 10 2 2 2 2" xfId="23997" xr:uid="{5EF00CC8-C1B7-452B-B020-E7942E28CFBA}"/>
    <cellStyle name="Normal 7 10 2 2 2 3" xfId="26135" xr:uid="{DA00C987-569E-4341-827D-79B457BCFD94}"/>
    <cellStyle name="Normal 7 10 2 2 2 4" xfId="14682" xr:uid="{AF8FDFBD-6E65-4DA8-8B0E-B3F6654E15C5}"/>
    <cellStyle name="Normal 7 10 2 2 3" xfId="7135" xr:uid="{1F695DB0-07BF-463B-8722-C8FD9DE9EB6F}"/>
    <cellStyle name="Normal 7 10 2 2 3 2" xfId="27650" xr:uid="{8920B3EA-FA12-4A67-8439-E48C80F70C78}"/>
    <cellStyle name="Normal 7 10 2 2 3 3" xfId="26463" xr:uid="{E77B95E4-620B-4F7D-AC90-1902E601BB1F}"/>
    <cellStyle name="Normal 7 10 2 2 3 4" xfId="17515" xr:uid="{F420B961-5D2F-4632-BE6A-9C566417EBFD}"/>
    <cellStyle name="Normal 7 10 2 2 4" xfId="9968" xr:uid="{5F7FA390-95AA-49B3-AFEE-72F4C6921564}"/>
    <cellStyle name="Normal 7 10 2 2 4 2" xfId="29443" xr:uid="{9F168CC0-FBA2-4457-95B5-94D8723EC7E6}"/>
    <cellStyle name="Normal 7 10 2 2 4 3" xfId="20348" xr:uid="{20AEA8B9-C71C-492C-B138-253E81DD2236}"/>
    <cellStyle name="Normal 7 10 2 2 5" xfId="23412" xr:uid="{8A0A8ABF-D98B-4B79-A80A-A3B39774D71E}"/>
    <cellStyle name="Normal 7 10 2 2 6" xfId="13992" xr:uid="{6D8B82FA-0E6C-4705-9C7C-2244EF70DF8B}"/>
    <cellStyle name="Normal 7 10 2 3" xfId="2814" xr:uid="{00000000-0005-0000-0000-0000DA070000}"/>
    <cellStyle name="Normal 7 10 2 3 2" xfId="6030" xr:uid="{E04C8CEC-3F9D-4245-AA24-EF8271A18E37}"/>
    <cellStyle name="Normal 7 10 2 3 2 2" xfId="27610" xr:uid="{47AA8E0E-5398-489F-9C7E-069702AF5635}"/>
    <cellStyle name="Normal 7 10 2 3 2 3" xfId="15484" xr:uid="{7ED1D0C9-1B01-46B9-9DAD-C57BBC4FCD35}"/>
    <cellStyle name="Normal 7 10 2 3 3" xfId="7937" xr:uid="{1FEF77F3-0BD1-4C29-8FBA-6684FC4B16E9}"/>
    <cellStyle name="Normal 7 10 2 3 3 2" xfId="18317" xr:uid="{55CD75F5-A303-475B-ADFC-8BC97820FAA9}"/>
    <cellStyle name="Normal 7 10 2 3 4" xfId="10770" xr:uid="{AF006C00-1996-4209-87E4-9E26DBCAE9E4}"/>
    <cellStyle name="Normal 7 10 2 3 4 2" xfId="21150" xr:uid="{A4287C7A-E3EA-47F2-9467-86089E66D99F}"/>
    <cellStyle name="Normal 7 10 2 3 5" xfId="25407" xr:uid="{F96F5F49-5B26-4FCC-A7A2-514258545DFA}"/>
    <cellStyle name="Normal 7 10 2 3 6" xfId="13283" xr:uid="{A7A63833-42D2-46E1-964C-4D829DD7806C}"/>
    <cellStyle name="Normal 7 10 2 4" xfId="4209" xr:uid="{0F502A3E-63E3-4E2E-8374-0554430612A7}"/>
    <cellStyle name="Normal 7 10 2 4 2" xfId="8981" xr:uid="{AB6A1B5F-780F-4A02-8EBF-59D98E232FA1}"/>
    <cellStyle name="Normal 7 10 2 4 2 2" xfId="29062" xr:uid="{BE39E1FE-354A-41F3-A150-7076FFA64329}"/>
    <cellStyle name="Normal 7 10 2 4 2 3" xfId="19361" xr:uid="{76DF4956-5777-4EED-9D8B-AF88C6B58339}"/>
    <cellStyle name="Normal 7 10 2 4 3" xfId="11814" xr:uid="{11388FA3-A7FB-4627-B1A8-85D14666261B}"/>
    <cellStyle name="Normal 7 10 2 4 3 2" xfId="22194" xr:uid="{18DDC2C6-0556-401C-AEC8-9E605AC46C13}"/>
    <cellStyle name="Normal 7 10 2 4 4" xfId="24511" xr:uid="{1D9F726A-6BCE-4942-A09A-7B22BDAD81ED}"/>
    <cellStyle name="Normal 7 10 2 4 5" xfId="16528" xr:uid="{76A4361B-AE12-42E6-9D40-C4A92532D484}"/>
    <cellStyle name="Normal 7 10 2 5" xfId="5384" xr:uid="{E5553ABE-3B56-49CC-AFEC-C7BD663E3D93}"/>
    <cellStyle name="Normal 7 10 2 5 2" xfId="27740" xr:uid="{6FB7CD1E-BB98-47A7-866A-C32DB96261CF}"/>
    <cellStyle name="Normal 7 10 2 5 3" xfId="14681" xr:uid="{BFF043C1-DCF2-4466-9280-99DB4D43F2AE}"/>
    <cellStyle name="Normal 7 10 2 6" xfId="7134" xr:uid="{6361ED63-A707-4DFE-9CD2-D4B3AAB26F1C}"/>
    <cellStyle name="Normal 7 10 2 6 2" xfId="17514" xr:uid="{3F86AD79-75C2-4043-9D87-7D65193261D4}"/>
    <cellStyle name="Normal 7 10 2 7" xfId="9967" xr:uid="{E54C6F80-500C-4B60-A673-1AE452898B48}"/>
    <cellStyle name="Normal 7 10 2 7 2" xfId="20347" xr:uid="{51356147-A5F8-47C0-A2EC-BB586B96B995}"/>
    <cellStyle name="Normal 7 10 2 8" xfId="23327" xr:uid="{04908B98-1AF4-44E0-98BC-2FDD3A60EB33}"/>
    <cellStyle name="Normal 7 10 2 9" xfId="12779" xr:uid="{D1BE6283-3FDA-49AA-8341-13787A20BF3F}"/>
    <cellStyle name="Normal 7 10 3" xfId="1337" xr:uid="{00000000-0005-0000-0000-00000B070000}"/>
    <cellStyle name="Normal 7 10 3 2" xfId="4568" xr:uid="{11FCBC09-A35D-4151-A26B-9C6373D21978}"/>
    <cellStyle name="Normal 7 10 3 2 2" xfId="9340" xr:uid="{D9CF7BA1-92E5-4591-9602-33ECCA660599}"/>
    <cellStyle name="Normal 7 10 3 2 2 2" xfId="29314" xr:uid="{9145F611-582B-4B1F-BCE6-D7A1BCD64F24}"/>
    <cellStyle name="Normal 7 10 3 2 2 3" xfId="19720" xr:uid="{BE77D7EB-6259-4ACB-8F57-D12C7AB8F4A3}"/>
    <cellStyle name="Normal 7 10 3 2 3" xfId="12173" xr:uid="{A8FF997D-3A24-4D21-91AF-B7051C583D89}"/>
    <cellStyle name="Normal 7 10 3 2 3 2" xfId="22553" xr:uid="{3C37EBCB-BCA8-4433-9BA6-1FFA34A34C78}"/>
    <cellStyle name="Normal 7 10 3 2 4" xfId="24775" xr:uid="{DA082615-1FF6-43D0-849D-F4B31354C96A}"/>
    <cellStyle name="Normal 7 10 3 2 5" xfId="16887" xr:uid="{B9FDA2A6-F21D-4474-8FE5-A5A79B469669}"/>
    <cellStyle name="Normal 7 10 3 3" xfId="5386" xr:uid="{6608DE53-BD66-4FE6-A7ED-DEEE29BF5B7A}"/>
    <cellStyle name="Normal 7 10 3 3 2" xfId="23457" xr:uid="{AD02EF29-A0BC-4C69-9C51-E0CCE8F7985D}"/>
    <cellStyle name="Normal 7 10 3 3 3" xfId="28176" xr:uid="{5786EC6E-BC84-46CD-9DCF-C5BF731604E8}"/>
    <cellStyle name="Normal 7 10 3 3 4" xfId="14683" xr:uid="{DC83B160-367D-4B98-BCE1-0DC66EBC19B5}"/>
    <cellStyle name="Normal 7 10 3 4" xfId="7136" xr:uid="{37226F6C-8048-4F92-BE47-4D8E2236DF60}"/>
    <cellStyle name="Normal 7 10 3 4 2" xfId="23394" xr:uid="{41637022-843A-442E-8875-D6C6DF8B744A}"/>
    <cellStyle name="Normal 7 10 3 4 3" xfId="26427" xr:uid="{25EC9742-984F-4EBF-B238-BFA9D1E97032}"/>
    <cellStyle name="Normal 7 10 3 4 4" xfId="17516" xr:uid="{190C4A24-CB20-40C2-93A7-61356E2833BD}"/>
    <cellStyle name="Normal 7 10 3 5" xfId="9969" xr:uid="{4210E821-E696-44AC-A9C0-8619178DC8C7}"/>
    <cellStyle name="Normal 7 10 3 5 2" xfId="29444" xr:uid="{80A92848-3D34-423A-8117-F7F695E07DDF}"/>
    <cellStyle name="Normal 7 10 3 5 3" xfId="20349" xr:uid="{40C46509-62EF-4080-9C0C-473775E255EA}"/>
    <cellStyle name="Normal 7 10 3 6" xfId="24566" xr:uid="{2CAF589F-8D02-41D7-B31B-B14902BAD6B1}"/>
    <cellStyle name="Normal 7 10 3 7" xfId="13993" xr:uid="{4BA0991D-B842-41FD-A4E6-6706B5AC3923}"/>
    <cellStyle name="Normal 7 10 4" xfId="1338" xr:uid="{00000000-0005-0000-0000-00000C070000}"/>
    <cellStyle name="Normal 7 10 4 2" xfId="5387" xr:uid="{7F2299F0-9DB4-4D9A-9001-239F73A775C7}"/>
    <cellStyle name="Normal 7 10 4 2 2" xfId="25555" xr:uid="{E5CEE4C4-4715-4AF9-9AA9-3AB12C7D7BF8}"/>
    <cellStyle name="Normal 7 10 4 2 3" xfId="26718" xr:uid="{0518671A-3004-4D51-92EB-14748FE8D4D0}"/>
    <cellStyle name="Normal 7 10 4 2 4" xfId="14684" xr:uid="{55D487BB-2CE0-4823-9C2E-173D990CFA5F}"/>
    <cellStyle name="Normal 7 10 4 3" xfId="7137" xr:uid="{C8001552-B498-40A9-A99C-CEE758884F72}"/>
    <cellStyle name="Normal 7 10 4 3 2" xfId="28478" xr:uid="{E5EEF2C8-A902-4BCF-96B2-5CC315E52353}"/>
    <cellStyle name="Normal 7 10 4 3 3" xfId="17517" xr:uid="{6358BC15-32A6-4BE3-B493-53E3BDD20DAE}"/>
    <cellStyle name="Normal 7 10 4 4" xfId="9970" xr:uid="{323580FE-EEE3-4E8D-80EE-29C6171B7494}"/>
    <cellStyle name="Normal 7 10 4 4 2" xfId="20350" xr:uid="{543851B6-A0ED-47F7-B76F-4F54F2EE5AB8}"/>
    <cellStyle name="Normal 7 10 4 5" xfId="22746" xr:uid="{3749016E-AA7A-4454-A1DA-C500517CF5AF}"/>
    <cellStyle name="Normal 7 10 4 6" xfId="13477" xr:uid="{502BFF64-2BE5-4EE4-B1CD-8F3328BE0C78}"/>
    <cellStyle name="Normal 7 10 5" xfId="2507" xr:uid="{00000000-0005-0000-0000-0000DD070000}"/>
    <cellStyle name="Normal 7 10 5 2" xfId="5787" xr:uid="{F0CC4165-7ADF-41DD-9346-8605F4BE5F3F}"/>
    <cellStyle name="Normal 7 10 5 2 2" xfId="25866" xr:uid="{B61FC58C-C78F-4942-ACE6-ACDE5712BCEF}"/>
    <cellStyle name="Normal 7 10 5 2 3" xfId="15179" xr:uid="{06A66D68-83F9-4B41-B43E-B0BCDBDFA79B}"/>
    <cellStyle name="Normal 7 10 5 3" xfId="7632" xr:uid="{DC12FF0F-A626-4A05-B5C9-CD8DE60BA160}"/>
    <cellStyle name="Normal 7 10 5 3 2" xfId="18012" xr:uid="{5787543C-7E1F-4E36-B71B-5D68C378B636}"/>
    <cellStyle name="Normal 7 10 5 4" xfId="10465" xr:uid="{46DB715C-7B80-44DC-9221-E9A221CBC736}"/>
    <cellStyle name="Normal 7 10 5 4 2" xfId="20845" xr:uid="{EECD5737-11A0-43FC-9A91-FF0D15B9D4B4}"/>
    <cellStyle name="Normal 7 10 5 5" xfId="25102" xr:uid="{4597B0DB-FED5-4E2B-B408-D8ED4E270D5D}"/>
    <cellStyle name="Normal 7 10 5 6" xfId="12895" xr:uid="{CEC3B7B2-46A5-4240-8249-298F51D0FDF8}"/>
    <cellStyle name="Normal 7 10 6" xfId="2387" xr:uid="{00000000-0005-0000-0000-0000D7070000}"/>
    <cellStyle name="Normal 7 10 6 2" xfId="7514" xr:uid="{33EEEEBC-3999-4154-AF49-1DDEC298D42F}"/>
    <cellStyle name="Normal 7 10 6 2 2" xfId="27728" xr:uid="{6E27EFFE-3410-442F-AB71-2298894BF39B}"/>
    <cellStyle name="Normal 7 10 6 2 3" xfId="17894" xr:uid="{166C65E8-4599-47E7-9E14-4A04EC4114C6}"/>
    <cellStyle name="Normal 7 10 6 3" xfId="10347" xr:uid="{7A5E4030-AFE3-4F5F-8ABC-172E1EB362CC}"/>
    <cellStyle name="Normal 7 10 6 3 2" xfId="20727" xr:uid="{84B406C7-CBEC-47CD-9FE7-F652727532BA}"/>
    <cellStyle name="Normal 7 10 6 4" xfId="23002" xr:uid="{451DD849-E7A2-416E-9306-9DD9DD1584EB}"/>
    <cellStyle name="Normal 7 10 6 5" xfId="15061" xr:uid="{5AF3D516-CBE8-4A12-8927-868403AD4680}"/>
    <cellStyle name="Normal 7 10 7" xfId="4047" xr:uid="{6E59AE2C-8E82-494C-B3FD-012447F7B53B}"/>
    <cellStyle name="Normal 7 10 7 2" xfId="8833" xr:uid="{22EDCD99-8D6E-4D4F-A745-3609BA3D8FCE}"/>
    <cellStyle name="Normal 7 10 7 2 2" xfId="19213" xr:uid="{F6B184DA-BF4F-4E31-877F-25BC400D3FB4}"/>
    <cellStyle name="Normal 7 10 7 3" xfId="11666" xr:uid="{40CECD75-8C86-4DBF-85D4-8E4C5D42882A}"/>
    <cellStyle name="Normal 7 10 7 3 2" xfId="22046" xr:uid="{AEEFDBF3-74B8-4DDB-8B03-B040D14A0ADF}"/>
    <cellStyle name="Normal 7 10 7 4" xfId="27428" xr:uid="{2103D2B5-8BCE-41ED-8FCE-241BE7C0470A}"/>
    <cellStyle name="Normal 7 10 7 5" xfId="16380" xr:uid="{1A0EA109-9C61-4286-AECE-80E16F59AB5F}"/>
    <cellStyle name="Normal 7 10 8" xfId="5383" xr:uid="{91C3F893-9AC0-43F1-A489-DF9A5D70CB6F}"/>
    <cellStyle name="Normal 7 10 8 2" xfId="14680" xr:uid="{8DCBDF70-C312-4F7B-9F46-EE95B2AB0865}"/>
    <cellStyle name="Normal 7 10 9" xfId="7133" xr:uid="{15515014-6102-4EEC-8091-16EDB1B419C8}"/>
    <cellStyle name="Normal 7 10 9 2" xfId="17513" xr:uid="{E0F45A6C-1380-40AF-953D-8F8EC9A6BF5E}"/>
    <cellStyle name="Normal 7 11" xfId="1339" xr:uid="{00000000-0005-0000-0000-00000D070000}"/>
    <cellStyle name="Normal 7 11 10" xfId="9971" xr:uid="{22363347-2364-4785-9EB3-D6EE67D8D6F9}"/>
    <cellStyle name="Normal 7 11 10 2" xfId="20351" xr:uid="{D482AEAA-D25E-4AFC-B026-BD68ADA08397}"/>
    <cellStyle name="Normal 7 11 11" xfId="24779" xr:uid="{0D03B689-F3C3-414F-A68D-8351DA2E048C}"/>
    <cellStyle name="Normal 7 11 12" xfId="12622" xr:uid="{EC8688B2-80C3-4313-A060-3151A0DA0DE4}"/>
    <cellStyle name="Normal 7 11 2" xfId="1340" xr:uid="{00000000-0005-0000-0000-00000E070000}"/>
    <cellStyle name="Normal 7 11 2 2" xfId="1341" xr:uid="{00000000-0005-0000-0000-00000F070000}"/>
    <cellStyle name="Normal 7 11 2 2 2" xfId="5390" xr:uid="{8988D664-B5A8-496D-9580-6A16654365BE}"/>
    <cellStyle name="Normal 7 11 2 2 2 2" xfId="23083" xr:uid="{2975A7BF-990C-4EB9-9FE8-09F902CEE05D}"/>
    <cellStyle name="Normal 7 11 2 2 2 3" xfId="28019" xr:uid="{30920CE1-C917-4DEE-BD2A-0A0ADF2E79A0}"/>
    <cellStyle name="Normal 7 11 2 2 2 4" xfId="14687" xr:uid="{671B26F3-3577-4616-B5B5-55038CCCEF22}"/>
    <cellStyle name="Normal 7 11 2 2 3" xfId="7140" xr:uid="{65E79FC5-F13B-483E-A18B-B523871FF8EA}"/>
    <cellStyle name="Normal 7 11 2 2 3 2" xfId="27652" xr:uid="{1F447489-C760-4008-BF9A-963663F4F494}"/>
    <cellStyle name="Normal 7 11 2 2 3 3" xfId="26149" xr:uid="{BBD97FE4-4EEF-4535-B758-1DBF9848DBAF}"/>
    <cellStyle name="Normal 7 11 2 2 3 4" xfId="17520" xr:uid="{1E6750DA-7494-4FFF-8E5E-106522FD205C}"/>
    <cellStyle name="Normal 7 11 2 2 4" xfId="9973" xr:uid="{713C0F8E-83B0-4BFC-954C-AA99327C3BB6}"/>
    <cellStyle name="Normal 7 11 2 2 4 2" xfId="29445" xr:uid="{E593ECA3-1A30-446D-A231-9434060115B5}"/>
    <cellStyle name="Normal 7 11 2 2 4 3" xfId="20353" xr:uid="{033D2FB3-A140-4952-81E1-D1EBA10C7073}"/>
    <cellStyle name="Normal 7 11 2 2 5" xfId="24790" xr:uid="{19BD2E79-0BDF-4C70-BAE1-D84ECE040918}"/>
    <cellStyle name="Normal 7 11 2 2 6" xfId="13994" xr:uid="{39CD0ED1-E0DF-4B7C-9F24-EA6975AF709F}"/>
    <cellStyle name="Normal 7 11 2 3" xfId="2815" xr:uid="{00000000-0005-0000-0000-0000E1070000}"/>
    <cellStyle name="Normal 7 11 2 3 2" xfId="6031" xr:uid="{B3499556-E0C0-40C1-A3F5-6D139E58775D}"/>
    <cellStyle name="Normal 7 11 2 3 2 2" xfId="28470" xr:uid="{6446AA42-626D-4812-BD9C-9BA3A2B1A16F}"/>
    <cellStyle name="Normal 7 11 2 3 2 3" xfId="15485" xr:uid="{6D2591B6-AD6D-458F-BE31-B961D271A5D8}"/>
    <cellStyle name="Normal 7 11 2 3 3" xfId="7938" xr:uid="{B11481E7-C52A-430F-A6A9-79845D0D0905}"/>
    <cellStyle name="Normal 7 11 2 3 3 2" xfId="18318" xr:uid="{EC7DB7D9-279D-47C5-B892-78AB28936435}"/>
    <cellStyle name="Normal 7 11 2 3 4" xfId="10771" xr:uid="{A294334B-7AB2-4BE7-8BBC-EDE42B16F733}"/>
    <cellStyle name="Normal 7 11 2 3 4 2" xfId="21151" xr:uid="{59BD4C94-5818-4225-8EE9-0676871EE40A}"/>
    <cellStyle name="Normal 7 11 2 3 5" xfId="22984" xr:uid="{982E7633-AB26-42ED-821A-58EF5A73554B}"/>
    <cellStyle name="Normal 7 11 2 3 6" xfId="13284" xr:uid="{7C6C56FD-6166-47FA-A994-CF7328094250}"/>
    <cellStyle name="Normal 7 11 2 4" xfId="4210" xr:uid="{03FEBAA3-ABD2-4159-8032-1B1639440376}"/>
    <cellStyle name="Normal 7 11 2 4 2" xfId="8982" xr:uid="{E244D5CC-479E-4B54-8335-EEEB4922CB6B}"/>
    <cellStyle name="Normal 7 11 2 4 2 2" xfId="29063" xr:uid="{5ACFA86F-47FB-4AD9-AC48-971BBD014052}"/>
    <cellStyle name="Normal 7 11 2 4 2 3" xfId="19362" xr:uid="{0C284C7A-9173-47A4-8674-4E00B9C49257}"/>
    <cellStyle name="Normal 7 11 2 4 3" xfId="11815" xr:uid="{C1073F48-C366-435F-ADD9-85E76175FD1E}"/>
    <cellStyle name="Normal 7 11 2 4 3 2" xfId="22195" xr:uid="{C0671745-4072-450D-B085-3F3BDA1631C1}"/>
    <cellStyle name="Normal 7 11 2 4 4" xfId="23462" xr:uid="{F4430A89-939B-403D-95E7-821BB245F15C}"/>
    <cellStyle name="Normal 7 11 2 4 5" xfId="16529" xr:uid="{6CB6507E-4EB5-4336-A00B-89561EB712C1}"/>
    <cellStyle name="Normal 7 11 2 5" xfId="5389" xr:uid="{33BC3003-5F75-4A00-B41C-1C326665A7E7}"/>
    <cellStyle name="Normal 7 11 2 5 2" xfId="26690" xr:uid="{1D5FE240-5B8C-4BE8-A775-60BCA533EF2D}"/>
    <cellStyle name="Normal 7 11 2 5 3" xfId="14686" xr:uid="{6B135D0D-D75E-4BCF-A439-F8F6D830949D}"/>
    <cellStyle name="Normal 7 11 2 6" xfId="7139" xr:uid="{4C754E41-B74C-4AF5-8DBE-1D20CADFDF17}"/>
    <cellStyle name="Normal 7 11 2 6 2" xfId="17519" xr:uid="{9709B54F-A3FB-4619-B026-9EEEA158A0B2}"/>
    <cellStyle name="Normal 7 11 2 7" xfId="9972" xr:uid="{E9E114BA-5E97-43B4-B002-1EC42D644C46}"/>
    <cellStyle name="Normal 7 11 2 7 2" xfId="20352" xr:uid="{FF924DB4-FE08-47AD-BDD5-07FE49CE2E17}"/>
    <cellStyle name="Normal 7 11 2 8" xfId="23103" xr:uid="{8E9B7949-C2D4-4A5C-945B-49928DDC6DB0}"/>
    <cellStyle name="Normal 7 11 2 9" xfId="12780" xr:uid="{36C38E79-D0A4-447D-808C-55992FED73C8}"/>
    <cellStyle name="Normal 7 11 3" xfId="1342" xr:uid="{00000000-0005-0000-0000-000010070000}"/>
    <cellStyle name="Normal 7 11 3 2" xfId="4569" xr:uid="{F08FB077-443F-4C3C-896B-7515BA92433E}"/>
    <cellStyle name="Normal 7 11 3 2 2" xfId="9341" xr:uid="{D27B75A4-C000-467A-888F-1365130BA248}"/>
    <cellStyle name="Normal 7 11 3 2 2 2" xfId="29315" xr:uid="{A2FADAEA-ACA2-4144-8B05-40848E622347}"/>
    <cellStyle name="Normal 7 11 3 2 2 3" xfId="19721" xr:uid="{83BA6AA1-CCA4-45A7-820C-0465F5FEB0CA}"/>
    <cellStyle name="Normal 7 11 3 2 3" xfId="12174" xr:uid="{C82CB428-B76D-467F-988A-CA6D9E9E7A19}"/>
    <cellStyle name="Normal 7 11 3 2 3 2" xfId="22554" xr:uid="{9377B91C-26C4-41C9-BEE6-00E76C7B3FD7}"/>
    <cellStyle name="Normal 7 11 3 2 4" xfId="24895" xr:uid="{F31113B0-56C7-4E4C-93A6-8AF8E5789575}"/>
    <cellStyle name="Normal 7 11 3 2 5" xfId="16888" xr:uid="{8A63E600-65C8-4046-87F2-D20EF988AEDB}"/>
    <cellStyle name="Normal 7 11 3 3" xfId="5391" xr:uid="{E83D9A71-3DF9-43C8-B99C-E8E7B5C91885}"/>
    <cellStyle name="Normal 7 11 3 3 2" xfId="26857" xr:uid="{4BF5156C-88F7-4E45-9120-659344145EE1}"/>
    <cellStyle name="Normal 7 11 3 3 3" xfId="26386" xr:uid="{E7B2315B-E9DD-45FD-ADB1-13B5781B4026}"/>
    <cellStyle name="Normal 7 11 3 3 4" xfId="14688" xr:uid="{BF1817F3-3BA0-46A5-A4BF-75EE8ECFE377}"/>
    <cellStyle name="Normal 7 11 3 4" xfId="7141" xr:uid="{5280A6C7-2B48-4649-87D3-ADCC9DE95D0D}"/>
    <cellStyle name="Normal 7 11 3 4 2" xfId="28201" xr:uid="{812E5A52-87B2-4B40-843F-2D4080B355B3}"/>
    <cellStyle name="Normal 7 11 3 4 3" xfId="26738" xr:uid="{F071AE18-5C98-42D9-8191-89BC464A6E09}"/>
    <cellStyle name="Normal 7 11 3 4 4" xfId="17521" xr:uid="{14CFB8E9-AF26-41C8-AD18-296C9923FCBD}"/>
    <cellStyle name="Normal 7 11 3 5" xfId="9974" xr:uid="{896AB2E8-DD97-4B33-8F61-8C857134410C}"/>
    <cellStyle name="Normal 7 11 3 5 2" xfId="29446" xr:uid="{D5BA7E4F-8041-4F50-9F60-E57D00D4F08C}"/>
    <cellStyle name="Normal 7 11 3 5 3" xfId="20354" xr:uid="{2405E0A6-8308-436C-8A8A-D9C945072D28}"/>
    <cellStyle name="Normal 7 11 3 6" xfId="23988" xr:uid="{E4BF764F-3EA3-4134-BB4F-58F274E37C53}"/>
    <cellStyle name="Normal 7 11 3 7" xfId="13995" xr:uid="{BC402E3E-614B-4EC0-9F88-BC7D83AF55C6}"/>
    <cellStyle name="Normal 7 11 4" xfId="1343" xr:uid="{00000000-0005-0000-0000-000011070000}"/>
    <cellStyle name="Normal 7 11 4 2" xfId="5392" xr:uid="{2B1EB956-87F5-405E-84BF-C14AABB8AC93}"/>
    <cellStyle name="Normal 7 11 4 2 2" xfId="25700" xr:uid="{03F5981A-72C0-49A1-80CE-EF63FB9D190A}"/>
    <cellStyle name="Normal 7 11 4 2 3" xfId="28016" xr:uid="{FE2C575B-A880-4548-A54F-F6561E8BAF53}"/>
    <cellStyle name="Normal 7 11 4 2 4" xfId="14689" xr:uid="{4733B9B7-2481-42CE-A00E-680030EFEDC2}"/>
    <cellStyle name="Normal 7 11 4 3" xfId="7142" xr:uid="{9315D5C9-5A1E-4CB2-A88B-BF8C964D2BEF}"/>
    <cellStyle name="Normal 7 11 4 3 2" xfId="26139" xr:uid="{1CC7326F-494D-4DD0-B298-1CEA679D0896}"/>
    <cellStyle name="Normal 7 11 4 3 3" xfId="17522" xr:uid="{75DE99CE-A15C-4A73-8BDB-D8AF3D881DC3}"/>
    <cellStyle name="Normal 7 11 4 4" xfId="9975" xr:uid="{F9946A74-E173-43E3-B0BA-96C2ABB2266E}"/>
    <cellStyle name="Normal 7 11 4 4 2" xfId="20355" xr:uid="{39529DF1-034E-45DC-AA26-E9CB938FD2F2}"/>
    <cellStyle name="Normal 7 11 4 5" xfId="22826" xr:uid="{AB87E6D9-E620-421D-A83A-875ADE506B2E}"/>
    <cellStyle name="Normal 7 11 4 6" xfId="13478" xr:uid="{B9F47F6D-4538-4CFF-A2B7-BC413BFB317D}"/>
    <cellStyle name="Normal 7 11 5" xfId="2567" xr:uid="{00000000-0005-0000-0000-0000E4070000}"/>
    <cellStyle name="Normal 7 11 5 2" xfId="5836" xr:uid="{26C688D1-BC0D-4F50-A5C7-7657C905B376}"/>
    <cellStyle name="Normal 7 11 5 2 2" xfId="28564" xr:uid="{7D9370AA-0A8E-41EC-B483-4BE5D92A6336}"/>
    <cellStyle name="Normal 7 11 5 2 3" xfId="15239" xr:uid="{7C6C7EA9-C124-4B2D-A0B6-3002D630344F}"/>
    <cellStyle name="Normal 7 11 5 3" xfId="7692" xr:uid="{BEDCB853-65FC-4481-831B-524757D3FCAC}"/>
    <cellStyle name="Normal 7 11 5 3 2" xfId="18072" xr:uid="{664C40D8-033B-4F6E-8A3F-20052D54B7FA}"/>
    <cellStyle name="Normal 7 11 5 4" xfId="10525" xr:uid="{6BEFBC81-C896-460A-AF49-67FB03DBD65D}"/>
    <cellStyle name="Normal 7 11 5 4 2" xfId="20905" xr:uid="{9784D248-BDC7-4DAD-8326-3937CEAA7CBF}"/>
    <cellStyle name="Normal 7 11 5 5" xfId="22961" xr:uid="{A3774CC2-50E6-45FC-A5EF-F71506B10216}"/>
    <cellStyle name="Normal 7 11 5 6" xfId="12955" xr:uid="{03371C5D-BDEC-46D2-B5BA-E5D0E54B2A6D}"/>
    <cellStyle name="Normal 7 11 6" xfId="2388" xr:uid="{00000000-0005-0000-0000-0000DE070000}"/>
    <cellStyle name="Normal 7 11 6 2" xfId="7515" xr:uid="{71D714A7-6425-4457-A44E-C0871A29E4D1}"/>
    <cellStyle name="Normal 7 11 6 2 2" xfId="26745" xr:uid="{45F2AD07-E73E-4F52-B3D4-7FA7DADA198E}"/>
    <cellStyle name="Normal 7 11 6 2 3" xfId="17895" xr:uid="{1D76FDE9-70BF-4C37-BEA9-A8F50FBE07C0}"/>
    <cellStyle name="Normal 7 11 6 3" xfId="10348" xr:uid="{03A8D8C7-3A30-41C0-8D5F-EA494CA6BF65}"/>
    <cellStyle name="Normal 7 11 6 3 2" xfId="20728" xr:uid="{D5C21043-BB2A-4BE9-A353-E036D0635D5F}"/>
    <cellStyle name="Normal 7 11 6 4" xfId="25228" xr:uid="{2258CC28-F1D6-4E1D-8E91-0B27D3C48212}"/>
    <cellStyle name="Normal 7 11 6 5" xfId="15062" xr:uid="{52ADF66A-EB29-4A19-9CFB-5C7149705B6B}"/>
    <cellStyle name="Normal 7 11 7" xfId="4048" xr:uid="{EE667E84-03EA-4DAE-9CA5-DE6E77CCCF57}"/>
    <cellStyle name="Normal 7 11 7 2" xfId="8834" xr:uid="{EC9C2E3F-2204-4C36-8420-00000D705654}"/>
    <cellStyle name="Normal 7 11 7 2 2" xfId="19214" xr:uid="{4C367804-265D-474F-8198-FD538DAF5C9C}"/>
    <cellStyle name="Normal 7 11 7 3" xfId="11667" xr:uid="{56C55BEB-45EC-47E1-9373-A82619D5626C}"/>
    <cellStyle name="Normal 7 11 7 3 2" xfId="22047" xr:uid="{40342CC9-EA1D-41D4-B8B6-DCF058DCDC7A}"/>
    <cellStyle name="Normal 7 11 7 4" xfId="26606" xr:uid="{FC4E2446-8912-4D18-A47F-03FE12A54429}"/>
    <cellStyle name="Normal 7 11 7 5" xfId="16381" xr:uid="{39A3BD08-EAD5-4B60-B444-33BF85C21607}"/>
    <cellStyle name="Normal 7 11 8" xfId="5388" xr:uid="{AE210D88-C35F-41A1-892C-EC73F777EA89}"/>
    <cellStyle name="Normal 7 11 8 2" xfId="14685" xr:uid="{697C4BEC-E756-4A56-BB90-A414E65CC7E7}"/>
    <cellStyle name="Normal 7 11 9" xfId="7138" xr:uid="{566D06A8-060B-4D4C-BF61-F11ACD1F1823}"/>
    <cellStyle name="Normal 7 11 9 2" xfId="17518" xr:uid="{8C424DED-38E2-4C61-9583-22F0578D51C4}"/>
    <cellStyle name="Normal 7 12" xfId="1344" xr:uid="{00000000-0005-0000-0000-000012070000}"/>
    <cellStyle name="Normal 7 12 10" xfId="23318" xr:uid="{520EC44C-78C8-4AC2-929A-A416E99E52C9}"/>
    <cellStyle name="Normal 7 12 11" xfId="12623" xr:uid="{A97707B5-E08C-48E6-9EE8-4A9B22071A35}"/>
    <cellStyle name="Normal 7 12 2" xfId="1345" xr:uid="{00000000-0005-0000-0000-000013070000}"/>
    <cellStyle name="Normal 7 12 2 2" xfId="3416" xr:uid="{00000000-0005-0000-0000-0000E7070000}"/>
    <cellStyle name="Normal 7 12 2 2 2" xfId="6471" xr:uid="{39A9088A-FC78-4479-9DC7-ADCB235A6669}"/>
    <cellStyle name="Normal 7 12 2 2 2 2" xfId="28742" xr:uid="{A27641FD-E14A-4138-B691-D10FAFFA8D97}"/>
    <cellStyle name="Normal 7 12 2 2 2 3" xfId="27111" xr:uid="{4FD4AE5D-EC8D-49D8-B84F-943CA7D5760D}"/>
    <cellStyle name="Normal 7 12 2 2 2 4" xfId="16042" xr:uid="{C6D30117-175F-40B3-B79A-8E6B2759B86F}"/>
    <cellStyle name="Normal 7 12 2 2 3" xfId="8495" xr:uid="{09FAAEA6-2902-43B4-9CD5-58F656E01952}"/>
    <cellStyle name="Normal 7 12 2 2 3 2" xfId="28932" xr:uid="{4A32288B-9108-4ED3-B56C-46CD030CE8B9}"/>
    <cellStyle name="Normal 7 12 2 2 3 3" xfId="18875" xr:uid="{4A4AC680-1106-44EC-AB55-AA9572950355}"/>
    <cellStyle name="Normal 7 12 2 2 4" xfId="11328" xr:uid="{5D538C14-F16A-4F0B-9C06-428974AD32AD}"/>
    <cellStyle name="Normal 7 12 2 2 4 2" xfId="21708" xr:uid="{5E4EDEA6-1091-4DD7-A00A-CE92F8725E34}"/>
    <cellStyle name="Normal 7 12 2 2 5" xfId="24414" xr:uid="{7901D2B0-000F-4F6C-86FD-56A29FAF769F}"/>
    <cellStyle name="Normal 7 12 2 2 6" xfId="13996" xr:uid="{C5FE40AD-E36F-4CCB-BEFB-5E5A72A83FC6}"/>
    <cellStyle name="Normal 7 12 2 3" xfId="4211" xr:uid="{A9517A6B-EEC9-445A-9525-80D1579B21DF}"/>
    <cellStyle name="Normal 7 12 2 3 2" xfId="8983" xr:uid="{363605A0-3161-4FD3-A341-C6B64A6FB591}"/>
    <cellStyle name="Normal 7 12 2 3 2 2" xfId="29064" xr:uid="{AE9A9A4D-7143-464C-B961-1A5B50B8556C}"/>
    <cellStyle name="Normal 7 12 2 3 2 3" xfId="19363" xr:uid="{DFB227FE-7EFF-4B28-BEEC-F9530618E177}"/>
    <cellStyle name="Normal 7 12 2 3 3" xfId="11816" xr:uid="{D9F5E44E-8BC3-4854-B5FC-FF8E49C7FD99}"/>
    <cellStyle name="Normal 7 12 2 3 3 2" xfId="22196" xr:uid="{24610BF3-40D6-4CEA-A2DD-EE28C0F58DAE}"/>
    <cellStyle name="Normal 7 12 2 3 4" xfId="23164" xr:uid="{A120F433-790D-4C3E-B9C5-19B3E2843367}"/>
    <cellStyle name="Normal 7 12 2 3 5" xfId="16530" xr:uid="{247C4DF2-A610-4F4C-8B2F-72E87FA7ACBB}"/>
    <cellStyle name="Normal 7 12 2 4" xfId="5394" xr:uid="{DAF4E148-D4C3-47A6-8253-21AE8D606AFB}"/>
    <cellStyle name="Normal 7 12 2 4 2" xfId="28070" xr:uid="{15DB74D0-3538-414A-B215-1041392378D9}"/>
    <cellStyle name="Normal 7 12 2 4 3" xfId="26882" xr:uid="{E5DE6082-145C-469C-BD01-97F0936D8F74}"/>
    <cellStyle name="Normal 7 12 2 4 4" xfId="14691" xr:uid="{0FE1914F-D6AB-48FB-A6F7-19C438EA792D}"/>
    <cellStyle name="Normal 7 12 2 5" xfId="7144" xr:uid="{CEEAC735-1F80-42A3-8321-BEBDBBA0EDAD}"/>
    <cellStyle name="Normal 7 12 2 5 2" xfId="26862" xr:uid="{7FC277FB-F359-49BC-944E-08714D7C8310}"/>
    <cellStyle name="Normal 7 12 2 5 3" xfId="17524" xr:uid="{A21AEE0E-7E2E-4844-9A39-7F70268A3FAA}"/>
    <cellStyle name="Normal 7 12 2 6" xfId="9977" xr:uid="{5D104CE3-2005-4D2C-91BA-62CD2764C2A5}"/>
    <cellStyle name="Normal 7 12 2 6 2" xfId="20357" xr:uid="{9DD75C04-C32C-41B7-8B04-005C3689DFA0}"/>
    <cellStyle name="Normal 7 12 2 7" xfId="23335" xr:uid="{8C58B10D-58D2-47E9-A3E4-FC944654C601}"/>
    <cellStyle name="Normal 7 12 2 8" xfId="12781" xr:uid="{E649DBA6-EF38-4C42-A68A-E78C329FCC2E}"/>
    <cellStyle name="Normal 7 12 3" xfId="1346" xr:uid="{00000000-0005-0000-0000-000014070000}"/>
    <cellStyle name="Normal 7 12 3 2" xfId="5395" xr:uid="{443EB7AA-966A-4D81-A596-F8B71D54BD25}"/>
    <cellStyle name="Normal 7 12 3 2 2" xfId="25612" xr:uid="{5D5DB393-479B-466F-B4E5-4C66F774489E}"/>
    <cellStyle name="Normal 7 12 3 2 3" xfId="28419" xr:uid="{C6B812D9-43A0-45C7-A9CF-806826CD411E}"/>
    <cellStyle name="Normal 7 12 3 2 4" xfId="14692" xr:uid="{04FFAD5B-49AD-4C32-AFAF-8DA40DBBAA22}"/>
    <cellStyle name="Normal 7 12 3 3" xfId="7145" xr:uid="{31D08A08-FD56-40CA-BFA7-63A6747620DA}"/>
    <cellStyle name="Normal 7 12 3 3 2" xfId="26762" xr:uid="{20E146AB-C481-46EA-834B-687A32370159}"/>
    <cellStyle name="Normal 7 12 3 3 3" xfId="27372" xr:uid="{126CBA36-0DF7-45A9-8ED3-446F54B25D2D}"/>
    <cellStyle name="Normal 7 12 3 3 4" xfId="17525" xr:uid="{C685EBA9-8168-4E70-83F3-57D4600FB1AD}"/>
    <cellStyle name="Normal 7 12 3 4" xfId="9978" xr:uid="{A4249746-35AA-4BE6-8243-638427CB4973}"/>
    <cellStyle name="Normal 7 12 3 4 2" xfId="27576" xr:uid="{A2246321-1797-4EEC-A361-427FBB7A3C71}"/>
    <cellStyle name="Normal 7 12 3 4 3" xfId="29447" xr:uid="{FC474E0F-94E7-4478-AED2-F6A01BFD2FDA}"/>
    <cellStyle name="Normal 7 12 3 4 4" xfId="20358" xr:uid="{51FAB024-1226-42E8-AAF6-A5FB5429E163}"/>
    <cellStyle name="Normal 7 12 3 5" xfId="25255" xr:uid="{1421110F-A50F-449B-AB95-D639693CB953}"/>
    <cellStyle name="Normal 7 12 3 6" xfId="28276" xr:uid="{FF454D42-2019-4230-B53B-246989797AB1}"/>
    <cellStyle name="Normal 7 12 3 7" xfId="13479" xr:uid="{2801D4D9-EDE0-43F3-B730-EE8A7669444F}"/>
    <cellStyle name="Normal 7 12 4" xfId="2816" xr:uid="{00000000-0005-0000-0000-0000E9070000}"/>
    <cellStyle name="Normal 7 12 4 2" xfId="6032" xr:uid="{32FBEA4A-82E4-4966-A90C-DE535393E8C0}"/>
    <cellStyle name="Normal 7 12 4 2 2" xfId="26917" xr:uid="{D83921AD-51A7-496B-9F3B-A4793FF82044}"/>
    <cellStyle name="Normal 7 12 4 2 3" xfId="15486" xr:uid="{2D53276B-54CA-41C8-BE80-BF030D7DCF54}"/>
    <cellStyle name="Normal 7 12 4 3" xfId="7939" xr:uid="{0B88E007-E916-454D-BD47-675A750BAA0F}"/>
    <cellStyle name="Normal 7 12 4 3 2" xfId="18319" xr:uid="{248BA8B1-C989-48FC-B454-D0156789335F}"/>
    <cellStyle name="Normal 7 12 4 4" xfId="10772" xr:uid="{86F5B672-2CD3-4166-969E-FCF60CE9557C}"/>
    <cellStyle name="Normal 7 12 4 4 2" xfId="21152" xr:uid="{A8B38EA7-380D-48A1-8AAE-42F90DAC3DEA}"/>
    <cellStyle name="Normal 7 12 4 5" xfId="23352" xr:uid="{2EE5C875-92FB-4244-85F1-A7B5269EC329}"/>
    <cellStyle name="Normal 7 12 4 6" xfId="13285" xr:uid="{BD1FAE01-0A6B-405B-AB96-B89554939E0D}"/>
    <cellStyle name="Normal 7 12 5" xfId="2389" xr:uid="{00000000-0005-0000-0000-0000E5070000}"/>
    <cellStyle name="Normal 7 12 5 2" xfId="7516" xr:uid="{2881FDC1-79F9-44C7-AA11-057B3B302194}"/>
    <cellStyle name="Normal 7 12 5 2 2" xfId="25854" xr:uid="{A46F6F50-8C06-4C42-9B61-6C5CC67905B2}"/>
    <cellStyle name="Normal 7 12 5 2 3" xfId="17896" xr:uid="{F32CDA9C-1E49-45A3-B185-E476210ABDD6}"/>
    <cellStyle name="Normal 7 12 5 3" xfId="10349" xr:uid="{D381B5B9-B7F2-4A87-978F-37E3CDBA402E}"/>
    <cellStyle name="Normal 7 12 5 3 2" xfId="20729" xr:uid="{20523882-9569-42C4-B086-CBD4A3E82B11}"/>
    <cellStyle name="Normal 7 12 5 4" xfId="23056" xr:uid="{A6F9EEEE-E8DC-402C-A9B2-22B84D550CD6}"/>
    <cellStyle name="Normal 7 12 5 5" xfId="15063" xr:uid="{85D507C5-997B-4EAA-87BA-0875FAA4D589}"/>
    <cellStyle name="Normal 7 12 6" xfId="4049" xr:uid="{3596E1EC-2AB1-4D44-B20A-1ED70535BDF9}"/>
    <cellStyle name="Normal 7 12 6 2" xfId="8835" xr:uid="{3890EE2A-C302-4021-B00A-634E4D23842F}"/>
    <cellStyle name="Normal 7 12 6 2 2" xfId="28992" xr:uid="{955CD499-595D-414F-AAE0-F71BB9C01778}"/>
    <cellStyle name="Normal 7 12 6 2 3" xfId="19215" xr:uid="{913F2D5D-8627-4B2A-9E1A-D7DD3106EAED}"/>
    <cellStyle name="Normal 7 12 6 3" xfId="11668" xr:uid="{8D6AD15C-FE8F-413E-BF2C-CC63FCCFFCB8}"/>
    <cellStyle name="Normal 7 12 6 3 2" xfId="22048" xr:uid="{471792B2-66A8-4D60-B43F-BA638C8B7E91}"/>
    <cellStyle name="Normal 7 12 6 4" xfId="27818" xr:uid="{0DE08D80-981E-47DC-87CF-4F862B724AE2}"/>
    <cellStyle name="Normal 7 12 6 5" xfId="16382" xr:uid="{0BAED52F-AFEE-4DA3-8A28-08092205E7E4}"/>
    <cellStyle name="Normal 7 12 7" xfId="5393" xr:uid="{E8A85330-10A0-460A-939F-343ADD733E52}"/>
    <cellStyle name="Normal 7 12 7 2" xfId="26835" xr:uid="{43749EB2-AA72-4AF7-BF22-85B893F561AE}"/>
    <cellStyle name="Normal 7 12 7 3" xfId="14690" xr:uid="{C0F1CF48-03EC-48B2-B752-F79DF60FEEC7}"/>
    <cellStyle name="Normal 7 12 8" xfId="7143" xr:uid="{19AAED7C-FA0E-4E9F-B250-A2B26DF88045}"/>
    <cellStyle name="Normal 7 12 8 2" xfId="17523" xr:uid="{F44AA86D-E803-46B6-AFD8-5D043216ECE4}"/>
    <cellStyle name="Normal 7 12 9" xfId="9976" xr:uid="{4B10B018-C750-4555-B579-BF05472304FB}"/>
    <cellStyle name="Normal 7 12 9 2" xfId="20356" xr:uid="{D19C51ED-E470-46EA-B869-F4DFDED11AAE}"/>
    <cellStyle name="Normal 7 13" xfId="1347" xr:uid="{00000000-0005-0000-0000-000015070000}"/>
    <cellStyle name="Normal 7 13 10" xfId="12624" xr:uid="{2D384B92-5D75-46D6-9018-93A54C225D1C}"/>
    <cellStyle name="Normal 7 13 2" xfId="1348" xr:uid="{00000000-0005-0000-0000-000016070000}"/>
    <cellStyle name="Normal 7 13 2 2" xfId="2980" xr:uid="{00000000-0005-0000-0000-0000EC070000}"/>
    <cellStyle name="Normal 7 13 2 2 2" xfId="6134" xr:uid="{FE8D53A9-6625-4430-99D9-D9C3115D7D7F}"/>
    <cellStyle name="Normal 7 13 2 2 2 2" xfId="26922" xr:uid="{D35E8CFE-4AE8-4C13-B4F2-8CD714D39F81}"/>
    <cellStyle name="Normal 7 13 2 2 2 3" xfId="27614" xr:uid="{CF0D11E8-5A7A-4820-A722-7C16EC81CB42}"/>
    <cellStyle name="Normal 7 13 2 2 2 4" xfId="15612" xr:uid="{3C8BF89B-DCC0-4D53-9917-6FCA126DD74B}"/>
    <cellStyle name="Normal 7 13 2 2 3" xfId="8065" xr:uid="{68DDBB74-D7DA-4A47-B658-51081B2BF2CE}"/>
    <cellStyle name="Normal 7 13 2 2 3 2" xfId="28763" xr:uid="{4173E0ED-2598-4D03-AEB0-DE0A25AF7D91}"/>
    <cellStyle name="Normal 7 13 2 2 3 3" xfId="18445" xr:uid="{D59CC203-F6EF-4720-BC0E-DB4824764562}"/>
    <cellStyle name="Normal 7 13 2 2 4" xfId="10898" xr:uid="{C5659DA6-8FD7-405B-AD77-8FD632A8F8C0}"/>
    <cellStyle name="Normal 7 13 2 2 4 2" xfId="21278" xr:uid="{5EAC393A-E25D-4040-AA99-C5645CB40D94}"/>
    <cellStyle name="Normal 7 13 2 2 5" xfId="24435" xr:uid="{3994F3C3-412E-48B0-ADFB-64C6C0CABA60}"/>
    <cellStyle name="Normal 7 13 2 2 6" xfId="13480" xr:uid="{90E73610-F862-45F8-8E78-35B01AF3730E}"/>
    <cellStyle name="Normal 7 13 2 3" xfId="5397" xr:uid="{C2511337-16C9-45A8-9333-468C081E9C80}"/>
    <cellStyle name="Normal 7 13 2 3 2" xfId="23415" xr:uid="{C3B71349-DC77-4278-B639-76402E9E57BC}"/>
    <cellStyle name="Normal 7 13 2 3 3" xfId="28180" xr:uid="{F8A5584B-9B09-4954-8A17-C135DB60EF34}"/>
    <cellStyle name="Normal 7 13 2 3 4" xfId="14694" xr:uid="{D31934AC-F6BB-4307-A8AF-7E5977253F78}"/>
    <cellStyle name="Normal 7 13 2 4" xfId="7147" xr:uid="{20B6FFD0-323F-4558-8FF5-79FB207F6696}"/>
    <cellStyle name="Normal 7 13 2 4 2" xfId="26147" xr:uid="{FF4FF221-A08B-4504-947A-0343A1DB8537}"/>
    <cellStyle name="Normal 7 13 2 4 3" xfId="27174" xr:uid="{20F8625E-931C-4469-924A-DE4AB335F6EB}"/>
    <cellStyle name="Normal 7 13 2 4 4" xfId="17527" xr:uid="{1FF3CC5F-0612-4F2F-B13F-5712F1F3C11E}"/>
    <cellStyle name="Normal 7 13 2 5" xfId="9980" xr:uid="{4AE7471D-0114-489F-8CA8-726EC8830133}"/>
    <cellStyle name="Normal 7 13 2 5 2" xfId="29448" xr:uid="{D7AD06FC-802D-43E1-8C8B-0A71DC954DBA}"/>
    <cellStyle name="Normal 7 13 2 5 3" xfId="20360" xr:uid="{102748FF-B588-497E-B490-1D8C4B75F89E}"/>
    <cellStyle name="Normal 7 13 2 6" xfId="23102" xr:uid="{B4881FC2-88B5-4AF5-8CCF-37B88EFA183D}"/>
    <cellStyle name="Normal 7 13 2 7" xfId="12782" xr:uid="{FC89DDCE-20E0-4D06-9AE1-904260F698CB}"/>
    <cellStyle name="Normal 7 13 3" xfId="1349" xr:uid="{00000000-0005-0000-0000-000017070000}"/>
    <cellStyle name="Normal 7 13 3 2" xfId="5398" xr:uid="{DCB20980-7643-4535-88F9-578CE8FBFBCD}"/>
    <cellStyle name="Normal 7 13 3 2 2" xfId="27765" xr:uid="{23C00D56-7A99-4A54-90B1-0B147FC68906}"/>
    <cellStyle name="Normal 7 13 3 2 3" xfId="26816" xr:uid="{20460F01-06EE-4D47-A0BE-B0A32B9D05B2}"/>
    <cellStyle name="Normal 7 13 3 2 4" xfId="14695" xr:uid="{B0B13E8D-91B0-4667-8658-1ADDDDEE0915}"/>
    <cellStyle name="Normal 7 13 3 3" xfId="7148" xr:uid="{64CD0462-F6AC-497F-9989-CBA317968155}"/>
    <cellStyle name="Normal 7 13 3 3 2" xfId="27379" xr:uid="{11DC4761-E4F6-4690-AE9A-B56E67E30089}"/>
    <cellStyle name="Normal 7 13 3 3 3" xfId="27443" xr:uid="{E9AA02BF-9AB4-42F7-A16C-CE009BAA2A77}"/>
    <cellStyle name="Normal 7 13 3 3 4" xfId="17528" xr:uid="{2A80C9F8-14FC-4F30-8B24-C2E6DEE33964}"/>
    <cellStyle name="Normal 7 13 3 4" xfId="9981" xr:uid="{98DBFA60-2698-46F4-BF5C-075BAC410C90}"/>
    <cellStyle name="Normal 7 13 3 4 2" xfId="29449" xr:uid="{84CEC67C-FAC1-4B94-A702-87E75276E1F3}"/>
    <cellStyle name="Normal 7 13 3 4 3" xfId="20361" xr:uid="{59F6F00D-9A4D-4140-B6DF-F155B26FD33D}"/>
    <cellStyle name="Normal 7 13 3 5" xfId="24274" xr:uid="{9ECC0C4F-35AC-4BF6-A677-6556CB126B7C}"/>
    <cellStyle name="Normal 7 13 3 6" xfId="13286" xr:uid="{9A463FB0-23D4-4E20-BE85-7FEB1D78479A}"/>
    <cellStyle name="Normal 7 13 4" xfId="2390" xr:uid="{00000000-0005-0000-0000-0000EA070000}"/>
    <cellStyle name="Normal 7 13 4 2" xfId="7517" xr:uid="{AB47B31C-1842-46B8-BFC4-5DFFF4EFD572}"/>
    <cellStyle name="Normal 7 13 4 2 2" xfId="28063" xr:uid="{DB5496FD-3ECA-4527-9C12-ED22E11A1F40}"/>
    <cellStyle name="Normal 7 13 4 2 3" xfId="17897" xr:uid="{9D218ECA-F844-4997-8237-106A1F8729BE}"/>
    <cellStyle name="Normal 7 13 4 3" xfId="10350" xr:uid="{FC2FC417-DB07-4826-87D7-5B2446E9E3D4}"/>
    <cellStyle name="Normal 7 13 4 3 2" xfId="20730" xr:uid="{CC12FB36-B1F2-4EC9-B42F-50595556BD13}"/>
    <cellStyle name="Normal 7 13 4 4" xfId="22853" xr:uid="{BF373A71-7832-4175-8084-02F7704F61C2}"/>
    <cellStyle name="Normal 7 13 4 5" xfId="15064" xr:uid="{E13BC127-0E7F-4E10-BA34-579DB90C1102}"/>
    <cellStyle name="Normal 7 13 5" xfId="4050" xr:uid="{C48EAA1B-737A-4259-88AF-A88E11F7D0B2}"/>
    <cellStyle name="Normal 7 13 5 2" xfId="8836" xr:uid="{77A6E992-268E-475C-A367-69EAF4F88609}"/>
    <cellStyle name="Normal 7 13 5 2 2" xfId="28993" xr:uid="{4C50D351-F50B-4D38-ADF8-BDC32A258787}"/>
    <cellStyle name="Normal 7 13 5 2 3" xfId="19216" xr:uid="{E91DCA4A-113A-4BF8-98F5-3433F4BDA44E}"/>
    <cellStyle name="Normal 7 13 5 3" xfId="11669" xr:uid="{6424C1A2-E0FA-46CB-865D-D2637C8733E4}"/>
    <cellStyle name="Normal 7 13 5 3 2" xfId="22049" xr:uid="{A8877C6E-3F80-4ECE-BBAC-9E25EE1C5063}"/>
    <cellStyle name="Normal 7 13 5 4" xfId="24052" xr:uid="{4CD85591-419B-4589-8A19-007BB58E4ABA}"/>
    <cellStyle name="Normal 7 13 5 5" xfId="16383" xr:uid="{E002FDFB-78F4-48F0-B689-BCA90642B069}"/>
    <cellStyle name="Normal 7 13 6" xfId="5396" xr:uid="{9FC5ABBE-5778-416A-8388-E134B2F82B4D}"/>
    <cellStyle name="Normal 7 13 6 2" xfId="26081" xr:uid="{9042DCD2-8FD3-4FED-BC94-87E103CDB104}"/>
    <cellStyle name="Normal 7 13 6 3" xfId="28137" xr:uid="{47920828-9C9D-495D-BB4B-107B93789533}"/>
    <cellStyle name="Normal 7 13 6 4" xfId="14693" xr:uid="{3A164B11-B58D-49F7-BAE4-EAB2B732401E}"/>
    <cellStyle name="Normal 7 13 7" xfId="7146" xr:uid="{3F7AF10C-BBF5-44CB-AE49-D899F1B58A2A}"/>
    <cellStyle name="Normal 7 13 7 2" xfId="27500" xr:uid="{CD4C4EB5-DBD3-48EC-8F2A-53F58EEB111E}"/>
    <cellStyle name="Normal 7 13 7 3" xfId="17526" xr:uid="{80DCB9DD-116E-4C3F-89E8-0FC8E6A33AFF}"/>
    <cellStyle name="Normal 7 13 8" xfId="9979" xr:uid="{9FE94840-706F-4124-B963-1EAF1B222905}"/>
    <cellStyle name="Normal 7 13 8 2" xfId="20359" xr:uid="{BDFD353B-89F6-463A-BA27-9F07C438FE06}"/>
    <cellStyle name="Normal 7 13 9" xfId="23990" xr:uid="{1DBB7AE5-BB86-489A-8864-C46BF4D7E5AD}"/>
    <cellStyle name="Normal 7 14" xfId="1350" xr:uid="{00000000-0005-0000-0000-000018070000}"/>
    <cellStyle name="Normal 7 14 2" xfId="4570" xr:uid="{4072DF07-EF14-43D3-B167-C35CAF4234D0}"/>
    <cellStyle name="Normal 7 14 2 2" xfId="9342" xr:uid="{B8A9AD22-3410-4FF4-83C7-E2DC3D14ED22}"/>
    <cellStyle name="Normal 7 14 2 2 2" xfId="29316" xr:uid="{A5799844-DFFA-455D-A86E-8427EBCB3714}"/>
    <cellStyle name="Normal 7 14 2 2 3" xfId="19722" xr:uid="{7C974998-D80F-4756-8AA6-8EBE02DE6977}"/>
    <cellStyle name="Normal 7 14 2 2 4" xfId="31105" xr:uid="{30963E68-DF7F-441E-B851-E7A8DAB34A08}"/>
    <cellStyle name="Normal 7 14 2 2 5" xfId="30420" xr:uid="{B8C63CF5-2E3D-473B-81DF-62C1DAE53521}"/>
    <cellStyle name="Normal 7 14 2 3" xfId="12175" xr:uid="{14EEB91B-D8F9-4F06-B344-22845EF1E6AA}"/>
    <cellStyle name="Normal 7 14 2 3 2" xfId="22555" xr:uid="{3B072E4D-49A0-409B-9BD9-9B2AAEACA31C}"/>
    <cellStyle name="Normal 7 14 2 4" xfId="24583" xr:uid="{5942702B-591C-4132-A5C1-66F61F49F937}"/>
    <cellStyle name="Normal 7 14 2 4 2" xfId="31153" xr:uid="{DFD19340-27A1-4EB4-9771-AFF3F37C5F8F}"/>
    <cellStyle name="Normal 7 14 2 4 3" xfId="30527" xr:uid="{097927A9-822F-4CE1-ABAF-BC40902279A8}"/>
    <cellStyle name="Normal 7 14 2 5" xfId="16889" xr:uid="{683ACCB9-7C62-4B63-B4F1-090AB6DAC786}"/>
    <cellStyle name="Normal 7 14 2 6" xfId="30415" xr:uid="{CAAFDBF3-936A-463B-A3A3-49A746E7DF3C}"/>
    <cellStyle name="Normal 7 14 3" xfId="5399" xr:uid="{FAC9975F-8F2F-4E63-A9C3-9F3C1010A589}"/>
    <cellStyle name="Normal 7 14 3 2" xfId="25773" xr:uid="{8D397C2B-E913-4504-B12F-1B0EE6347D16}"/>
    <cellStyle name="Normal 7 14 3 2 2" xfId="30608" xr:uid="{8CB35ADA-85AD-456B-A4A2-9E7935D7A153}"/>
    <cellStyle name="Normal 7 14 3 2 3" xfId="30627" xr:uid="{844DF4E4-5553-4C45-8863-EB680F88D5AA}"/>
    <cellStyle name="Normal 7 14 3 2 4" xfId="30933" xr:uid="{01A695C0-06D1-4038-BF9D-2C5EAC4E3B89}"/>
    <cellStyle name="Normal 7 14 3 3" xfId="27632" xr:uid="{07857877-B5B2-4CEB-A569-43A78CB1FF4C}"/>
    <cellStyle name="Normal 7 14 3 3 2" xfId="30636" xr:uid="{B264691C-E730-4EB5-8788-D14FC0F420C6}"/>
    <cellStyle name="Normal 7 14 3 3 3" xfId="30946" xr:uid="{6CD0E69B-2973-47A6-BAED-35F716DDA0C5}"/>
    <cellStyle name="Normal 7 14 3 4" xfId="14696" xr:uid="{15E50FBB-3C72-4F94-9257-EF48A0129430}"/>
    <cellStyle name="Normal 7 14 3 5" xfId="29615" xr:uid="{02CF52A5-91C5-41D2-A0F8-38F4DC89323C}"/>
    <cellStyle name="Normal 7 14 3 6" xfId="29611" xr:uid="{26C82F45-E903-4829-958C-65A95733CA82}"/>
    <cellStyle name="Normal 7 14 3 6 2" xfId="29651" xr:uid="{FAD90F05-E5B6-4B3C-A1D0-A7981FC7DD94}"/>
    <cellStyle name="Normal 7 14 3 6 3" xfId="30393" xr:uid="{FA523EAF-70B8-4AB1-B244-F2E2D64AD147}"/>
    <cellStyle name="Normal 7 14 3 6 4" xfId="30380" xr:uid="{D9D852A3-6220-47B4-992C-3A8987A5120D}"/>
    <cellStyle name="Normal 7 14 3 6 4 2" xfId="31719" xr:uid="{E0D828CE-13E3-40E8-9A67-00BAC0712D97}"/>
    <cellStyle name="Normal 7 14 3 7" xfId="29634" xr:uid="{34C97F94-45C7-4B15-9ED5-2C3B425DF668}"/>
    <cellStyle name="Normal 7 14 3 8" xfId="30367" xr:uid="{41672123-6C8D-4359-9C8E-48BF387564A2}"/>
    <cellStyle name="Normal 7 14 3 8 2" xfId="31706" xr:uid="{E814CD8D-8D5B-49AD-88A8-8E69D7486D14}"/>
    <cellStyle name="Normal 7 14 4" xfId="7149" xr:uid="{BDE5B7F9-0BFE-44EC-A692-1FD60098272B}"/>
    <cellStyle name="Normal 7 14 4 2" xfId="23784" xr:uid="{C36A6A98-8F2F-4C86-9EEE-E1C5209BFEB8}"/>
    <cellStyle name="Normal 7 14 4 3" xfId="25874" xr:uid="{A4AA3AA3-09A8-434A-A46E-2D81674CCE1A}"/>
    <cellStyle name="Normal 7 14 4 4" xfId="17529" xr:uid="{0CE44A9C-B3B6-4F7D-8D17-9610CFE16AA4}"/>
    <cellStyle name="Normal 7 14 4 5" xfId="30998" xr:uid="{2F8BC7AC-73B7-4F15-821E-FB071EE57409}"/>
    <cellStyle name="Normal 7 14 4 6" xfId="30419" xr:uid="{385EB25C-5F27-41F3-A609-38B7663A6BFD}"/>
    <cellStyle name="Normal 7 14 5" xfId="9982" xr:uid="{8235CE7C-372C-4318-A599-8E62C285DA7B}"/>
    <cellStyle name="Normal 7 14 5 2" xfId="29450" xr:uid="{AEDE9949-7169-4514-AE0E-4A891C24561E}"/>
    <cellStyle name="Normal 7 14 5 3" xfId="20362" xr:uid="{9449C78C-D33B-459C-BBF9-694343407FAB}"/>
    <cellStyle name="Normal 7 14 5 4" xfId="30938" xr:uid="{E0BCDBFB-8F60-42E5-B625-B2599670E8F5}"/>
    <cellStyle name="Normal 7 14 6" xfId="24135" xr:uid="{9092CC78-A25F-48A6-83D4-F44869564DEA}"/>
    <cellStyle name="Normal 7 14 7" xfId="13997" xr:uid="{0FCA37D2-3715-410D-9450-DBE88E718CBE}"/>
    <cellStyle name="Normal 7 15" xfId="2431" xr:uid="{00000000-0005-0000-0000-0000EF070000}"/>
    <cellStyle name="Normal 7 15 2" xfId="5728" xr:uid="{C5D7E416-4228-41E8-ABDC-EE69883A12CC}"/>
    <cellStyle name="Normal 7 15 2 2" xfId="23595" xr:uid="{65C6AC73-A0E6-4BCE-92BE-B668B8D5257A}"/>
    <cellStyle name="Normal 7 15 2 3" xfId="15103" xr:uid="{17D943AA-C222-4B4C-A18F-6CCE6BA583AE}"/>
    <cellStyle name="Normal 7 15 2 4" xfId="30934" xr:uid="{33745800-52FB-4055-8019-A260A36BC408}"/>
    <cellStyle name="Normal 7 15 3" xfId="7556" xr:uid="{F1E98D2C-5E23-44D7-A17A-E7E508629C08}"/>
    <cellStyle name="Normal 7 15 3 2" xfId="17936" xr:uid="{AE558860-C380-4D33-B8F4-BAFABF7E14FC}"/>
    <cellStyle name="Normal 7 15 3 3" xfId="30947" xr:uid="{0DCC9790-3146-4601-AB3F-28C8BDFFB878}"/>
    <cellStyle name="Normal 7 15 4" xfId="10389" xr:uid="{0365E554-FA94-4190-A1D6-9E0EE659857C}"/>
    <cellStyle name="Normal 7 15 4 2" xfId="20769" xr:uid="{2A88BA57-D2E1-463D-AEDB-D1CD92CC2019}"/>
    <cellStyle name="Normal 7 15 5" xfId="23727" xr:uid="{7232D1CA-690F-4D52-9D19-42CE68785447}"/>
    <cellStyle name="Normal 7 15 6" xfId="12818" xr:uid="{F5044BB9-43F3-49F3-B21A-9AD06E1D6815}"/>
    <cellStyle name="Normal 7 16" xfId="2158" xr:uid="{00000000-0005-0000-0000-0000D6070000}"/>
    <cellStyle name="Normal 7 16 2" xfId="7285" xr:uid="{487A9249-76DA-44C0-9FB7-C1ECCC926A3F}"/>
    <cellStyle name="Normal 7 16 2 2" xfId="17665" xr:uid="{E8531131-82DE-4A9C-9E7C-B57E41F8A0D7}"/>
    <cellStyle name="Normal 7 16 2 3" xfId="30949" xr:uid="{A45B824F-5108-4980-B469-78E9818C36B4}"/>
    <cellStyle name="Normal 7 16 3" xfId="10118" xr:uid="{55FE5E11-08C7-4A4A-B6B1-9A55D8442D61}"/>
    <cellStyle name="Normal 7 16 3 2" xfId="20498" xr:uid="{5B263FD6-644E-4205-BA6A-B5FA3C82A433}"/>
    <cellStyle name="Normal 7 16 4" xfId="24614" xr:uid="{3531CAC4-9557-447A-A968-11C6FD1FBF49}"/>
    <cellStyle name="Normal 7 16 5" xfId="14832" xr:uid="{EA3CD99F-CEAA-4377-8E06-36E914726435}"/>
    <cellStyle name="Normal 7 17" xfId="3783" xr:uid="{341F80F6-8699-4561-8A3C-2CE4C55CAADA}"/>
    <cellStyle name="Normal 7 17 2" xfId="8622" xr:uid="{1FC80999-4DDE-48CF-962D-7BAF4D6653EE}"/>
    <cellStyle name="Normal 7 17 2 2" xfId="19002" xr:uid="{ED9F5490-6BEC-49DB-B407-08529B63281F}"/>
    <cellStyle name="Normal 7 17 3" xfId="11455" xr:uid="{85BFA86A-976C-4244-B91D-A4A316DF7FAA}"/>
    <cellStyle name="Normal 7 17 3 2" xfId="21835" xr:uid="{EBB9E23C-1929-404A-8369-AB114746F9B3}"/>
    <cellStyle name="Normal 7 17 4" xfId="16169" xr:uid="{19ED6957-761A-498A-9DB7-0D4BB90DEA23}"/>
    <cellStyle name="Normal 7 18" xfId="23715" xr:uid="{275285CC-AC04-46B2-8894-D88E3A4793D8}"/>
    <cellStyle name="Normal 7 19" xfId="12390" xr:uid="{409BED8C-AD22-4BB5-AC49-DFFDB915DE9E}"/>
    <cellStyle name="Normal 7 2" xfId="1351" xr:uid="{00000000-0005-0000-0000-000019070000}"/>
    <cellStyle name="Normal 7 2 2" xfId="1352" xr:uid="{00000000-0005-0000-0000-00001A070000}"/>
    <cellStyle name="Normal 7 2 3" xfId="29578" xr:uid="{C9FAE160-566D-4193-A935-2D0DA2B23E4F}"/>
    <cellStyle name="Normal 7 20" xfId="29577" xr:uid="{642B267D-0DF7-40DE-B31F-199C69FB4D2F}"/>
    <cellStyle name="Normal 7 20 2" xfId="29833" xr:uid="{06A9DF73-34B1-440D-84B3-8A48C8702549}"/>
    <cellStyle name="Normal 7 20 2 2" xfId="31245" xr:uid="{209E63D4-6E49-46E2-AC41-4E8AA5C77F37}"/>
    <cellStyle name="Normal 7 21" xfId="29978" xr:uid="{9CE9C7A0-056C-44AD-A33D-E7968E3C6153}"/>
    <cellStyle name="Normal 7 21 2" xfId="31500" xr:uid="{FFA9F5D8-7DC6-4F24-B4CD-E82A02F1D2A8}"/>
    <cellStyle name="Normal 7 22" xfId="30110"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8" xr:uid="{3A610EB4-A016-4959-9696-204DE0AAB876}"/>
    <cellStyle name="Normal 7 3 3 2 3 2 2 3" xfId="25206" xr:uid="{8ED66FBA-2D40-4643-9B61-F1E32A491FDE}"/>
    <cellStyle name="Normal 7 3 3 2 3 2 3" xfId="1361" xr:uid="{00000000-0005-0000-0000-000023070000}"/>
    <cellStyle name="Normal 7 3 3 2 3 2 3 2" xfId="2025" xr:uid="{00000000-0005-0000-0000-000024070000}"/>
    <cellStyle name="Normal 7 3 3 2 3 2 3 3" xfId="3760" xr:uid="{00000000-0005-0000-0000-000084060000}"/>
    <cellStyle name="Normal 7 3 3 2 3 2 3 3 2" xfId="4738" xr:uid="{14F8C66C-3AFD-4960-8379-ECACDC0C00A0}"/>
    <cellStyle name="Normal 7 3 3 2 3 2 3 3 3" xfId="30285" xr:uid="{CC748A5D-0BEB-4944-8F3D-97F8CF0BB353}"/>
    <cellStyle name="Normal 7 3 3 2 3 2 3 3 3 2" xfId="31428" xr:uid="{6DA37E3D-007F-49C2-A12C-7354CDCD0FDC}"/>
    <cellStyle name="Normal 7 3 3 2 3 2 3 3 4" xfId="31625" xr:uid="{A591BBBB-0D4A-46D3-A04A-7C0B2D602A7C}"/>
    <cellStyle name="Normal 7 3 3 2 3 2 4" xfId="24307" xr:uid="{4F4781A6-ECE1-4C9E-AC58-6E5C10C0A2BA}"/>
    <cellStyle name="Normal 7 3 3 2 3 3" xfId="1362" xr:uid="{00000000-0005-0000-0000-000025070000}"/>
    <cellStyle name="Normal 7 3 3 2 3 4" xfId="2982" xr:uid="{00000000-0005-0000-0000-0000FA070000}"/>
    <cellStyle name="Normal 7 3 3 2 3 4 2" xfId="31275" xr:uid="{FE80F6DF-4597-4CFB-BBD3-5BE6A13FC5D1}"/>
    <cellStyle name="Normal 7 3 3 2 3 5" xfId="2144" xr:uid="{00000000-0005-0000-0000-0000F7020000}"/>
    <cellStyle name="Normal 7 3 3 2 3 5 2" xfId="4634" xr:uid="{4276D1A2-DC93-4587-8A35-0E2B48A1053D}"/>
    <cellStyle name="Normal 7 3 3 2 3 5 3" xfId="30225" xr:uid="{26797C4E-8D1E-4032-A1BF-A4CEED6C0C3E}"/>
    <cellStyle name="Normal 7 3 3 2 3 5 3 2" xfId="31369" xr:uid="{AE22E742-9D01-4013-99C2-F097DBB0C902}"/>
    <cellStyle name="Normal 7 3 3 2 3 5 4" xfId="31565" xr:uid="{44215A84-68FA-41D8-95CF-672B06952FBE}"/>
    <cellStyle name="Normal 7 3 3 2 3 6" xfId="4054" xr:uid="{B827FBD5-2E2E-4EC7-8D41-DDFF87CC148D}"/>
    <cellStyle name="Normal 7 3 3 2 3 6 2" xfId="4799" xr:uid="{41E9EAB1-F610-481E-9DBF-172EE15DBDDE}"/>
    <cellStyle name="Normal 7 3 3 2 3 6 3" xfId="30340" xr:uid="{1870D514-1782-4A72-924A-46F157C54A64}"/>
    <cellStyle name="Normal 7 3 3 2 3 6 3 2" xfId="31482" xr:uid="{10473CFF-088B-46C0-9F1B-6A43DFDE6F83}"/>
    <cellStyle name="Normal 7 3 3 2 3 6 4" xfId="31680" xr:uid="{A0C69ABB-68AB-49B8-8AA7-23CBE1147DF3}"/>
    <cellStyle name="Normal 7 3 3 2 3 7" xfId="30159" xr:uid="{780A71C4-DEF8-4E6E-ACC0-3655804A98B1}"/>
    <cellStyle name="Normal 7 3 3 2 3 7 2" xfId="30529" xr:uid="{0EEE45BB-0632-4849-9B3D-03E60AC02070}"/>
    <cellStyle name="Normal 7 3 3 2 4" xfId="1363" xr:uid="{00000000-0005-0000-0000-000026070000}"/>
    <cellStyle name="Normal 7 3 3 2 4 2" xfId="2981" xr:uid="{00000000-0005-0000-0000-0000FB070000}"/>
    <cellStyle name="Normal 7 3 3 2 4 3" xfId="25207" xr:uid="{B0C3B96C-3DDC-4AE2-9FBF-450A9524DC4A}"/>
    <cellStyle name="Normal 7 3 3 2 4 3 2" xfId="29623" xr:uid="{D5A67649-7538-431D-8D7A-5AD8C95F5258}"/>
    <cellStyle name="Normal 7 3 3 2 4 3 3" xfId="29612" xr:uid="{66300240-9CE0-4062-9E28-4F6B04AC2CFD}"/>
    <cellStyle name="Normal 7 3 3 2 4 3 3 2" xfId="29652" xr:uid="{6CAF7E09-E7DB-45FE-975B-5EBB75C74D81}"/>
    <cellStyle name="Normal 7 3 3 2 4 3 3 3" xfId="30394" xr:uid="{298B7D3F-FBD5-4460-93A9-F54645816E7E}"/>
    <cellStyle name="Normal 7 3 3 2 4 3 3 4" xfId="30381" xr:uid="{EB6E69B1-D944-4719-98E3-285669324B35}"/>
    <cellStyle name="Normal 7 3 3 2 4 3 3 4 2" xfId="31720" xr:uid="{C95F887A-0DE3-4885-9933-DFDC3C26B10C}"/>
    <cellStyle name="Normal 7 3 3 2 4 3 4" xfId="30368" xr:uid="{51F68BB7-1CBC-471B-8C45-133EBC2770D2}"/>
    <cellStyle name="Normal 7 3 3 2 4 3 4 2" xfId="31707" xr:uid="{9A461396-9683-439E-A844-9F185B081F12}"/>
    <cellStyle name="Normal 7 3 3 2 5" xfId="2143" xr:uid="{00000000-0005-0000-0000-0000F5020000}"/>
    <cellStyle name="Normal 7 3 3 2 5 2" xfId="4662" xr:uid="{8519FF03-5F6D-4EB4-B933-25C9AA886D70}"/>
    <cellStyle name="Normal 7 3 3 2 5 3" xfId="30224" xr:uid="{3961AF33-EFDD-4226-A841-E3976186FFD4}"/>
    <cellStyle name="Normal 7 3 3 2 5 3 2" xfId="31368" xr:uid="{16EBF1E3-7968-444B-8C3D-D7DC786844C8}"/>
    <cellStyle name="Normal 7 3 3 2 5 4" xfId="31564" xr:uid="{214AA77A-3A32-4BAE-847A-D697B49E96EA}"/>
    <cellStyle name="Normal 7 3 3 2 6" xfId="4053" xr:uid="{0F69AA1D-AABD-4773-8E71-6D7F88104E7D}"/>
    <cellStyle name="Normal 7 3 3 2 6 2" xfId="4705" xr:uid="{FBE10302-99A6-4D2B-BB8D-B20AC5081845}"/>
    <cellStyle name="Normal 7 3 3 2 6 3" xfId="30339" xr:uid="{A37C4874-8220-4154-9C48-359C73DA2E56}"/>
    <cellStyle name="Normal 7 3 3 2 6 3 2" xfId="31481" xr:uid="{1468B4C2-4CC6-4853-886D-572963C37F80}"/>
    <cellStyle name="Normal 7 3 3 2 6 4" xfId="31679" xr:uid="{70321CC2-308C-492B-9C17-C00F1D0D05E8}"/>
    <cellStyle name="Normal 7 3 3 2 7" xfId="30158" xr:uid="{FA8D9B86-1118-4618-BB6D-43B775B037D2}"/>
    <cellStyle name="Normal 7 3 3 2 7 2" xfId="30528"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6" xr:uid="{00000000-0005-0000-0000-00002C070000}"/>
    <cellStyle name="Normal 7 3 3 4 2 2 2 2 2" xfId="30079" xr:uid="{3537F8E7-8F63-4952-A614-60ED7C47A13A}"/>
    <cellStyle name="Normal 7 3 3 4 2 2 2 3" xfId="3761" xr:uid="{00000000-0005-0000-0000-00008B060000}"/>
    <cellStyle name="Normal 7 3 3 4 2 2 2 3 2" xfId="4689" xr:uid="{FFDAA0C2-4A8B-4197-B6CC-922603129983}"/>
    <cellStyle name="Normal 7 3 3 4 2 2 2 3 3" xfId="30286" xr:uid="{A5F56370-D827-4B99-ABC8-6275F53DD26A}"/>
    <cellStyle name="Normal 7 3 3 4 2 2 2 3 3 2" xfId="31429" xr:uid="{1B7941D8-E613-4CAB-A60E-F55CDB998239}"/>
    <cellStyle name="Normal 7 3 3 4 2 2 2 3 4" xfId="31626" xr:uid="{07B95D85-B905-48E7-BD19-0355BFAB2114}"/>
    <cellStyle name="Normal 7 3 3 4 2 2 2 4" xfId="23537" xr:uid="{5DC698DF-1EB8-4352-991D-5DF81557D20A}"/>
    <cellStyle name="Normal 7 3 3 4 2 2 3" xfId="2027" xr:uid="{00000000-0005-0000-0000-00002D070000}"/>
    <cellStyle name="Normal 7 3 3 4 2 2 4" xfId="24127" xr:uid="{6B4D953D-C7AF-48CD-AB50-65538F78D7AC}"/>
    <cellStyle name="Normal 7 3 3 4 2 3" xfId="1369" xr:uid="{00000000-0005-0000-0000-00002E070000}"/>
    <cellStyle name="Normal 7 3 3 4 2 3 2" xfId="1370" xr:uid="{00000000-0005-0000-0000-00002F070000}"/>
    <cellStyle name="Normal 7 3 3 4 2 3 2 2" xfId="25759" xr:uid="{9FC1AC3D-9F28-4DA0-9380-BC7E4A0369FC}"/>
    <cellStyle name="Normal 7 3 3 4 2 3 2 3" xfId="23621" xr:uid="{84AE4A6D-2B0B-43BB-8CE5-1E2B5F205C09}"/>
    <cellStyle name="Normal 7 3 3 4 2 3 3" xfId="1371" xr:uid="{00000000-0005-0000-0000-000030070000}"/>
    <cellStyle name="Normal 7 3 3 4 2 3 3 2" xfId="23824" xr:uid="{CCE458EA-8A72-49FE-A77A-634330E76522}"/>
    <cellStyle name="Normal 7 3 3 4 2 3 3 3" xfId="22772" xr:uid="{D5AB1874-6DDC-44B8-AD25-F7B2D8D3E562}"/>
    <cellStyle name="Normal 7 3 3 4 2 3 4" xfId="2146" xr:uid="{00000000-0005-0000-0000-0000FD020000}"/>
    <cellStyle name="Normal 7 3 3 4 2 3 4 2" xfId="4812" xr:uid="{85B8BA1F-331D-494F-A0E7-481902D278F4}"/>
    <cellStyle name="Normal 7 3 3 4 2 3 4 3" xfId="30227" xr:uid="{F67EB70F-E06D-4EBB-9414-4F6A0ABDCA9A}"/>
    <cellStyle name="Normal 7 3 3 4 2 3 4 3 2" xfId="31371" xr:uid="{150FAA65-DC89-4157-9322-130B051ADE2F}"/>
    <cellStyle name="Normal 7 3 3 4 2 3 4 4" xfId="31567" xr:uid="{BC1256C2-D523-4DD4-AA26-053BFC807901}"/>
    <cellStyle name="Normal 7 3 3 4 2 3 5" xfId="24401" xr:uid="{AE0E1D6A-38CA-406E-AE73-788945631526}"/>
    <cellStyle name="Normal 7 3 3 4 2 3 6" xfId="30543" xr:uid="{AC01CEC4-5B95-4E42-8FF7-121F69B77E99}"/>
    <cellStyle name="Normal 7 3 3 4 2 4" xfId="23707" xr:uid="{E6762BC0-4988-4223-B09E-CC35F0BD73AE}"/>
    <cellStyle name="Normal 7 3 3 4 3" xfId="1372" xr:uid="{00000000-0005-0000-0000-000031070000}"/>
    <cellStyle name="Normal 7 3 3 4 4" xfId="2983" xr:uid="{00000000-0005-0000-0000-000003080000}"/>
    <cellStyle name="Normal 7 3 3 4 4 2" xfId="31289" xr:uid="{9F4A7FD4-2CC3-4D75-A163-54E002A5B431}"/>
    <cellStyle name="Normal 7 3 3 4 5" xfId="2145" xr:uid="{00000000-0005-0000-0000-0000FA020000}"/>
    <cellStyle name="Normal 7 3 3 4 5 2" xfId="4022" xr:uid="{6D2F6D47-4728-4B49-AE2E-D503982C4500}"/>
    <cellStyle name="Normal 7 3 3 4 5 3" xfId="30226" xr:uid="{B4C65A3C-9A2A-47E6-ACA6-EABEB7F3EC73}"/>
    <cellStyle name="Normal 7 3 3 4 5 3 2" xfId="31370" xr:uid="{16A1F998-BDD9-48F0-A1CA-3C3865A23834}"/>
    <cellStyle name="Normal 7 3 3 4 5 4" xfId="31566" xr:uid="{C81BDD7A-E442-49FA-9146-5D12360A9450}"/>
    <cellStyle name="Normal 7 3 3 4 6" xfId="4055" xr:uid="{3D663429-9E72-4EFF-8B04-88C376DF2815}"/>
    <cellStyle name="Normal 7 3 3 4 6 2" xfId="4795" xr:uid="{AEA4314F-DE64-4934-8CDE-F04585260C3B}"/>
    <cellStyle name="Normal 7 3 3 4 6 3" xfId="30341" xr:uid="{6116923A-F62C-4F9F-A326-D07A8FD4381A}"/>
    <cellStyle name="Normal 7 3 3 4 6 3 2" xfId="31483" xr:uid="{CDC4F293-C87D-4A0F-B788-8B9E787F9DF4}"/>
    <cellStyle name="Normal 7 3 3 4 6 4" xfId="31681" xr:uid="{85689CFE-9FF2-4DE3-9BD0-535F40259C97}"/>
    <cellStyle name="Normal 7 3 3 4 7" xfId="30160" xr:uid="{52394549-E29E-4278-9C6A-6C4AFCC85D43}"/>
    <cellStyle name="Normal 7 3 3 4 7 2" xfId="30530" xr:uid="{79991904-AF5C-4236-8DCF-6C2BEDC43AA3}"/>
    <cellStyle name="Normal 7 3 3 5" xfId="1373" xr:uid="{00000000-0005-0000-0000-000032070000}"/>
    <cellStyle name="Normal 7 3 3 5 2" xfId="1374" xr:uid="{00000000-0005-0000-0000-000033070000}"/>
    <cellStyle name="Normal 7 3 3 5 3" xfId="3762" xr:uid="{00000000-0005-0000-0000-000092060000}"/>
    <cellStyle name="Normal 7 3 3 5 3 2" xfId="4796" xr:uid="{E8168558-99C5-46A5-A612-2FC93BC3CDFD}"/>
    <cellStyle name="Normal 7 3 3 5 3 2 2" xfId="27331" xr:uid="{602079EF-2278-456C-B1D0-880B1CB11283}"/>
    <cellStyle name="Normal 7 3 3 5 3 3" xfId="25222" xr:uid="{B55B4F7C-6E21-48BE-9E2E-2D34FC86B976}"/>
    <cellStyle name="Normal 7 3 3 5 3 4" xfId="30287" xr:uid="{7DB1975E-D21E-4CBF-9637-4AE3E6D74C12}"/>
    <cellStyle name="Normal 7 3 3 5 3 4 2" xfId="31430" xr:uid="{99ECBF59-1354-4783-BEAE-B7E19B25B945}"/>
    <cellStyle name="Normal 7 3 3 5 3 5" xfId="31627" xr:uid="{7D588285-A419-4667-B536-46B1B8B1ACDD}"/>
    <cellStyle name="Normal 7 3 3 5 4" xfId="24260"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6" xr:uid="{D88E8471-D92D-49F6-980C-BD36AA4D314B}"/>
    <cellStyle name="Normal 7 3 4 3 2 2 3" xfId="25734" xr:uid="{126A297B-7ADB-4933-9CCB-2FD3B77C74DF}"/>
    <cellStyle name="Normal 7 3 4 3 2 3" xfId="1380" xr:uid="{00000000-0005-0000-0000-000039070000}"/>
    <cellStyle name="Normal 7 3 4 3 2 3 2" xfId="2028" xr:uid="{00000000-0005-0000-0000-00003A070000}"/>
    <cellStyle name="Normal 7 3 4 3 2 3 3" xfId="3763" xr:uid="{00000000-0005-0000-0000-000099060000}"/>
    <cellStyle name="Normal 7 3 4 3 2 3 3 2" xfId="4820" xr:uid="{AF1FEBE8-E3EC-4326-BAB1-44332DCC67E2}"/>
    <cellStyle name="Normal 7 3 4 3 2 3 3 3" xfId="30288" xr:uid="{30109096-014C-4DA2-92E3-E5015E0ECB5D}"/>
    <cellStyle name="Normal 7 3 4 3 2 3 3 3 2" xfId="31431" xr:uid="{EAB0C2EA-DC67-4172-92E3-7F9D56EB00AD}"/>
    <cellStyle name="Normal 7 3 4 3 2 3 3 4" xfId="31628" xr:uid="{9BD9345E-9D68-4A3B-B175-A464CEC94D75}"/>
    <cellStyle name="Normal 7 3 4 3 2 4" xfId="25413" xr:uid="{F055F10B-64A1-40D8-B460-1A174561E6AE}"/>
    <cellStyle name="Normal 7 3 4 3 3" xfId="1381" xr:uid="{00000000-0005-0000-0000-00003B070000}"/>
    <cellStyle name="Normal 7 3 4 3 4" xfId="2984" xr:uid="{00000000-0005-0000-0000-000009080000}"/>
    <cellStyle name="Normal 7 3 4 3 4 2" xfId="31298" xr:uid="{51B7DBEA-ED31-4954-9F86-83029453074D}"/>
    <cellStyle name="Normal 7 3 4 3 5" xfId="2148" xr:uid="{00000000-0005-0000-0000-000001030000}"/>
    <cellStyle name="Normal 7 3 4 3 5 2" xfId="4668" xr:uid="{E82F8251-A2EF-493C-99EC-798453FDB072}"/>
    <cellStyle name="Normal 7 3 4 3 5 3" xfId="30229" xr:uid="{A6924A06-14A6-48AE-A85A-4DABC1CC13E5}"/>
    <cellStyle name="Normal 7 3 4 3 5 3 2" xfId="31373" xr:uid="{C8D4E907-8DE5-4032-99CD-497732C57A8C}"/>
    <cellStyle name="Normal 7 3 4 3 5 4" xfId="31569" xr:uid="{2AED3941-1FFB-4F03-B67E-AF20682A3540}"/>
    <cellStyle name="Normal 7 3 4 3 6" xfId="4057" xr:uid="{19AF6C94-1102-41EB-A615-06CFDA2F78F6}"/>
    <cellStyle name="Normal 7 3 4 3 6 2" xfId="4818" xr:uid="{0CC34133-4C51-4581-8706-421D8E52AF25}"/>
    <cellStyle name="Normal 7 3 4 3 6 3" xfId="30343" xr:uid="{F2BB3124-6AE4-40BC-B519-5A61E185E003}"/>
    <cellStyle name="Normal 7 3 4 3 6 3 2" xfId="31485" xr:uid="{6FDB91E1-41FC-4670-9B2F-D9DC69D295B1}"/>
    <cellStyle name="Normal 7 3 4 3 6 4" xfId="31683" xr:uid="{94F26B9A-DF18-4DFF-9BB3-356E8653AEE6}"/>
    <cellStyle name="Normal 7 3 4 3 7" xfId="30162" xr:uid="{8FB8729F-E256-4613-98CA-4EC4024F1636}"/>
    <cellStyle name="Normal 7 3 4 3 7 2" xfId="30532" xr:uid="{D8F8BCBD-9FA9-4694-BE0E-FA68B6A82F77}"/>
    <cellStyle name="Normal 7 3 4 4" xfId="1382" xr:uid="{00000000-0005-0000-0000-00003C070000}"/>
    <cellStyle name="Normal 7 3 4 4 2" xfId="2029" xr:uid="{00000000-0005-0000-0000-00003D070000}"/>
    <cellStyle name="Normal 7 3 4 4 3" xfId="3764" xr:uid="{00000000-0005-0000-0000-00009C060000}"/>
    <cellStyle name="Normal 7 3 4 4 3 2" xfId="4747" xr:uid="{0576D2F5-5022-46BF-A95D-FDE144D163B9}"/>
    <cellStyle name="Normal 7 3 4 4 3 3" xfId="30289" xr:uid="{33067305-5030-4C44-A096-EB1A04AB9E17}"/>
    <cellStyle name="Normal 7 3 4 4 3 3 2" xfId="31432" xr:uid="{5464B581-FC1F-4F05-88EE-62C6E6E88CAA}"/>
    <cellStyle name="Normal 7 3 4 4 3 4" xfId="31629" xr:uid="{0A8F1EDA-FA33-459B-B2F0-524CCFD0733E}"/>
    <cellStyle name="Normal 7 3 4 5" xfId="2147" xr:uid="{00000000-0005-0000-0000-0000FF020000}"/>
    <cellStyle name="Normal 7 3 4 5 2" xfId="4675" xr:uid="{62B191F5-1F42-4E10-9F64-94BCDEA70967}"/>
    <cellStyle name="Normal 7 3 4 5 3" xfId="30228" xr:uid="{754916DA-38F4-4DB4-AC60-276D3B784FE8}"/>
    <cellStyle name="Normal 7 3 4 5 3 2" xfId="31372" xr:uid="{044A87F7-8EA1-490E-9C8D-11D6D6BAE37E}"/>
    <cellStyle name="Normal 7 3 4 5 4" xfId="31568" xr:uid="{5DA86EC8-8286-4878-8542-77217A13FFA4}"/>
    <cellStyle name="Normal 7 3 4 6" xfId="4056" xr:uid="{FA0FC87F-FC4E-4E3F-98FE-B3C6B8313692}"/>
    <cellStyle name="Normal 7 3 4 6 2" xfId="4765" xr:uid="{56DF81AD-9939-4BBA-9856-A8B717C867ED}"/>
    <cellStyle name="Normal 7 3 4 6 3" xfId="30342" xr:uid="{B20B5A7A-FDC4-4249-8466-A745C0238C84}"/>
    <cellStyle name="Normal 7 3 4 6 3 2" xfId="31484" xr:uid="{A0200AC4-E0FC-4EF7-BE2C-B088557646B3}"/>
    <cellStyle name="Normal 7 3 4 6 4" xfId="31682" xr:uid="{3694F6B6-85D0-4B9D-A3E8-21FFBEDC8837}"/>
    <cellStyle name="Normal 7 3 4 7" xfId="30161" xr:uid="{547D83AB-00BA-499B-81A0-779EECACE4D6}"/>
    <cellStyle name="Normal 7 3 4 7 2" xfId="30531" xr:uid="{C34CEC2F-9910-42A5-A6D6-E9823FE39A10}"/>
    <cellStyle name="Normal 7 3 5" xfId="2071" xr:uid="{00000000-0005-0000-0000-0000F2020000}"/>
    <cellStyle name="Normal 7 3 5 2" xfId="4779" xr:uid="{2BC8EFBC-06F5-4C7E-B0DC-F1B8E24A78E5}"/>
    <cellStyle name="Normal 7 3 5 3" xfId="30171" xr:uid="{DECA1B29-BBE5-4B43-B1E4-970DDF40EAFE}"/>
    <cellStyle name="Normal 7 3 5 3 2" xfId="30533" xr:uid="{1E65DB43-42EC-4ED4-993E-326E053D0E1B}"/>
    <cellStyle name="Normal 7 3 5 4" xfId="31511" xr:uid="{62585BCE-F536-46B9-8EFD-7DDBD82F7D6A}"/>
    <cellStyle name="Normal 7 3 6" xfId="29579" xr:uid="{F508C06F-0760-4DB3-8A82-A860AE1FCD26}"/>
    <cellStyle name="Normal 7 3 6 2" xfId="31246" xr:uid="{35461E4B-121A-4F8F-8CB4-021E38307A97}"/>
    <cellStyle name="Normal 7 3 6 3" xfId="30476" xr:uid="{EA0BC44F-1276-48AD-906F-6873BECD3DA1}"/>
    <cellStyle name="Normal 7 3 7" xfId="30115" xr:uid="{AA681422-51CE-46B6-A8B2-24AE11AA003A}"/>
    <cellStyle name="Normal 7 3 7 2" xfId="31501" xr:uid="{57282A1B-C9B2-4738-A048-DE5BEE2B6052}"/>
    <cellStyle name="Normal 7 4" xfId="1383" xr:uid="{00000000-0005-0000-0000-00003E070000}"/>
    <cellStyle name="Normal 7 4 10" xfId="1384" xr:uid="{00000000-0005-0000-0000-00003F070000}"/>
    <cellStyle name="Normal 7 4 10 10" xfId="12625" xr:uid="{E39E0DB2-1C99-4921-9289-604FC440D3A7}"/>
    <cellStyle name="Normal 7 4 10 2" xfId="1385" xr:uid="{00000000-0005-0000-0000-000040070000}"/>
    <cellStyle name="Normal 7 4 10 2 2" xfId="2985" xr:uid="{00000000-0005-0000-0000-00000E080000}"/>
    <cellStyle name="Normal 7 4 10 2 2 2" xfId="6135" xr:uid="{58BC0567-405B-4413-914D-5689FA1AE9E6}"/>
    <cellStyle name="Normal 7 4 10 2 2 2 2" xfId="25974" xr:uid="{F32906AA-0510-44F9-AFF5-3E96B250F34E}"/>
    <cellStyle name="Normal 7 4 10 2 2 2 3" xfId="27350" xr:uid="{D1FF3C20-ECA0-445F-B991-2445EF58CA2F}"/>
    <cellStyle name="Normal 7 4 10 2 2 2 4" xfId="15613" xr:uid="{A53AFE9F-0E8E-4969-A9A4-79BCBB14F77E}"/>
    <cellStyle name="Normal 7 4 10 2 2 3" xfId="8066" xr:uid="{7212056B-159D-48BF-83C8-1347DB78FEC6}"/>
    <cellStyle name="Normal 7 4 10 2 2 3 2" xfId="28764" xr:uid="{0667C046-2EFC-4FAD-A0D1-FF6576649D79}"/>
    <cellStyle name="Normal 7 4 10 2 2 3 3" xfId="18446" xr:uid="{6262987E-DA53-4006-977A-3849AD0E8858}"/>
    <cellStyle name="Normal 7 4 10 2 2 4" xfId="10899" xr:uid="{F637C2E1-7753-4B4C-8F16-9AA66DDDAEF0}"/>
    <cellStyle name="Normal 7 4 10 2 2 4 2" xfId="21279" xr:uid="{6613C23C-B3E5-4227-8591-EB121E6D78E9}"/>
    <cellStyle name="Normal 7 4 10 2 2 5" xfId="22713" xr:uid="{3706A199-799F-4D6F-83FD-41BDE783AE20}"/>
    <cellStyle name="Normal 7 4 10 2 2 6" xfId="13481" xr:uid="{F64751DD-61FF-49E7-BFF5-F0A719CB7884}"/>
    <cellStyle name="Normal 7 4 10 2 3" xfId="5402" xr:uid="{5983E34B-CA1D-45DA-8353-366D5E3A0CB4}"/>
    <cellStyle name="Normal 7 4 10 2 3 2" xfId="23454" xr:uid="{225ACEA7-5C66-4905-85C6-E09D28963687}"/>
    <cellStyle name="Normal 7 4 10 2 3 3" xfId="26501" xr:uid="{EC4744C8-04D9-4EC6-8C7D-BD8F9EF2515F}"/>
    <cellStyle name="Normal 7 4 10 2 3 4" xfId="14699" xr:uid="{3D4EA00A-6101-40BC-B90B-10E6FC343E5C}"/>
    <cellStyle name="Normal 7 4 10 2 4" xfId="7152" xr:uid="{A7ECD047-1A9C-410E-881F-47F5A66CACB4}"/>
    <cellStyle name="Normal 7 4 10 2 4 2" xfId="28100" xr:uid="{ABDA0BE5-DD38-480E-92B7-0A0E036EF30E}"/>
    <cellStyle name="Normal 7 4 10 2 4 3" xfId="26537" xr:uid="{B3F0F765-866B-42F2-8B79-EDCEE9283A31}"/>
    <cellStyle name="Normal 7 4 10 2 4 4" xfId="17532" xr:uid="{A6A9B4F8-16F6-490E-AB24-06E45B887DEE}"/>
    <cellStyle name="Normal 7 4 10 2 5" xfId="9985" xr:uid="{B0E34A6C-8106-4A35-BE87-8A751D666FA6}"/>
    <cellStyle name="Normal 7 4 10 2 5 2" xfId="29451" xr:uid="{6D64EC46-F50E-44F4-860D-875C63C9FF2B}"/>
    <cellStyle name="Normal 7 4 10 2 5 3" xfId="20365" xr:uid="{B05791DD-FB82-4608-A729-E2967A40F98A}"/>
    <cellStyle name="Normal 7 4 10 2 6" xfId="23357" xr:uid="{BB82E11A-01DC-407C-BA19-8383DF702642}"/>
    <cellStyle name="Normal 7 4 10 2 7" xfId="12783" xr:uid="{2A40A123-DB6D-4CAD-B3EF-8D16581D2066}"/>
    <cellStyle name="Normal 7 4 10 3" xfId="1386" xr:uid="{00000000-0005-0000-0000-000041070000}"/>
    <cellStyle name="Normal 7 4 10 3 2" xfId="5403" xr:uid="{90229E99-CEEA-4005-976E-676561CE60D7}"/>
    <cellStyle name="Normal 7 4 10 3 2 2" xfId="27218" xr:uid="{68BD47C5-D462-4D85-B923-6CEFB2F05EF6}"/>
    <cellStyle name="Normal 7 4 10 3 2 3" xfId="28098" xr:uid="{DE055B0B-A8BE-45C7-ABC5-2C84D52B9FE3}"/>
    <cellStyle name="Normal 7 4 10 3 2 4" xfId="14700" xr:uid="{2D77293D-C59F-4086-931B-813966E04C5A}"/>
    <cellStyle name="Normal 7 4 10 3 3" xfId="7153" xr:uid="{F1967FBE-A3A8-4F88-8621-8D068AA57768}"/>
    <cellStyle name="Normal 7 4 10 3 3 2" xfId="28573" xr:uid="{2CE122AC-64CC-4038-8FB4-F43AAC17B16B}"/>
    <cellStyle name="Normal 7 4 10 3 3 3" xfId="26355" xr:uid="{B1A30EA3-D358-431D-A7CF-EDDD9E8E93B9}"/>
    <cellStyle name="Normal 7 4 10 3 3 4" xfId="17533" xr:uid="{50931B32-2847-4DB6-8D45-6F68A911D218}"/>
    <cellStyle name="Normal 7 4 10 3 4" xfId="9986" xr:uid="{D28DB7C0-0AF3-46D3-AC36-B9786005EE04}"/>
    <cellStyle name="Normal 7 4 10 3 4 2" xfId="29452" xr:uid="{D7534AF6-ADC2-493F-A75A-91233F6F7645}"/>
    <cellStyle name="Normal 7 4 10 3 4 3" xfId="20366" xr:uid="{E7C29FA1-E4CF-43C0-832F-7E082E95E71A}"/>
    <cellStyle name="Normal 7 4 10 3 5" xfId="23166" xr:uid="{BC4588E6-59EB-42D4-8C1A-C396DA859E20}"/>
    <cellStyle name="Normal 7 4 10 3 6" xfId="13288" xr:uid="{5FAD2BCB-9C26-4C51-BDB6-E0584DEC405D}"/>
    <cellStyle name="Normal 7 4 10 4" xfId="2391" xr:uid="{00000000-0005-0000-0000-00000C080000}"/>
    <cellStyle name="Normal 7 4 10 4 2" xfId="7518" xr:uid="{6071AF00-0683-4207-8FFF-1FA95E4222DF}"/>
    <cellStyle name="Normal 7 4 10 4 2 2" xfId="28090" xr:uid="{E8F543B3-88BC-48D6-AD29-96E64116D095}"/>
    <cellStyle name="Normal 7 4 10 4 2 3" xfId="17898" xr:uid="{3F714F41-FAB1-45A4-AEC1-FFFF63D53736}"/>
    <cellStyle name="Normal 7 4 10 4 3" xfId="10351" xr:uid="{AC62CA15-CE9F-470F-BF7F-19EFF0654FFD}"/>
    <cellStyle name="Normal 7 4 10 4 3 2" xfId="20731" xr:uid="{2B5476F8-1542-4A45-9B8B-CA77C4C773B9}"/>
    <cellStyle name="Normal 7 4 10 4 4" xfId="22886" xr:uid="{CEE392DA-D99F-41B2-9AB5-1684E1A933D9}"/>
    <cellStyle name="Normal 7 4 10 4 5" xfId="15065" xr:uid="{ECCB2C17-EA3D-4753-B88E-D1A79FC6BB59}"/>
    <cellStyle name="Normal 7 4 10 5" xfId="4059" xr:uid="{A47C9DAF-18CB-48BA-8AD7-5149BEA6F166}"/>
    <cellStyle name="Normal 7 4 10 5 2" xfId="8839" xr:uid="{93A520FB-BDD6-4069-BCED-3F1BC303313B}"/>
    <cellStyle name="Normal 7 4 10 5 2 2" xfId="28994" xr:uid="{0C8C64D4-78B4-42B4-8837-FAD504081FC6}"/>
    <cellStyle name="Normal 7 4 10 5 2 3" xfId="19219" xr:uid="{E0313ABF-E8D0-4EF3-B070-B58464E5B21E}"/>
    <cellStyle name="Normal 7 4 10 5 3" xfId="11672" xr:uid="{8B166987-21CC-4FE9-90CF-4B5C0D0BF008}"/>
    <cellStyle name="Normal 7 4 10 5 3 2" xfId="22052" xr:uid="{26496B1F-C615-4E80-8037-4D4E0929AD27}"/>
    <cellStyle name="Normal 7 4 10 5 4" xfId="24473" xr:uid="{BFEDEBE2-F864-495A-899E-53D5D1B5AB36}"/>
    <cellStyle name="Normal 7 4 10 5 5" xfId="16386" xr:uid="{36CBD321-650A-4674-8A2E-13B231E90F45}"/>
    <cellStyle name="Normal 7 4 10 6" xfId="5401" xr:uid="{15474A07-3C10-49DE-874C-C083673A395B}"/>
    <cellStyle name="Normal 7 4 10 6 2" xfId="27163" xr:uid="{D4D8E402-8606-4174-9130-005E070C7A57}"/>
    <cellStyle name="Normal 7 4 10 6 3" xfId="28700" xr:uid="{AAD42802-2F27-424F-890C-4FD7599FF5B0}"/>
    <cellStyle name="Normal 7 4 10 6 4" xfId="14698" xr:uid="{61584101-1BC3-499F-B444-1B5DC1EE4865}"/>
    <cellStyle name="Normal 7 4 10 7" xfId="7151" xr:uid="{04AB0BB5-814C-4F52-A8CA-8C1F0AE8867C}"/>
    <cellStyle name="Normal 7 4 10 7 2" xfId="27947" xr:uid="{C558BB38-0E73-4659-A8A0-91FE0F16FF06}"/>
    <cellStyle name="Normal 7 4 10 7 3" xfId="17531" xr:uid="{571B3FC1-21A8-45C8-93F5-0BA17E336227}"/>
    <cellStyle name="Normal 7 4 10 8" xfId="9984" xr:uid="{03793677-D02C-48A4-AB20-AB22B8E884A6}"/>
    <cellStyle name="Normal 7 4 10 8 2" xfId="20364" xr:uid="{81B37CF5-A956-49DE-BA6A-F3A156E5D91D}"/>
    <cellStyle name="Normal 7 4 10 9" xfId="23486" xr:uid="{70C65870-8499-4097-83B5-10365053E891}"/>
    <cellStyle name="Normal 7 4 11" xfId="1387" xr:uid="{00000000-0005-0000-0000-000042070000}"/>
    <cellStyle name="Normal 7 4 11 10" xfId="12501" xr:uid="{9BEF4524-4829-4979-8370-839308CFC792}"/>
    <cellStyle name="Normal 7 4 11 2" xfId="3417" xr:uid="{00000000-0005-0000-0000-000011080000}"/>
    <cellStyle name="Normal 7 4 11 2 2" xfId="6472" xr:uid="{56A464E2-F958-41E9-88E6-4F5E11A858F6}"/>
    <cellStyle name="Normal 7 4 11 2 2 2" xfId="23038" xr:uid="{5F7D9BE0-8BD6-482E-A322-C8983DFBAE09}"/>
    <cellStyle name="Normal 7 4 11 2 2 3" xfId="28008" xr:uid="{E9DC5484-2CC7-452C-8017-5982DB62A54E}"/>
    <cellStyle name="Normal 7 4 11 2 2 4" xfId="16043" xr:uid="{D4C3B72B-1C5A-4D24-A675-DFFD132575F8}"/>
    <cellStyle name="Normal 7 4 11 2 3" xfId="8496" xr:uid="{94706112-406A-44CD-B0C2-467DC57FC4CB}"/>
    <cellStyle name="Normal 7 4 11 2 3 2" xfId="28615" xr:uid="{F10440D7-0FA7-43DA-8767-2FC1B0B01ED3}"/>
    <cellStyle name="Normal 7 4 11 2 3 3" xfId="28933" xr:uid="{DF0F9BB2-3AE3-43A8-89B5-647D76FA9FF3}"/>
    <cellStyle name="Normal 7 4 11 2 3 4" xfId="18876" xr:uid="{3A6FFCC7-DE6A-4B74-8ACA-2BBC545E5CAD}"/>
    <cellStyle name="Normal 7 4 11 2 4" xfId="11329" xr:uid="{0CE2380F-264F-420E-8716-A243A9787FB4}"/>
    <cellStyle name="Normal 7 4 11 2 4 2" xfId="29482" xr:uid="{C6EF1CE8-29B6-4241-9DD1-64ED89631239}"/>
    <cellStyle name="Normal 7 4 11 2 4 3" xfId="21709" xr:uid="{41EB82DA-43E0-441F-92C5-EC986F91CB76}"/>
    <cellStyle name="Normal 7 4 11 2 5" xfId="23271" xr:uid="{E66039F7-CF61-4055-93B1-FB74E638F62E}"/>
    <cellStyle name="Normal 7 4 11 2 6" xfId="13998" xr:uid="{DCDACEC0-61C6-4FE1-A6AE-D95E55FECA20}"/>
    <cellStyle name="Normal 7 4 11 3" xfId="2817" xr:uid="{00000000-0005-0000-0000-000012080000}"/>
    <cellStyle name="Normal 7 4 11 3 2" xfId="6033" xr:uid="{015F607C-C5BA-47F0-9077-B6A5367B7857}"/>
    <cellStyle name="Normal 7 4 11 3 2 2" xfId="26513" xr:uid="{1DB3F147-0DF4-4A67-89A2-0EE7A9ECB8EA}"/>
    <cellStyle name="Normal 7 4 11 3 2 3" xfId="15487" xr:uid="{EF31F597-F30B-4827-BB92-323198C7688A}"/>
    <cellStyle name="Normal 7 4 11 3 3" xfId="7940" xr:uid="{1B610E9B-1938-4DEB-99B5-75A8D02A9270}"/>
    <cellStyle name="Normal 7 4 11 3 3 2" xfId="18320" xr:uid="{B31BC9A6-5186-46A9-96DD-538B165E66A0}"/>
    <cellStyle name="Normal 7 4 11 3 4" xfId="10773" xr:uid="{795713ED-7E30-4ABB-B50C-E0BE9BC9BFFC}"/>
    <cellStyle name="Normal 7 4 11 3 4 2" xfId="21153" xr:uid="{215CED11-D531-4524-B3EA-9CAD4873CAC5}"/>
    <cellStyle name="Normal 7 4 11 3 5" xfId="24597" xr:uid="{972C80E3-438F-4583-93A7-502503F64D0D}"/>
    <cellStyle name="Normal 7 4 11 3 6" xfId="13287" xr:uid="{FE607638-FDCE-4126-B7F9-101AC49FE9D4}"/>
    <cellStyle name="Normal 7 4 11 4" xfId="2269" xr:uid="{00000000-0005-0000-0000-000010080000}"/>
    <cellStyle name="Normal 7 4 11 4 2" xfId="7396" xr:uid="{7BB7EF9D-4851-44A7-9510-1CB0FFF6EF85}"/>
    <cellStyle name="Normal 7 4 11 4 2 2" xfId="28274" xr:uid="{DA11D543-0EE4-47D6-94AF-349B46E85CAC}"/>
    <cellStyle name="Normal 7 4 11 4 2 3" xfId="17776" xr:uid="{623B9985-75AE-4679-9B67-34BF13072187}"/>
    <cellStyle name="Normal 7 4 11 4 3" xfId="10229" xr:uid="{9ECD19C3-FFB6-4740-B8CB-9CFA90730B94}"/>
    <cellStyle name="Normal 7 4 11 4 3 2" xfId="20609" xr:uid="{A88319F0-B6A7-49DD-A3BB-D23EF6CC62D0}"/>
    <cellStyle name="Normal 7 4 11 4 4" xfId="25471" xr:uid="{F4304C93-9A1A-4AC7-B4C1-4683D0AE4DA4}"/>
    <cellStyle name="Normal 7 4 11 4 5" xfId="14943" xr:uid="{E5EE7506-D514-4CF9-BFB6-F53C9628D025}"/>
    <cellStyle name="Normal 7 4 11 5" xfId="4058" xr:uid="{3893B720-22DE-418C-BCFF-F939857B3691}"/>
    <cellStyle name="Normal 7 4 11 5 2" xfId="8838" xr:uid="{8C77606E-F367-4C2C-847B-E32170DA67E2}"/>
    <cellStyle name="Normal 7 4 11 5 2 2" xfId="19218" xr:uid="{D809E49E-C5B7-43B8-9B85-796BE2E323F0}"/>
    <cellStyle name="Normal 7 4 11 5 3" xfId="11671" xr:uid="{49EF51CA-0745-482E-BCAE-346B1E3DD61C}"/>
    <cellStyle name="Normal 7 4 11 5 3 2" xfId="22051" xr:uid="{634DCD8F-7447-42B4-B51C-F73E018D1D91}"/>
    <cellStyle name="Normal 7 4 11 5 4" xfId="26608" xr:uid="{6607F834-8310-4FAB-AF3A-C987064EBA7D}"/>
    <cellStyle name="Normal 7 4 11 5 5" xfId="16385" xr:uid="{2807DCF7-21C1-402B-A4C1-263FC1FE6DD6}"/>
    <cellStyle name="Normal 7 4 11 6" xfId="5404" xr:uid="{8E270C27-9D00-4E1B-8BBC-4ED1D11CCD4D}"/>
    <cellStyle name="Normal 7 4 11 6 2" xfId="14701" xr:uid="{5ED0D250-85DA-463A-9268-20A15AB5B81F}"/>
    <cellStyle name="Normal 7 4 11 7" xfId="7154" xr:uid="{722FA43A-6E4C-4E77-80C2-9CAD274880D3}"/>
    <cellStyle name="Normal 7 4 11 7 2" xfId="17534" xr:uid="{7097922A-8254-4B00-A4DE-A162705755B0}"/>
    <cellStyle name="Normal 7 4 11 8" xfId="9987" xr:uid="{E70B3B93-5916-4254-97DA-345D84BACCDF}"/>
    <cellStyle name="Normal 7 4 11 8 2" xfId="20367" xr:uid="{0D389D67-370B-4658-8F72-5D2ECED72B84}"/>
    <cellStyle name="Normal 7 4 11 9" xfId="23664" xr:uid="{B1565FF6-FCBB-4338-8555-D139FA72E5D0}"/>
    <cellStyle name="Normal 7 4 12" xfId="1388" xr:uid="{00000000-0005-0000-0000-000043070000}"/>
    <cellStyle name="Normal 7 4 12 2" xfId="3418" xr:uid="{00000000-0005-0000-0000-000014080000}"/>
    <cellStyle name="Normal 7 4 12 2 2" xfId="6473" xr:uid="{C53A0368-3BD9-4648-86B9-9FBDB991B38C}"/>
    <cellStyle name="Normal 7 4 12 2 2 2" xfId="27725" xr:uid="{95B83E74-EF60-4EAD-A6C9-C0ED5BA194DF}"/>
    <cellStyle name="Normal 7 4 12 2 2 3" xfId="16044" xr:uid="{6A35A00E-3B8B-4927-B9D1-49897D5041D7}"/>
    <cellStyle name="Normal 7 4 12 2 3" xfId="8497" xr:uid="{27B2C5E9-D1AE-4620-AC38-BC35C286A93C}"/>
    <cellStyle name="Normal 7 4 12 2 3 2" xfId="18877" xr:uid="{D4654E81-1D4D-4809-A2F5-0484A441C4A9}"/>
    <cellStyle name="Normal 7 4 12 2 4" xfId="11330" xr:uid="{73E84DC8-78B2-4A3A-80AE-C6FC2D7B9558}"/>
    <cellStyle name="Normal 7 4 12 2 4 2" xfId="21710" xr:uid="{D11AF022-3223-4726-9A85-68D8E66554E0}"/>
    <cellStyle name="Normal 7 4 12 2 5" xfId="23834" xr:uid="{C8093F53-6DCE-40E7-9C84-186F93EFBB1A}"/>
    <cellStyle name="Normal 7 4 12 2 6" xfId="13999" xr:uid="{553E88FE-93CB-4E52-B1E2-B8F82EDC187A}"/>
    <cellStyle name="Normal 7 4 12 3" xfId="4116" xr:uid="{CF6AE729-3400-4866-8295-14C644B958B1}"/>
    <cellStyle name="Normal 7 4 12 3 2" xfId="8888" xr:uid="{5C20B8B2-50A4-4906-8756-31284492D646}"/>
    <cellStyle name="Normal 7 4 12 3 2 2" xfId="29003" xr:uid="{453A5423-36A4-4D82-9A42-1748DE6B5DD1}"/>
    <cellStyle name="Normal 7 4 12 3 2 3" xfId="19268" xr:uid="{7DA8253D-3D21-4D9A-8A93-E030AC3F2F3F}"/>
    <cellStyle name="Normal 7 4 12 3 3" xfId="11721" xr:uid="{3A48A19B-3F2D-4760-869D-835E5A68682C}"/>
    <cellStyle name="Normal 7 4 12 3 3 2" xfId="22101" xr:uid="{67781054-8DFF-4D16-BA03-FE53DAF3ABE9}"/>
    <cellStyle name="Normal 7 4 12 3 4" xfId="25606" xr:uid="{EDD4C9DD-27EE-49A8-84B3-85C72607E545}"/>
    <cellStyle name="Normal 7 4 12 3 5" xfId="16435" xr:uid="{5720CED4-1D1D-437E-98FE-8D030602EA43}"/>
    <cellStyle name="Normal 7 4 12 4" xfId="5405" xr:uid="{D423420C-71DF-4A48-93C3-1B18F353F3EE}"/>
    <cellStyle name="Normal 7 4 12 4 2" xfId="25605" xr:uid="{086AB1D6-2839-417D-910A-3E22595AB373}"/>
    <cellStyle name="Normal 7 4 12 4 3" xfId="26548" xr:uid="{79BF2465-24BC-4F16-972F-782A852D7926}"/>
    <cellStyle name="Normal 7 4 12 4 4" xfId="14702" xr:uid="{DFD2889B-EE37-4557-BA49-D391147A3CC0}"/>
    <cellStyle name="Normal 7 4 12 5" xfId="7155" xr:uid="{E86D86D3-D11B-4CA0-8F5A-37140ECB7C13}"/>
    <cellStyle name="Normal 7 4 12 5 2" xfId="26462" xr:uid="{99809174-949D-475C-A707-19CB4C775426}"/>
    <cellStyle name="Normal 7 4 12 5 3" xfId="17535" xr:uid="{FFF0C2B8-6A3F-4202-AEF0-9FD2712E1A76}"/>
    <cellStyle name="Normal 7 4 12 6" xfId="9988" xr:uid="{96AD20DD-F12E-4CAD-8298-2BFB0780256B}"/>
    <cellStyle name="Normal 7 4 12 6 2" xfId="20368" xr:uid="{697AD989-A40B-40AB-A6ED-F1463052333B}"/>
    <cellStyle name="Normal 7 4 12 7" xfId="25415" xr:uid="{A71B0B51-9961-4A1B-8B03-2AD732A86524}"/>
    <cellStyle name="Normal 7 4 12 8" xfId="12659" xr:uid="{E40EC2A3-C163-47D6-B782-3F5EABD0688A}"/>
    <cellStyle name="Normal 7 4 13" xfId="1389" xr:uid="{00000000-0005-0000-0000-000044070000}"/>
    <cellStyle name="Normal 7 4 13 2" xfId="5406" xr:uid="{26788EDD-418F-4E1C-9DCD-CED5B9F56936}"/>
    <cellStyle name="Normal 7 4 13 2 2" xfId="23571" xr:uid="{33F23C0F-79EB-4A7F-B8A1-245C3DA1E51F}"/>
    <cellStyle name="Normal 7 4 13 2 3" xfId="28326" xr:uid="{036C5285-F597-488E-8D2B-9530BA725187}"/>
    <cellStyle name="Normal 7 4 13 2 4" xfId="14703" xr:uid="{3118D945-0194-4CE5-9FE1-9FC8EB95E9C6}"/>
    <cellStyle name="Normal 7 4 13 3" xfId="7156" xr:uid="{9377453A-6ED2-4A9C-8041-8CDDD80AC99E}"/>
    <cellStyle name="Normal 7 4 13 3 2" xfId="25331" xr:uid="{D5C8EE71-B73A-4B2D-BCBB-AF26FF13E38B}"/>
    <cellStyle name="Normal 7 4 13 3 3" xfId="17536" xr:uid="{87865F9E-9231-4361-899D-88FB39190BB3}"/>
    <cellStyle name="Normal 7 4 13 4" xfId="9989" xr:uid="{1E5E9B8A-4DC2-4DC3-9BA3-BC349DC9D373}"/>
    <cellStyle name="Normal 7 4 13 4 2" xfId="20369" xr:uid="{A2FBD245-1426-4591-9B7F-8E4D5790A08B}"/>
    <cellStyle name="Normal 7 4 13 5" xfId="25351" xr:uid="{6C027075-70AD-4093-92FC-3B16D5CE26C3}"/>
    <cellStyle name="Normal 7 4 13 6" xfId="13357" xr:uid="{04EA1659-C33E-44CB-A130-87D58BBB89D5}"/>
    <cellStyle name="Normal 7 4 14" xfId="2432" xr:uid="{00000000-0005-0000-0000-000016080000}"/>
    <cellStyle name="Normal 7 4 14 2" xfId="5729" xr:uid="{C84917D8-661A-4DF3-9292-38E074A869A2}"/>
    <cellStyle name="Normal 7 4 14 2 2" xfId="28175" xr:uid="{454898D2-36CA-4CAC-825D-DFFE598FCDE9}"/>
    <cellStyle name="Normal 7 4 14 2 3" xfId="15104" xr:uid="{BFFD30BA-1915-43A2-B593-BE77E98D0E0F}"/>
    <cellStyle name="Normal 7 4 14 3" xfId="7557" xr:uid="{36F7DBAC-847F-4235-9CAC-C21825755F5C}"/>
    <cellStyle name="Normal 7 4 14 3 2" xfId="17937" xr:uid="{1213D01D-F1E9-4B79-B43F-CED2C27A9937}"/>
    <cellStyle name="Normal 7 4 14 4" xfId="10390" xr:uid="{83821BF0-1014-4935-9284-D3A32CE8B058}"/>
    <cellStyle name="Normal 7 4 14 4 2" xfId="20770" xr:uid="{2CEBC873-2637-4ACE-9411-EE3B78AC1970}"/>
    <cellStyle name="Normal 7 4 14 5" xfId="24151" xr:uid="{808ACA6E-43F7-4D0E-8708-8534AAB96C6F}"/>
    <cellStyle name="Normal 7 4 14 6" xfId="12819" xr:uid="{D165B4CD-8F0C-4025-B281-6729F877C19E}"/>
    <cellStyle name="Normal 7 4 15" xfId="2159" xr:uid="{00000000-0005-0000-0000-00000B080000}"/>
    <cellStyle name="Normal 7 4 15 2" xfId="7286" xr:uid="{A1D9749D-AA1F-4C7B-8E4B-FDE3E7D745A1}"/>
    <cellStyle name="Normal 7 4 15 2 2" xfId="27851" xr:uid="{404C3E8C-AE5A-4434-918B-8C31DDDA27C6}"/>
    <cellStyle name="Normal 7 4 15 2 3" xfId="17666" xr:uid="{F6D6B153-70C7-4B43-BF28-1826DBA583C5}"/>
    <cellStyle name="Normal 7 4 15 3" xfId="10119" xr:uid="{DF3F9963-4E60-4007-B72C-6B8F9A98951C}"/>
    <cellStyle name="Normal 7 4 15 3 2" xfId="20499" xr:uid="{D25CB1A1-CB9C-4466-A48A-FC54E50F2F5A}"/>
    <cellStyle name="Normal 7 4 15 4" xfId="24794" xr:uid="{6EC9E56A-F77C-441C-BFC3-8BCFDB60924E}"/>
    <cellStyle name="Normal 7 4 15 5" xfId="14833" xr:uid="{A175781E-297D-4418-B069-1F62AA874812}"/>
    <cellStyle name="Normal 7 4 16" xfId="3784" xr:uid="{81EF1548-4C16-47BF-BF10-25113C404E93}"/>
    <cellStyle name="Normal 7 4 16 2" xfId="8623" xr:uid="{19D7927A-4375-4499-ADB9-430C7C019806}"/>
    <cellStyle name="Normal 7 4 16 2 2" xfId="19003" xr:uid="{F2ECE25F-CF2B-4EED-970A-53DBF76CE5EE}"/>
    <cellStyle name="Normal 7 4 16 3" xfId="11456" xr:uid="{47F1BCB7-C5EC-4E1C-B846-A8A092D2D81B}"/>
    <cellStyle name="Normal 7 4 16 3 2" xfId="21836" xr:uid="{9E2E5B5B-3FD1-4659-ACEE-A960D12B4ECC}"/>
    <cellStyle name="Normal 7 4 16 4" xfId="24922" xr:uid="{DEB5D9B5-18EC-4772-9D52-1F1FE0439B11}"/>
    <cellStyle name="Normal 7 4 16 5" xfId="16170" xr:uid="{477ADB08-19B0-4E67-AB1B-27FFD2786841}"/>
    <cellStyle name="Normal 7 4 17" xfId="5400" xr:uid="{690F1435-7DE8-4925-9F66-0628E9CBD82C}"/>
    <cellStyle name="Normal 7 4 17 2" xfId="14697" xr:uid="{727F5B02-50AC-4BFD-8BF7-8F22A0FD67C4}"/>
    <cellStyle name="Normal 7 4 18" xfId="7150" xr:uid="{7CAAF367-0132-4C7E-AEF8-5CEFDC4924E3}"/>
    <cellStyle name="Normal 7 4 18 2" xfId="17530" xr:uid="{BA9E2749-73E0-42D0-877C-FC3362712D9C}"/>
    <cellStyle name="Normal 7 4 19" xfId="9983" xr:uid="{69D094E0-89BE-41C0-91FE-B3D34D4F5A3E}"/>
    <cellStyle name="Normal 7 4 19 2" xfId="20363" xr:uid="{B8D6304D-BADE-423E-AFBA-9555EE4B7203}"/>
    <cellStyle name="Normal 7 4 2" xfId="1390" xr:uid="{00000000-0005-0000-0000-000045070000}"/>
    <cellStyle name="Normal 7 4 2 10" xfId="1391" xr:uid="{00000000-0005-0000-0000-000046070000}"/>
    <cellStyle name="Normal 7 4 2 10 2" xfId="3419" xr:uid="{00000000-0005-0000-0000-000019080000}"/>
    <cellStyle name="Normal 7 4 2 10 2 2" xfId="6474" xr:uid="{326DA066-606D-4A6F-81A5-7393C513F2D5}"/>
    <cellStyle name="Normal 7 4 2 10 2 2 2" xfId="26864" xr:uid="{516BE980-12FE-4044-9D3F-5BA13CD2085E}"/>
    <cellStyle name="Normal 7 4 2 10 2 2 3" xfId="16045" xr:uid="{7F7F1EDD-CDE6-490F-8330-0456F1444D76}"/>
    <cellStyle name="Normal 7 4 2 10 2 3" xfId="8498" xr:uid="{EB0523FF-7D02-453C-A773-C50BBEFD07B5}"/>
    <cellStyle name="Normal 7 4 2 10 2 3 2" xfId="18878" xr:uid="{625D427A-F717-4599-82F5-33DD73340015}"/>
    <cellStyle name="Normal 7 4 2 10 2 4" xfId="11331" xr:uid="{F9C60D2A-364D-4923-8195-EA68D3532E69}"/>
    <cellStyle name="Normal 7 4 2 10 2 4 2" xfId="21711" xr:uid="{5CDF6532-6CDB-451F-93D4-EA356A37AA50}"/>
    <cellStyle name="Normal 7 4 2 10 2 5" xfId="22667" xr:uid="{C5BE352D-7F0C-40C2-BFA1-BD7FAD1A0E8A}"/>
    <cellStyle name="Normal 7 4 2 10 2 6" xfId="14000" xr:uid="{5CCE3A02-F844-4C4B-81FA-ADDC7E513042}"/>
    <cellStyle name="Normal 7 4 2 10 3" xfId="4212" xr:uid="{2FDC487A-39A3-470F-B49B-EC1A9D081FDE}"/>
    <cellStyle name="Normal 7 4 2 10 3 2" xfId="8984" xr:uid="{A3AB1BF2-6BE2-4370-BD23-DD1782EE57FB}"/>
    <cellStyle name="Normal 7 4 2 10 3 2 2" xfId="29065" xr:uid="{6503F4A7-8A46-488C-B990-EFB6EEB6D363}"/>
    <cellStyle name="Normal 7 4 2 10 3 2 3" xfId="19364" xr:uid="{A9337CC3-2831-4699-8F03-C1229443EDA7}"/>
    <cellStyle name="Normal 7 4 2 10 3 3" xfId="11817" xr:uid="{D1B2F3AF-8E11-4E5E-A133-5F096E3E2F38}"/>
    <cellStyle name="Normal 7 4 2 10 3 3 2" xfId="22197" xr:uid="{B185E9CA-C730-4B5C-A4D6-3205FA860155}"/>
    <cellStyle name="Normal 7 4 2 10 3 4" xfId="23541" xr:uid="{63ACD1BA-4F2A-4A66-9C39-A623DB27C9F0}"/>
    <cellStyle name="Normal 7 4 2 10 3 5" xfId="16531" xr:uid="{FA13A13D-A3AE-471A-89E9-A5917BF8E08A}"/>
    <cellStyle name="Normal 7 4 2 10 4" xfId="5408" xr:uid="{E8955726-9D9A-4ADC-B24B-48ACF6178402}"/>
    <cellStyle name="Normal 7 4 2 10 4 2" xfId="23204" xr:uid="{6EC121F8-F564-4D79-A6EC-6C882CC04332}"/>
    <cellStyle name="Normal 7 4 2 10 4 3" xfId="28565" xr:uid="{D600E24F-2772-499C-8F12-5F346802DE5F}"/>
    <cellStyle name="Normal 7 4 2 10 4 4" xfId="14705" xr:uid="{A6166809-6A5A-4DAF-88E0-611DEF6FCC24}"/>
    <cellStyle name="Normal 7 4 2 10 5" xfId="7158" xr:uid="{E9758D8C-D6E5-4E66-A396-52FABC3BDC4F}"/>
    <cellStyle name="Normal 7 4 2 10 5 2" xfId="28579" xr:uid="{FE4A5594-827C-4716-A4D4-FACBFDCD9897}"/>
    <cellStyle name="Normal 7 4 2 10 5 3" xfId="17538" xr:uid="{124C9572-1BE1-461A-AAB7-3F7FB7B43BE1}"/>
    <cellStyle name="Normal 7 4 2 10 6" xfId="9991" xr:uid="{9A48B0D7-F318-4E58-9ACD-139FF626719D}"/>
    <cellStyle name="Normal 7 4 2 10 6 2" xfId="20371" xr:uid="{BCD9409F-361E-4FED-9036-95356DABF1A3}"/>
    <cellStyle name="Normal 7 4 2 10 7" xfId="22798" xr:uid="{6B5C48F1-0C89-4841-B7B0-C96EB1372B0C}"/>
    <cellStyle name="Normal 7 4 2 10 8" xfId="12784" xr:uid="{C9A5AD2C-0E08-4DF4-83FF-F49C3E235C16}"/>
    <cellStyle name="Normal 7 4 2 11" xfId="1392" xr:uid="{00000000-0005-0000-0000-000047070000}"/>
    <cellStyle name="Normal 7 4 2 11 2" xfId="5409" xr:uid="{B2818A0B-3226-4E9A-A6DB-2902C1C321C0}"/>
    <cellStyle name="Normal 7 4 2 11 2 2" xfId="22744" xr:uid="{7C46150B-D20C-4138-A989-B899F15D0020}"/>
    <cellStyle name="Normal 7 4 2 11 2 3" xfId="27399" xr:uid="{DA955C69-C619-4E89-866A-99FC71794A6A}"/>
    <cellStyle name="Normal 7 4 2 11 2 4" xfId="14706" xr:uid="{DC394850-23FD-4BC1-AE7C-B243455E5BFE}"/>
    <cellStyle name="Normal 7 4 2 11 3" xfId="7159" xr:uid="{8F07DAEF-A773-4BC8-8493-43E703161E6C}"/>
    <cellStyle name="Normal 7 4 2 11 3 2" xfId="28747" xr:uid="{F4EDA823-90FF-4654-9102-8028CA743AB7}"/>
    <cellStyle name="Normal 7 4 2 11 3 3" xfId="17539" xr:uid="{4BA17A94-8B40-48FA-8E07-1131E1FD5466}"/>
    <cellStyle name="Normal 7 4 2 11 4" xfId="9992" xr:uid="{0B784868-CED5-413E-8599-BC9795D9C71E}"/>
    <cellStyle name="Normal 7 4 2 11 4 2" xfId="20372" xr:uid="{BDF57F71-1963-401E-B664-CC14C5C6772F}"/>
    <cellStyle name="Normal 7 4 2 11 5" xfId="25460" xr:uid="{F4A7E4C1-1C5F-486B-84AF-2AE5F4F66ED4}"/>
    <cellStyle name="Normal 7 4 2 11 6" xfId="13482" xr:uid="{B3475F9D-CEB3-4B6D-A7A0-ED5ECEEBB213}"/>
    <cellStyle name="Normal 7 4 2 12" xfId="2441" xr:uid="{00000000-0005-0000-0000-00001B080000}"/>
    <cellStyle name="Normal 7 4 2 12 2" xfId="5736" xr:uid="{F802D390-8974-4741-A616-85DF37F57A94}"/>
    <cellStyle name="Normal 7 4 2 12 2 2" xfId="27462" xr:uid="{FE3DADE7-BA77-471C-B666-80231FFE0D12}"/>
    <cellStyle name="Normal 7 4 2 12 2 3" xfId="15113" xr:uid="{27FAF4B7-29D2-4EEB-B8EC-41B4FBE301D4}"/>
    <cellStyle name="Normal 7 4 2 12 3" xfId="7566" xr:uid="{BAC59092-22A6-444D-AA12-82517F30C920}"/>
    <cellStyle name="Normal 7 4 2 12 3 2" xfId="17946" xr:uid="{EBFEE1AF-C45F-463B-B94A-DF1507751316}"/>
    <cellStyle name="Normal 7 4 2 12 4" xfId="10399" xr:uid="{C2E2FDC4-C132-488F-9028-088E677F6C7A}"/>
    <cellStyle name="Normal 7 4 2 12 4 2" xfId="20779" xr:uid="{7F26E151-12B5-4364-A2E3-12A91E743A80}"/>
    <cellStyle name="Normal 7 4 2 12 5" xfId="24563" xr:uid="{6978E79D-05B2-4DAA-9844-11905C1D9E82}"/>
    <cellStyle name="Normal 7 4 2 12 6" xfId="12828" xr:uid="{23C034C9-8E69-405D-91FD-BCD5C34BF8FB}"/>
    <cellStyle name="Normal 7 4 2 13" xfId="2171" xr:uid="{00000000-0005-0000-0000-000017080000}"/>
    <cellStyle name="Normal 7 4 2 13 2" xfId="7298" xr:uid="{56B5096C-C4E8-4DC5-96DC-1895B036C687}"/>
    <cellStyle name="Normal 7 4 2 13 2 2" xfId="26406" xr:uid="{BB44E6A2-BCF9-4550-B02B-40C106B3E225}"/>
    <cellStyle name="Normal 7 4 2 13 2 3" xfId="17678" xr:uid="{E5AA7D10-29B5-434D-8755-3A02B5CA15BA}"/>
    <cellStyle name="Normal 7 4 2 13 3" xfId="10131" xr:uid="{3DAC6334-6E8E-4C5F-A1DC-4115783478A2}"/>
    <cellStyle name="Normal 7 4 2 13 3 2" xfId="20511" xr:uid="{A318CEA3-2CFA-4422-8E9E-D6651C2F9AD0}"/>
    <cellStyle name="Normal 7 4 2 13 4" xfId="24906" xr:uid="{1A9502AB-86C5-44AB-8357-D8B4DF11BDDF}"/>
    <cellStyle name="Normal 7 4 2 13 5" xfId="14845" xr:uid="{1BD20AEE-596E-4290-9730-036968BFBF81}"/>
    <cellStyle name="Normal 7 4 2 14" xfId="4060" xr:uid="{A52C928B-0856-4A01-A9BB-4449A1D1B8B3}"/>
    <cellStyle name="Normal 7 4 2 14 2" xfId="8840" xr:uid="{FB30465F-B7CC-4F28-A063-BCC281A06B9F}"/>
    <cellStyle name="Normal 7 4 2 14 2 2" xfId="19220" xr:uid="{32B52E39-52B1-4CB8-AC61-1D9D5D33F77B}"/>
    <cellStyle name="Normal 7 4 2 14 3" xfId="11673" xr:uid="{96CC59EF-D42B-464E-AC7E-0233127F020C}"/>
    <cellStyle name="Normal 7 4 2 14 3 2" xfId="22053" xr:uid="{50F0EC97-0FF3-4EA3-8098-DB91A8AD16C0}"/>
    <cellStyle name="Normal 7 4 2 14 4" xfId="28487" xr:uid="{0E4F3AB4-D552-4CA0-A239-6F2EEB860CEA}"/>
    <cellStyle name="Normal 7 4 2 14 5" xfId="16387" xr:uid="{B3186367-6A9D-4680-8A0E-F7529DB54631}"/>
    <cellStyle name="Normal 7 4 2 15" xfId="5407" xr:uid="{79D4F8DE-5A10-4E99-B27D-9889D740562A}"/>
    <cellStyle name="Normal 7 4 2 15 2" xfId="14704" xr:uid="{A71FBF59-8740-450F-8FF6-396BF640BEFF}"/>
    <cellStyle name="Normal 7 4 2 16" xfId="7157" xr:uid="{D4533FCC-9BC1-4F1F-977D-AF718844C10E}"/>
    <cellStyle name="Normal 7 4 2 16 2" xfId="17537" xr:uid="{B8F27E90-A354-4925-A8CA-661F7482FC7D}"/>
    <cellStyle name="Normal 7 4 2 17" xfId="9990" xr:uid="{B470953D-E08F-4A8D-B6E4-39CD18B6BC23}"/>
    <cellStyle name="Normal 7 4 2 17 2" xfId="20370" xr:uid="{3D9F4D91-CB94-499B-87C0-B00147E1E8DA}"/>
    <cellStyle name="Normal 7 4 2 18" xfId="24593" xr:uid="{1796535B-5A62-45B6-8751-25DBCD745909}"/>
    <cellStyle name="Normal 7 4 2 19" xfId="12403" xr:uid="{DAA70829-EF14-479D-847E-D32B374477F0}"/>
    <cellStyle name="Normal 7 4 2 2" xfId="1393" xr:uid="{00000000-0005-0000-0000-000048070000}"/>
    <cellStyle name="Normal 7 4 2 2 10" xfId="5410" xr:uid="{E97C6693-A0A6-445A-ACF3-2EDAE9C7C0C5}"/>
    <cellStyle name="Normal 7 4 2 2 10 2" xfId="14707" xr:uid="{E686141F-7619-48D9-B4DF-B2D3975BA336}"/>
    <cellStyle name="Normal 7 4 2 2 11" xfId="7160" xr:uid="{3078900C-0F6E-4EF1-A5C6-9A490BE7798A}"/>
    <cellStyle name="Normal 7 4 2 2 11 2" xfId="17540" xr:uid="{53F6BD4D-E911-4F6E-BA75-1713252FBBB0}"/>
    <cellStyle name="Normal 7 4 2 2 12" xfId="9993" xr:uid="{0AF1A047-3E7B-422C-8AA3-8721B1313F7A}"/>
    <cellStyle name="Normal 7 4 2 2 12 2" xfId="20373" xr:uid="{9F1E3723-DE9B-4694-9019-A5B51B998673}"/>
    <cellStyle name="Normal 7 4 2 2 13" xfId="23135" xr:uid="{5DA3417C-B410-4F90-BDC1-5BEB3381B700}"/>
    <cellStyle name="Normal 7 4 2 2 14" xfId="12426" xr:uid="{6621C35F-B735-4972-A4AE-7273D70F2315}"/>
    <cellStyle name="Normal 7 4 2 2 2" xfId="1394" xr:uid="{00000000-0005-0000-0000-000049070000}"/>
    <cellStyle name="Normal 7 4 2 2 2 10" xfId="7161" xr:uid="{D0A072D4-8F60-47E2-A223-B65122EA8217}"/>
    <cellStyle name="Normal 7 4 2 2 2 10 2" xfId="17541" xr:uid="{A4273BB8-873A-4994-9C25-8E879758E895}"/>
    <cellStyle name="Normal 7 4 2 2 2 11" xfId="9994" xr:uid="{69E11266-35BE-4819-B7C9-1AF0AB0F913D}"/>
    <cellStyle name="Normal 7 4 2 2 2 11 2" xfId="20374" xr:uid="{6FF9A40D-BE4F-48A7-ACA8-DFEA8147D2F0}"/>
    <cellStyle name="Normal 7 4 2 2 2 12" xfId="24609" xr:uid="{EE61ED54-3AE3-4231-B2FF-D558C7454AF3}"/>
    <cellStyle name="Normal 7 4 2 2 2 13" xfId="12486" xr:uid="{BCE1313A-25B7-4100-BB87-A1D57C9031C6}"/>
    <cellStyle name="Normal 7 4 2 2 2 2" xfId="1395" xr:uid="{00000000-0005-0000-0000-00004A070000}"/>
    <cellStyle name="Normal 7 4 2 2 2 2 10" xfId="13051" xr:uid="{C2FBA6EB-B97E-45E2-A289-B4E94C86452C}"/>
    <cellStyle name="Normal 7 4 2 2 2 2 2" xfId="2821" xr:uid="{00000000-0005-0000-0000-00001F080000}"/>
    <cellStyle name="Normal 7 4 2 2 2 2 2 2" xfId="3422" xr:uid="{00000000-0005-0000-0000-000020080000}"/>
    <cellStyle name="Normal 7 4 2 2 2 2 2 2 2" xfId="6477" xr:uid="{9DB5A884-C42E-4013-A577-F942EA5D9517}"/>
    <cellStyle name="Normal 7 4 2 2 2 2 2 2 2 2" xfId="26347" xr:uid="{8B79CBA3-CC95-4806-980F-151F8701DC98}"/>
    <cellStyle name="Normal 7 4 2 2 2 2 2 2 2 3" xfId="16048" xr:uid="{2BAA1D17-0A06-4EBA-BD0C-970DED256A9E}"/>
    <cellStyle name="Normal 7 4 2 2 2 2 2 2 3" xfId="8501" xr:uid="{350BAA97-AD0C-47B6-A5F4-A0031EA88E71}"/>
    <cellStyle name="Normal 7 4 2 2 2 2 2 2 3 2" xfId="18881" xr:uid="{0663128D-6438-4678-A1F1-DA39B199FEDE}"/>
    <cellStyle name="Normal 7 4 2 2 2 2 2 2 4" xfId="11334" xr:uid="{6D06BC0B-4DDF-48B2-8E87-E56E6E0ADDE9}"/>
    <cellStyle name="Normal 7 4 2 2 2 2 2 2 4 2" xfId="21714" xr:uid="{3C007C49-D1D0-4C63-B0F3-AE1C8B2EDE17}"/>
    <cellStyle name="Normal 7 4 2 2 2 2 2 2 5" xfId="24376" xr:uid="{EAAC9070-6E16-454B-8250-8EC1BCCA33A0}"/>
    <cellStyle name="Normal 7 4 2 2 2 2 2 2 6" xfId="14003" xr:uid="{46FA7D6B-4CC6-40A7-8F6D-B85CB83ABB70}"/>
    <cellStyle name="Normal 7 4 2 2 2 2 2 3" xfId="4360" xr:uid="{7618CF6F-B551-476E-BF60-9D787EE11522}"/>
    <cellStyle name="Normal 7 4 2 2 2 2 2 3 2" xfId="9132" xr:uid="{4B8F598B-2DE0-47F6-8010-F63673C3FDB5}"/>
    <cellStyle name="Normal 7 4 2 2 2 2 2 3 2 2" xfId="29175" xr:uid="{C4FAD623-B4F6-439E-AEE9-C90E3D983ED5}"/>
    <cellStyle name="Normal 7 4 2 2 2 2 2 3 2 3" xfId="19512" xr:uid="{259F11FE-C71C-4611-9872-1D050DF15678}"/>
    <cellStyle name="Normal 7 4 2 2 2 2 2 3 3" xfId="11965" xr:uid="{C696BDEC-5101-487A-A045-2186A71EB81B}"/>
    <cellStyle name="Normal 7 4 2 2 2 2 2 3 3 2" xfId="22345" xr:uid="{BCC3F565-609E-4568-9C8B-C8F9FAEB5B31}"/>
    <cellStyle name="Normal 7 4 2 2 2 2 2 3 4" xfId="23851" xr:uid="{A03A40A1-3F18-4F11-A602-FAF727CEA6AA}"/>
    <cellStyle name="Normal 7 4 2 2 2 2 2 3 5" xfId="16679" xr:uid="{FB6C811E-6D33-4420-BAC9-9667C0A24723}"/>
    <cellStyle name="Normal 7 4 2 2 2 2 2 4" xfId="6037" xr:uid="{F82B1844-7875-4A3A-946F-B2BF492040F6}"/>
    <cellStyle name="Normal 7 4 2 2 2 2 2 4 2" xfId="26038" xr:uid="{2104FDDF-11D3-41FE-89BA-AD2749EB9FA8}"/>
    <cellStyle name="Normal 7 4 2 2 2 2 2 4 3" xfId="15491" xr:uid="{98B0D481-5FCD-4D9E-ACC3-BC16D58EB69C}"/>
    <cellStyle name="Normal 7 4 2 2 2 2 2 5" xfId="7944" xr:uid="{5E752987-CD79-433C-BD4F-9DD79F3A3F3C}"/>
    <cellStyle name="Normal 7 4 2 2 2 2 2 5 2" xfId="18324" xr:uid="{F31E17DC-0938-4580-B372-6268F07F118A}"/>
    <cellStyle name="Normal 7 4 2 2 2 2 2 6" xfId="10777" xr:uid="{4EE02466-A072-42A4-87CA-AA77CD60B9B7}"/>
    <cellStyle name="Normal 7 4 2 2 2 2 2 6 2" xfId="21157" xr:uid="{429CD86E-1AC9-4703-B0B1-79E9078F28AD}"/>
    <cellStyle name="Normal 7 4 2 2 2 2 2 7" xfId="22659" xr:uid="{7EE7DD84-AC34-4D76-826F-B52EBC30D9D6}"/>
    <cellStyle name="Normal 7 4 2 2 2 2 2 8" xfId="13292" xr:uid="{CB5164C9-11FD-4E6D-A315-CF0C51CA88AE}"/>
    <cellStyle name="Normal 7 4 2 2 2 2 3" xfId="3423" xr:uid="{00000000-0005-0000-0000-000021080000}"/>
    <cellStyle name="Normal 7 4 2 2 2 2 3 2" xfId="4571" xr:uid="{E8CD83E8-39C3-4597-AD00-8F712650C686}"/>
    <cellStyle name="Normal 7 4 2 2 2 2 3 2 2" xfId="9343" xr:uid="{31402AB5-9741-4485-95CE-983BC9A30A84}"/>
    <cellStyle name="Normal 7 4 2 2 2 2 3 2 2 2" xfId="19723" xr:uid="{4106608D-C9E2-4C5F-82B2-7EEB49042C6A}"/>
    <cellStyle name="Normal 7 4 2 2 2 2 3 2 3" xfId="12176" xr:uid="{EA1BB4BC-83D8-419A-9A09-90147BD747CD}"/>
    <cellStyle name="Normal 7 4 2 2 2 2 3 2 3 2" xfId="22556" xr:uid="{F6A73EC7-FCA8-48BF-90B8-A1C98BE65EEC}"/>
    <cellStyle name="Normal 7 4 2 2 2 2 3 2 4" xfId="28507" xr:uid="{B6E554A5-CC5A-44F0-B1B8-C88ED5AF629C}"/>
    <cellStyle name="Normal 7 4 2 2 2 2 3 2 5" xfId="16890" xr:uid="{DDD27565-7F34-4A6A-B6C8-73754A5F256C}"/>
    <cellStyle name="Normal 7 4 2 2 2 2 3 3" xfId="6478" xr:uid="{EBA8060D-8A02-40AE-BF3A-909FF341D408}"/>
    <cellStyle name="Normal 7 4 2 2 2 2 3 3 2" xfId="16049" xr:uid="{874C42DF-C533-4C26-9A18-C2C2FD5E1FFE}"/>
    <cellStyle name="Normal 7 4 2 2 2 2 3 4" xfId="8502" xr:uid="{3BE78970-22FE-45EB-B7D0-520689C46016}"/>
    <cellStyle name="Normal 7 4 2 2 2 2 3 4 2" xfId="18882" xr:uid="{F59E80A7-74F4-43D8-849D-DBF8D08F32D4}"/>
    <cellStyle name="Normal 7 4 2 2 2 2 3 5" xfId="11335" xr:uid="{6CF761E3-E685-41DC-9EBC-3944EDC8493C}"/>
    <cellStyle name="Normal 7 4 2 2 2 2 3 5 2" xfId="21715" xr:uid="{1CFDD384-FC7A-47D7-B5D4-16BCC68B229A}"/>
    <cellStyle name="Normal 7 4 2 2 2 2 3 6" xfId="25311" xr:uid="{9F3E0816-F682-4556-8D03-6E4B80BBE9FD}"/>
    <cellStyle name="Normal 7 4 2 2 2 2 3 7" xfId="14004" xr:uid="{041DE4A5-9581-4AD7-86EF-2AC5CDAF2527}"/>
    <cellStyle name="Normal 7 4 2 2 2 2 4" xfId="3421" xr:uid="{00000000-0005-0000-0000-000022080000}"/>
    <cellStyle name="Normal 7 4 2 2 2 2 4 2" xfId="6476" xr:uid="{365EBB34-4B86-44C8-BE0E-D8AFAE23C9B7}"/>
    <cellStyle name="Normal 7 4 2 2 2 2 4 2 2" xfId="28620" xr:uid="{F169F04B-1425-46B0-A3A8-79CEBB963A8D}"/>
    <cellStyle name="Normal 7 4 2 2 2 2 4 2 3" xfId="16047" xr:uid="{07A9171C-89E2-450F-ADA2-B9F1A2960BE5}"/>
    <cellStyle name="Normal 7 4 2 2 2 2 4 3" xfId="8500" xr:uid="{66256638-9C37-4B9D-9538-6A4FF2DE26F3}"/>
    <cellStyle name="Normal 7 4 2 2 2 2 4 3 2" xfId="18880" xr:uid="{F301AD12-95A0-47D3-8C4A-88CF6DF10456}"/>
    <cellStyle name="Normal 7 4 2 2 2 2 4 4" xfId="11333" xr:uid="{A373D0C9-97CA-4660-AC04-F2A14FE5EDF3}"/>
    <cellStyle name="Normal 7 4 2 2 2 2 4 4 2" xfId="21713" xr:uid="{E45BEC5E-B2B4-4E64-9F12-3723BA308CFD}"/>
    <cellStyle name="Normal 7 4 2 2 2 2 4 5" xfId="23009" xr:uid="{ABD75A91-B6DE-45C8-9DB1-FCA22F3AF19D}"/>
    <cellStyle name="Normal 7 4 2 2 2 2 4 6" xfId="14002" xr:uid="{52D16831-D2D6-47D2-B855-6E6367A2BFF4}"/>
    <cellStyle name="Normal 7 4 2 2 2 2 5" xfId="4248" xr:uid="{4CEA5DAE-F98B-4028-99C5-1EB4F184FF54}"/>
    <cellStyle name="Normal 7 4 2 2 2 2 5 2" xfId="9020" xr:uid="{AE02046C-D4E9-47FB-ABDF-DF8070D58B89}"/>
    <cellStyle name="Normal 7 4 2 2 2 2 5 2 2" xfId="29091" xr:uid="{747F736F-8D93-4752-8732-23EFC4B6BC1B}"/>
    <cellStyle name="Normal 7 4 2 2 2 2 5 2 3" xfId="19400" xr:uid="{0DCBF49C-C2D2-4B80-88DC-08C554BDB373}"/>
    <cellStyle name="Normal 7 4 2 2 2 2 5 3" xfId="11853" xr:uid="{2FBE3C4A-802D-4BB0-9C23-7FAA3E225DC4}"/>
    <cellStyle name="Normal 7 4 2 2 2 2 5 3 2" xfId="22233" xr:uid="{8DFFE79F-12FC-43F4-AA39-83E2599868A4}"/>
    <cellStyle name="Normal 7 4 2 2 2 2 5 4" xfId="23657" xr:uid="{86C4A63B-F4D7-441D-A5D9-FE1BD347C99D}"/>
    <cellStyle name="Normal 7 4 2 2 2 2 5 5" xfId="16567" xr:uid="{29D65DFE-F5A3-4F00-BCF9-7AC14A2AADD5}"/>
    <cellStyle name="Normal 7 4 2 2 2 2 6" xfId="5412" xr:uid="{441167E8-C8C1-4F7C-966C-DE5E26C0616C}"/>
    <cellStyle name="Normal 7 4 2 2 2 2 6 2" xfId="26016" xr:uid="{640D8094-D2FD-4E58-AF9C-0DAB8550FB35}"/>
    <cellStyle name="Normal 7 4 2 2 2 2 6 3" xfId="14709" xr:uid="{C86A33A9-0A95-454A-8E2E-B7E5402BFC74}"/>
    <cellStyle name="Normal 7 4 2 2 2 2 7" xfId="7162" xr:uid="{85B3AEDE-9A0F-4911-81AA-EF0F892ECA8D}"/>
    <cellStyle name="Normal 7 4 2 2 2 2 7 2" xfId="17542" xr:uid="{217D8332-7F9B-4126-B4B6-9921FE1C82CC}"/>
    <cellStyle name="Normal 7 4 2 2 2 2 8" xfId="9995" xr:uid="{8D104A86-C533-4E1B-9BF2-E6B4A17AC7DE}"/>
    <cellStyle name="Normal 7 4 2 2 2 2 8 2" xfId="20375" xr:uid="{F4F8EE0B-21D5-45EB-B477-44448C935CF3}"/>
    <cellStyle name="Normal 7 4 2 2 2 2 9" xfId="23597" xr:uid="{77143F0D-C34D-497E-82D7-9C93806EB824}"/>
    <cellStyle name="Normal 7 4 2 2 2 3" xfId="2820" xr:uid="{00000000-0005-0000-0000-000023080000}"/>
    <cellStyle name="Normal 7 4 2 2 2 3 2" xfId="3424" xr:uid="{00000000-0005-0000-0000-000024080000}"/>
    <cellStyle name="Normal 7 4 2 2 2 3 2 2" xfId="6479" xr:uid="{751BBC07-FC1F-4266-A173-3742C65CAA13}"/>
    <cellStyle name="Normal 7 4 2 2 2 3 2 2 2" xfId="27066" xr:uid="{6A9BE188-2741-4FF0-9C2E-82E96EC7ED63}"/>
    <cellStyle name="Normal 7 4 2 2 2 3 2 2 3" xfId="16050" xr:uid="{5E918990-EAFF-47A3-AE20-759332379613}"/>
    <cellStyle name="Normal 7 4 2 2 2 3 2 3" xfId="8503" xr:uid="{431474CD-4DA2-42AC-8DE9-2EC29FBAC298}"/>
    <cellStyle name="Normal 7 4 2 2 2 3 2 3 2" xfId="18883" xr:uid="{B11B2FFD-2EB7-4AA1-BBE0-FF4D516FDF28}"/>
    <cellStyle name="Normal 7 4 2 2 2 3 2 4" xfId="11336" xr:uid="{5EFF34A0-4386-434F-871E-E005BDD61BC6}"/>
    <cellStyle name="Normal 7 4 2 2 2 3 2 4 2" xfId="21716" xr:uid="{9D95512A-BA48-481E-929B-DBF73959CEF7}"/>
    <cellStyle name="Normal 7 4 2 2 2 3 2 5" xfId="23932" xr:uid="{C57A0D18-3635-448D-A425-BC17FE8EF434}"/>
    <cellStyle name="Normal 7 4 2 2 2 3 2 6" xfId="14005" xr:uid="{73E3BEF1-B1DB-4E4F-B932-496FB082A623}"/>
    <cellStyle name="Normal 7 4 2 2 2 3 3" xfId="4359" xr:uid="{ACFA9AD0-8409-4D8E-A291-B85E88EF8D53}"/>
    <cellStyle name="Normal 7 4 2 2 2 3 3 2" xfId="9131" xr:uid="{473F704A-E7CB-4407-8185-BEB1C2E7F553}"/>
    <cellStyle name="Normal 7 4 2 2 2 3 3 2 2" xfId="29174" xr:uid="{92548F11-FB3C-4417-A085-9463E509CA6B}"/>
    <cellStyle name="Normal 7 4 2 2 2 3 3 2 3" xfId="19511" xr:uid="{A1E6184C-C969-4EC7-A521-5ED4BE1E38AD}"/>
    <cellStyle name="Normal 7 4 2 2 2 3 3 3" xfId="11964" xr:uid="{0CB7AED7-3ED8-4CA6-B9D7-849FC551AD05}"/>
    <cellStyle name="Normal 7 4 2 2 2 3 3 3 2" xfId="22344" xr:uid="{7457421F-D9CE-4E38-8F2A-229727C2EC6D}"/>
    <cellStyle name="Normal 7 4 2 2 2 3 3 4" xfId="24417" xr:uid="{00CFCE18-F01B-4BE7-9DFD-1D0D03B9FCD2}"/>
    <cellStyle name="Normal 7 4 2 2 2 3 3 5" xfId="16678" xr:uid="{15A74BA4-CCF7-48C2-8708-F1C4E0B0B690}"/>
    <cellStyle name="Normal 7 4 2 2 2 3 4" xfId="6036" xr:uid="{B96C9871-83A7-4052-8445-18A546C5FEC1}"/>
    <cellStyle name="Normal 7 4 2 2 2 3 4 2" xfId="28657" xr:uid="{ACB739D5-8B98-4492-B8EF-154EE673C33A}"/>
    <cellStyle name="Normal 7 4 2 2 2 3 4 3" xfId="15490" xr:uid="{505EFCAB-6CC6-4E06-9E7F-8EC4F049CC3B}"/>
    <cellStyle name="Normal 7 4 2 2 2 3 5" xfId="7943" xr:uid="{0AFE0305-CF3F-41C0-B0CE-C64A8A66D827}"/>
    <cellStyle name="Normal 7 4 2 2 2 3 5 2" xfId="18323" xr:uid="{ED70B86F-81DC-45AE-8C41-AED2E1F586B8}"/>
    <cellStyle name="Normal 7 4 2 2 2 3 6" xfId="10776" xr:uid="{8171CDEC-30BE-467C-940E-D81AB8C6E2CB}"/>
    <cellStyle name="Normal 7 4 2 2 2 3 6 2" xfId="21156" xr:uid="{D102A5F4-3C71-4C9A-9CB5-0A04ADFC0743}"/>
    <cellStyle name="Normal 7 4 2 2 2 3 7" xfId="24439" xr:uid="{B4595E0A-868C-440B-96B8-1A86B5746850}"/>
    <cellStyle name="Normal 7 4 2 2 2 3 8" xfId="13291" xr:uid="{462CE7B5-789F-4232-BEBC-ED90A7E02A07}"/>
    <cellStyle name="Normal 7 4 2 2 2 4" xfId="3425" xr:uid="{00000000-0005-0000-0000-000025080000}"/>
    <cellStyle name="Normal 7 4 2 2 2 4 2" xfId="4572" xr:uid="{7E911584-0241-48AA-B8E2-B4838F58EF93}"/>
    <cellStyle name="Normal 7 4 2 2 2 4 2 2" xfId="9344" xr:uid="{1452BFD8-9755-4DAF-85E8-5C8545B85020}"/>
    <cellStyle name="Normal 7 4 2 2 2 4 2 2 2" xfId="19724" xr:uid="{CC2C5E72-894C-4D1F-9601-E93F43823751}"/>
    <cellStyle name="Normal 7 4 2 2 2 4 2 3" xfId="12177" xr:uid="{2A7A4FC3-B834-4CC2-AEC6-FC2B41D252DE}"/>
    <cellStyle name="Normal 7 4 2 2 2 4 2 3 2" xfId="22557" xr:uid="{EAFEFD2C-85AA-4525-A30F-33A3EDEDFC84}"/>
    <cellStyle name="Normal 7 4 2 2 2 4 2 4" xfId="27054" xr:uid="{E18E7140-5060-48E4-805B-2065C05B0A6E}"/>
    <cellStyle name="Normal 7 4 2 2 2 4 2 5" xfId="16891" xr:uid="{4BDF8A7E-5659-4431-9EB1-D9C4F57A625C}"/>
    <cellStyle name="Normal 7 4 2 2 2 4 3" xfId="6480" xr:uid="{2FC4531C-524E-4E99-9F41-216830B5F3FA}"/>
    <cellStyle name="Normal 7 4 2 2 2 4 3 2" xfId="16051" xr:uid="{81BF171A-83BB-42E9-A0EC-8A3CD7F46993}"/>
    <cellStyle name="Normal 7 4 2 2 2 4 4" xfId="8504" xr:uid="{FA954154-0875-42F9-83D1-2EDBF4A71932}"/>
    <cellStyle name="Normal 7 4 2 2 2 4 4 2" xfId="18884" xr:uid="{D704BA3E-FF1E-4DB8-B560-4701177AC587}"/>
    <cellStyle name="Normal 7 4 2 2 2 4 5" xfId="11337" xr:uid="{EC9D3C0F-2FC6-4422-B55F-CB83786AF623}"/>
    <cellStyle name="Normal 7 4 2 2 2 4 5 2" xfId="21717" xr:uid="{68C1A300-A360-413A-B024-41D728334F75}"/>
    <cellStyle name="Normal 7 4 2 2 2 4 6" xfId="25529" xr:uid="{1B5054C0-0BBB-4C59-AE6C-5F82FD104C0A}"/>
    <cellStyle name="Normal 7 4 2 2 2 4 7" xfId="14006" xr:uid="{25153F54-D0C2-4E69-B6AC-118CF42C3125}"/>
    <cellStyle name="Normal 7 4 2 2 2 5" xfId="3420" xr:uid="{00000000-0005-0000-0000-000026080000}"/>
    <cellStyle name="Normal 7 4 2 2 2 5 2" xfId="6475" xr:uid="{69F26A8D-6EA4-4AD9-A05B-8101BD1F3AC8}"/>
    <cellStyle name="Normal 7 4 2 2 2 5 2 2" xfId="27349" xr:uid="{A0732357-EA89-4CC4-BB8E-D3540250B67E}"/>
    <cellStyle name="Normal 7 4 2 2 2 5 2 3" xfId="16046" xr:uid="{FD2BE1D0-20E5-4597-8AC2-2F0B903A77D7}"/>
    <cellStyle name="Normal 7 4 2 2 2 5 3" xfId="8499" xr:uid="{79D07E95-2BF7-4A12-9594-75EC639FE02C}"/>
    <cellStyle name="Normal 7 4 2 2 2 5 3 2" xfId="18879" xr:uid="{7A992CC1-2E56-4D12-8E3B-A010DC535A9C}"/>
    <cellStyle name="Normal 7 4 2 2 2 5 4" xfId="11332" xr:uid="{CD90C17F-5F87-40A6-8701-DD45B6B3477E}"/>
    <cellStyle name="Normal 7 4 2 2 2 5 4 2" xfId="21712" xr:uid="{5E8E6086-DAF4-44DB-8DCD-B517316D4B08}"/>
    <cellStyle name="Normal 7 4 2 2 2 5 5" xfId="25448" xr:uid="{B6305010-B7E6-4630-82C6-A237BE99E17D}"/>
    <cellStyle name="Normal 7 4 2 2 2 5 6" xfId="14001" xr:uid="{E2116394-3E7C-4B6E-B09F-9240F52A11F2}"/>
    <cellStyle name="Normal 7 4 2 2 2 6" xfId="2560" xr:uid="{00000000-0005-0000-0000-000027080000}"/>
    <cellStyle name="Normal 7 4 2 2 2 6 2" xfId="5830" xr:uid="{29EF99E2-33E9-4033-9C15-5658E548A985}"/>
    <cellStyle name="Normal 7 4 2 2 2 6 2 2" xfId="27776" xr:uid="{68DC6E2F-3D57-49C2-ACEC-F9AAE377A6ED}"/>
    <cellStyle name="Normal 7 4 2 2 2 6 2 3" xfId="15232" xr:uid="{6ACAFE22-71B7-40B7-89D9-E0FB4B33B7B2}"/>
    <cellStyle name="Normal 7 4 2 2 2 6 3" xfId="7685" xr:uid="{C1A9B3FD-0C4C-4068-97F1-41A6F6E1EE18}"/>
    <cellStyle name="Normal 7 4 2 2 2 6 3 2" xfId="18065" xr:uid="{0D8F78E0-7F47-41CB-B681-C04C951AFF05}"/>
    <cellStyle name="Normal 7 4 2 2 2 6 4" xfId="10518" xr:uid="{221309B4-F85C-4292-82EC-52589DA9EFC9}"/>
    <cellStyle name="Normal 7 4 2 2 2 6 4 2" xfId="20898" xr:uid="{A169671E-D307-42E9-897E-D7C795292C71}"/>
    <cellStyle name="Normal 7 4 2 2 2 6 5" xfId="23921" xr:uid="{118BA637-206A-45C7-A144-472FDB774D34}"/>
    <cellStyle name="Normal 7 4 2 2 2 6 6" xfId="12948" xr:uid="{9B5E3005-D847-4A39-B865-4AC36EFD2211}"/>
    <cellStyle name="Normal 7 4 2 2 2 7" xfId="2254" xr:uid="{00000000-0005-0000-0000-00001D080000}"/>
    <cellStyle name="Normal 7 4 2 2 2 7 2" xfId="7381" xr:uid="{A5EBBC8A-4805-4A9B-BA14-7CBC58D0B94A}"/>
    <cellStyle name="Normal 7 4 2 2 2 7 2 2" xfId="17761" xr:uid="{CDE19C63-C84D-499C-A704-294050396E7E}"/>
    <cellStyle name="Normal 7 4 2 2 2 7 3" xfId="10214" xr:uid="{EEE9846A-CD04-4A6C-8A2E-8F2E93C33E2E}"/>
    <cellStyle name="Normal 7 4 2 2 2 7 3 2" xfId="20594" xr:uid="{469C99EE-3774-49F4-B9E6-63C1FE617EA8}"/>
    <cellStyle name="Normal 7 4 2 2 2 7 4" xfId="23213" xr:uid="{80D87983-121B-4533-AB2F-EC71820C58D4}"/>
    <cellStyle name="Normal 7 4 2 2 2 7 5" xfId="14928" xr:uid="{B7738474-AD97-410C-97D7-E114AF9835D1}"/>
    <cellStyle name="Normal 7 4 2 2 2 8" xfId="3804" xr:uid="{C06BE601-6E8E-4A23-ABC6-8F4090D579EF}"/>
    <cellStyle name="Normal 7 4 2 2 2 8 2" xfId="8640" xr:uid="{ED98D8F4-215C-4854-9C8C-8FC00A7CA332}"/>
    <cellStyle name="Normal 7 4 2 2 2 8 2 2" xfId="19020" xr:uid="{D30E7302-09BA-48F3-B231-088960639BD7}"/>
    <cellStyle name="Normal 7 4 2 2 2 8 3" xfId="11473" xr:uid="{9B563F5F-436B-453A-A53D-5031617CF4B8}"/>
    <cellStyle name="Normal 7 4 2 2 2 8 3 2" xfId="21853" xr:uid="{AA8431B8-E743-464F-9C6F-FC6E94CD75C1}"/>
    <cellStyle name="Normal 7 4 2 2 2 8 4" xfId="16187" xr:uid="{2CCFB5AC-359E-4515-A89D-75537072F78A}"/>
    <cellStyle name="Normal 7 4 2 2 2 9" xfId="5411" xr:uid="{2355B753-38F0-4078-B7EB-D469F37F6941}"/>
    <cellStyle name="Normal 7 4 2 2 2 9 2" xfId="14708" xr:uid="{9D6CCB3C-B122-4CB8-81F0-1094DB384043}"/>
    <cellStyle name="Normal 7 4 2 2 3" xfId="1396" xr:uid="{00000000-0005-0000-0000-00004B070000}"/>
    <cellStyle name="Normal 7 4 2 2 3 10" xfId="9996" xr:uid="{5A9B2C81-54B8-452F-8F8F-F6172776B0DD}"/>
    <cellStyle name="Normal 7 4 2 2 3 10 2" xfId="20376" xr:uid="{272E0C47-6312-4C18-8087-F58E67B999E8}"/>
    <cellStyle name="Normal 7 4 2 2 3 11" xfId="23417" xr:uid="{EF93F634-64F0-4801-8009-65803AD2F6F6}"/>
    <cellStyle name="Normal 7 4 2 2 3 12" xfId="12627" xr:uid="{F4F620AB-BDE0-491C-A958-483F4B9217CD}"/>
    <cellStyle name="Normal 7 4 2 2 3 2" xfId="2822" xr:uid="{00000000-0005-0000-0000-000029080000}"/>
    <cellStyle name="Normal 7 4 2 2 3 2 2" xfId="3427" xr:uid="{00000000-0005-0000-0000-00002A080000}"/>
    <cellStyle name="Normal 7 4 2 2 3 2 2 2" xfId="6482" xr:uid="{A6713F29-DF43-4476-8040-A1B679734DF4}"/>
    <cellStyle name="Normal 7 4 2 2 3 2 2 2 2" xfId="27564" xr:uid="{BD817701-15C7-4FA8-A681-D7E444A6CF06}"/>
    <cellStyle name="Normal 7 4 2 2 3 2 2 2 3" xfId="16053" xr:uid="{2127FE21-5172-47CE-A5C5-06F26AEE7F0C}"/>
    <cellStyle name="Normal 7 4 2 2 3 2 2 3" xfId="8506" xr:uid="{AAEBE416-2D34-4D93-B5A1-D016C1EEE794}"/>
    <cellStyle name="Normal 7 4 2 2 3 2 2 3 2" xfId="18886" xr:uid="{C6B85F41-2AC5-421C-B6D3-1FA9153B6167}"/>
    <cellStyle name="Normal 7 4 2 2 3 2 2 4" xfId="11339" xr:uid="{0AC66F81-689E-403F-91F1-D626B2712D79}"/>
    <cellStyle name="Normal 7 4 2 2 3 2 2 4 2" xfId="21719" xr:uid="{7063A65A-6731-4C67-AD6E-5810ED16A8DC}"/>
    <cellStyle name="Normal 7 4 2 2 3 2 2 5" xfId="23712" xr:uid="{65CC995D-D2B4-4080-8660-B3E5D6BE333E}"/>
    <cellStyle name="Normal 7 4 2 2 3 2 2 6" xfId="14008" xr:uid="{E4D5CF5D-9322-413D-9900-8FB9F33D2D09}"/>
    <cellStyle name="Normal 7 4 2 2 3 2 3" xfId="4361" xr:uid="{30083B50-655D-432F-A489-CF466DF1233B}"/>
    <cellStyle name="Normal 7 4 2 2 3 2 3 2" xfId="9133" xr:uid="{703B93D3-B8EB-4365-850A-C35CD90CAA5C}"/>
    <cellStyle name="Normal 7 4 2 2 3 2 3 2 2" xfId="29176" xr:uid="{290FDF88-8899-42B6-B214-55C5994F08B1}"/>
    <cellStyle name="Normal 7 4 2 2 3 2 3 2 3" xfId="19513" xr:uid="{CBBF34DB-388E-4EE0-8BB9-F2C19E3FA127}"/>
    <cellStyle name="Normal 7 4 2 2 3 2 3 3" xfId="11966" xr:uid="{12042743-E2DB-4EB3-8857-9EFB8C83F3C7}"/>
    <cellStyle name="Normal 7 4 2 2 3 2 3 3 2" xfId="22346" xr:uid="{8BA8EABC-E430-40D6-8C8D-E58989733B0B}"/>
    <cellStyle name="Normal 7 4 2 2 3 2 3 4" xfId="23566" xr:uid="{4213CC80-EA2C-4779-BCEF-8F4C4148B347}"/>
    <cellStyle name="Normal 7 4 2 2 3 2 3 5" xfId="16680" xr:uid="{F6DCD515-7737-4905-881D-C2027CF92F34}"/>
    <cellStyle name="Normal 7 4 2 2 3 2 4" xfId="6038" xr:uid="{8E80E5D4-1C58-4FF9-A7B1-7D6A0FD516DB}"/>
    <cellStyle name="Normal 7 4 2 2 3 2 4 2" xfId="27984" xr:uid="{2F3415E5-A939-43D6-85F3-14522630F9A7}"/>
    <cellStyle name="Normal 7 4 2 2 3 2 4 3" xfId="15492" xr:uid="{A1C27591-4548-4CE6-AD20-E04609B14B8A}"/>
    <cellStyle name="Normal 7 4 2 2 3 2 5" xfId="7945" xr:uid="{DE92313A-E0E9-4F3D-B7DD-8444C18CDCE9}"/>
    <cellStyle name="Normal 7 4 2 2 3 2 5 2" xfId="18325" xr:uid="{B2F22FEE-0C06-46A4-B925-0857560DBFD9}"/>
    <cellStyle name="Normal 7 4 2 2 3 2 6" xfId="10778" xr:uid="{CD1B608E-6C5A-431D-9416-1B26ED6C560C}"/>
    <cellStyle name="Normal 7 4 2 2 3 2 6 2" xfId="21158" xr:uid="{450140B4-0E01-4E0D-B982-C89A2EDEAA49}"/>
    <cellStyle name="Normal 7 4 2 2 3 2 7" xfId="25055" xr:uid="{EDBBF258-F243-4C65-9EF4-584622AF04AD}"/>
    <cellStyle name="Normal 7 4 2 2 3 2 8" xfId="13293" xr:uid="{B87B94FD-A80A-4C21-92F3-6CF851190746}"/>
    <cellStyle name="Normal 7 4 2 2 3 3" xfId="3428" xr:uid="{00000000-0005-0000-0000-00002B080000}"/>
    <cellStyle name="Normal 7 4 2 2 3 3 2" xfId="4573" xr:uid="{DF868D83-B479-41C7-BBF9-4DEC8D2ADE13}"/>
    <cellStyle name="Normal 7 4 2 2 3 3 2 2" xfId="9345" xr:uid="{EE5F999E-67FD-4448-80AC-1B1AAE322601}"/>
    <cellStyle name="Normal 7 4 2 2 3 3 2 2 2" xfId="29317" xr:uid="{E08D3D1E-337C-4329-801C-9A94A6342583}"/>
    <cellStyle name="Normal 7 4 2 2 3 3 2 2 3" xfId="19725" xr:uid="{5B5A4B99-454D-4546-BB5B-28DDC77971D3}"/>
    <cellStyle name="Normal 7 4 2 2 3 3 2 3" xfId="12178" xr:uid="{DC9A6113-08A3-4C8E-B76F-82FAB69C23C4}"/>
    <cellStyle name="Normal 7 4 2 2 3 3 2 3 2" xfId="22558" xr:uid="{1F11548D-FE78-41C2-B7B6-50586DEB291E}"/>
    <cellStyle name="Normal 7 4 2 2 3 3 2 4" xfId="23903" xr:uid="{10B4EE47-E4B6-4C9F-8F9B-E813072D0750}"/>
    <cellStyle name="Normal 7 4 2 2 3 3 2 5" xfId="16892" xr:uid="{560846C8-E1DE-46FA-84D5-6E0A1E87E781}"/>
    <cellStyle name="Normal 7 4 2 2 3 3 3" xfId="6483" xr:uid="{E644DBE3-541B-40C8-92B4-979B48CAF419}"/>
    <cellStyle name="Normal 7 4 2 2 3 3 3 2" xfId="26758" xr:uid="{EF29B157-3F28-427A-9A60-427013D02E7B}"/>
    <cellStyle name="Normal 7 4 2 2 3 3 3 3" xfId="16054" xr:uid="{1FE06237-B8EF-4B4A-87DF-8D30256DE294}"/>
    <cellStyle name="Normal 7 4 2 2 3 3 4" xfId="8507" xr:uid="{131BA1FF-2F34-4CAB-9FAF-FFD263B8D5CF}"/>
    <cellStyle name="Normal 7 4 2 2 3 3 4 2" xfId="18887" xr:uid="{5DD33F91-AF1E-4728-9FD2-0619C4D30824}"/>
    <cellStyle name="Normal 7 4 2 2 3 3 5" xfId="11340" xr:uid="{F2118075-934A-4B2D-9D52-8849DE4DFAC5}"/>
    <cellStyle name="Normal 7 4 2 2 3 3 5 2" xfId="21720" xr:uid="{65AD0D76-46D5-49A7-96BA-698378B9A6D9}"/>
    <cellStyle name="Normal 7 4 2 2 3 3 6" xfId="25450" xr:uid="{19931D9B-BC78-4DC3-9C5D-8AB011A869F4}"/>
    <cellStyle name="Normal 7 4 2 2 3 3 7" xfId="14009" xr:uid="{30436FE3-E892-4A3C-9AAF-5127EB420200}"/>
    <cellStyle name="Normal 7 4 2 2 3 4" xfId="3426" xr:uid="{00000000-0005-0000-0000-00002C080000}"/>
    <cellStyle name="Normal 7 4 2 2 3 4 2" xfId="6481" xr:uid="{0145A01A-8C0D-4942-9FE8-22F0171AF744}"/>
    <cellStyle name="Normal 7 4 2 2 3 4 2 2" xfId="27844" xr:uid="{3410E0E1-AE14-45A2-889A-52221ACFC69D}"/>
    <cellStyle name="Normal 7 4 2 2 3 4 2 3" xfId="16052" xr:uid="{A52495A6-5AA9-4E9E-BDF0-EFF8276F89F3}"/>
    <cellStyle name="Normal 7 4 2 2 3 4 3" xfId="8505" xr:uid="{56280F35-4E24-439D-840E-B4707D391AB0}"/>
    <cellStyle name="Normal 7 4 2 2 3 4 3 2" xfId="18885" xr:uid="{7D4D6F9E-9B54-49DA-A1EA-598AAF4A23C1}"/>
    <cellStyle name="Normal 7 4 2 2 3 4 4" xfId="11338" xr:uid="{D82DF37B-D578-41D8-8329-6A00A5FAE09B}"/>
    <cellStyle name="Normal 7 4 2 2 3 4 4 2" xfId="21718" xr:uid="{0C655F18-F268-41BB-B435-AE9C8265B927}"/>
    <cellStyle name="Normal 7 4 2 2 3 4 5" xfId="24067" xr:uid="{6F5EA0A9-2A0F-402E-AC19-145AD149419F}"/>
    <cellStyle name="Normal 7 4 2 2 3 4 6" xfId="14007" xr:uid="{7C98B0AC-F8F6-48AF-8D84-5BC1B3825922}"/>
    <cellStyle name="Normal 7 4 2 2 3 5" xfId="2603" xr:uid="{00000000-0005-0000-0000-00002D080000}"/>
    <cellStyle name="Normal 7 4 2 2 3 5 2" xfId="5868" xr:uid="{9B980913-7909-488A-A96A-307B69F95091}"/>
    <cellStyle name="Normal 7 4 2 2 3 5 2 2" xfId="26064" xr:uid="{F8FEBCFA-722C-4CE6-B57A-9C376528233E}"/>
    <cellStyle name="Normal 7 4 2 2 3 5 2 3" xfId="15275" xr:uid="{7959C7C0-617C-4C49-847E-D4CE00F20B44}"/>
    <cellStyle name="Normal 7 4 2 2 3 5 3" xfId="7728" xr:uid="{AA5525FD-ABD2-4936-B2C9-A3EA766D674A}"/>
    <cellStyle name="Normal 7 4 2 2 3 5 3 2" xfId="18108" xr:uid="{20327EAC-25A8-4D66-99C1-C5B6B9320D74}"/>
    <cellStyle name="Normal 7 4 2 2 3 5 4" xfId="10561" xr:uid="{FBAAF576-CC6E-4A56-BE24-05C54B2B0106}"/>
    <cellStyle name="Normal 7 4 2 2 3 5 4 2" xfId="20941" xr:uid="{F781C4F9-E94B-4941-95EA-98CAAB8B43DF}"/>
    <cellStyle name="Normal 7 4 2 2 3 5 5" xfId="24933" xr:uid="{37FFB7F8-A60D-44E6-9594-5221A65F1DD6}"/>
    <cellStyle name="Normal 7 4 2 2 3 5 6" xfId="12991" xr:uid="{1B9030B5-E6E5-487A-B343-DEDBFDAA41E5}"/>
    <cellStyle name="Normal 7 4 2 2 3 6" xfId="2393" xr:uid="{00000000-0005-0000-0000-000028080000}"/>
    <cellStyle name="Normal 7 4 2 2 3 6 2" xfId="7520" xr:uid="{5DE4D045-B16F-40E7-A2C9-09EAD26E002E}"/>
    <cellStyle name="Normal 7 4 2 2 3 6 2 2" xfId="17900" xr:uid="{8E32F77A-B3A8-4D1C-A761-C9EC20219E4A}"/>
    <cellStyle name="Normal 7 4 2 2 3 6 3" xfId="10353" xr:uid="{B4AA0635-3228-4837-852E-7E65F4CD2EE9}"/>
    <cellStyle name="Normal 7 4 2 2 3 6 3 2" xfId="20733" xr:uid="{3C551813-CA7E-44BF-AA87-3BEE9180A3FA}"/>
    <cellStyle name="Normal 7 4 2 2 3 6 4" xfId="25117" xr:uid="{F9AA9969-2FC7-478B-A171-64D56D51EFB0}"/>
    <cellStyle name="Normal 7 4 2 2 3 6 5" xfId="15067" xr:uid="{E6CD36DB-B9D7-430B-A8D6-9ED3605181F6}"/>
    <cellStyle name="Normal 7 4 2 2 3 7" xfId="4097" xr:uid="{84B31C01-A54F-4449-BFB1-7622A40FD18D}"/>
    <cellStyle name="Normal 7 4 2 2 3 7 2" xfId="8871" xr:uid="{B5A4DAD8-1C92-4A7D-9E26-C3C3B3CEA1D9}"/>
    <cellStyle name="Normal 7 4 2 2 3 7 2 2" xfId="19251" xr:uid="{A5C368C7-1931-4781-84D1-53CC9C081BF4}"/>
    <cellStyle name="Normal 7 4 2 2 3 7 3" xfId="11704" xr:uid="{E8EE0E5B-E995-465C-ACFE-0CD6E5F87805}"/>
    <cellStyle name="Normal 7 4 2 2 3 7 3 2" xfId="22084" xr:uid="{82B95611-9FE1-4F48-AC51-E361B86E0326}"/>
    <cellStyle name="Normal 7 4 2 2 3 7 4" xfId="16418" xr:uid="{8FC2B307-1BAE-4FFC-B76C-D8E2F45EAFFA}"/>
    <cellStyle name="Normal 7 4 2 2 3 8" xfId="5413" xr:uid="{81B71814-46F5-410E-98DE-E01ABE410EC1}"/>
    <cellStyle name="Normal 7 4 2 2 3 8 2" xfId="14710" xr:uid="{0E5E79B4-AABA-40D1-93D0-96EC3DF21040}"/>
    <cellStyle name="Normal 7 4 2 2 3 9" xfId="7163" xr:uid="{8E7A57FE-91E2-4C45-90E3-D3EA47C763DD}"/>
    <cellStyle name="Normal 7 4 2 2 3 9 2" xfId="17543" xr:uid="{6315F027-416A-4259-8AB1-F01E008A2841}"/>
    <cellStyle name="Normal 7 4 2 2 4" xfId="1397" xr:uid="{00000000-0005-0000-0000-00004C070000}"/>
    <cellStyle name="Normal 7 4 2 2 4 2" xfId="3429" xr:uid="{00000000-0005-0000-0000-00002F080000}"/>
    <cellStyle name="Normal 7 4 2 2 4 2 2" xfId="6484" xr:uid="{DE854B9F-C7C3-4C98-AB57-A65A52D2292B}"/>
    <cellStyle name="Normal 7 4 2 2 4 2 2 2" xfId="26211" xr:uid="{DBFCD840-845A-4E84-9B73-86D0152B4E16}"/>
    <cellStyle name="Normal 7 4 2 2 4 2 2 3" xfId="16055" xr:uid="{A03A2A70-9C9C-4120-A79C-63172CE1B671}"/>
    <cellStyle name="Normal 7 4 2 2 4 2 3" xfId="8508" xr:uid="{C3E4B5E2-5EC1-48B1-87D3-4CD766EE9313}"/>
    <cellStyle name="Normal 7 4 2 2 4 2 3 2" xfId="18888" xr:uid="{7113B987-0C1C-4905-91A9-0380A806233F}"/>
    <cellStyle name="Normal 7 4 2 2 4 2 4" xfId="11341" xr:uid="{E324CF82-4DF2-4155-96CE-89F1E366D390}"/>
    <cellStyle name="Normal 7 4 2 2 4 2 4 2" xfId="21721" xr:uid="{2363E80A-D10F-4807-8ED4-1C6C39B1E359}"/>
    <cellStyle name="Normal 7 4 2 2 4 2 5" xfId="25582" xr:uid="{E1E348D3-57BD-4DD6-9AB5-EB901E0FAB6C}"/>
    <cellStyle name="Normal 7 4 2 2 4 2 6" xfId="14010" xr:uid="{0DA4CF78-0F83-4406-A67A-CF9DE8F73E01}"/>
    <cellStyle name="Normal 7 4 2 2 4 3" xfId="2819" xr:uid="{00000000-0005-0000-0000-000030080000}"/>
    <cellStyle name="Normal 7 4 2 2 4 3 2" xfId="6035" xr:uid="{24275F97-422E-4BB1-91DF-37D0F599D8FB}"/>
    <cellStyle name="Normal 7 4 2 2 4 3 2 2" xfId="27539" xr:uid="{F6968377-A792-4BAA-8DEF-25671046BD29}"/>
    <cellStyle name="Normal 7 4 2 2 4 3 2 3" xfId="15489" xr:uid="{06849532-8AD2-4245-B3BA-0A39C89CAE1C}"/>
    <cellStyle name="Normal 7 4 2 2 4 3 3" xfId="7942" xr:uid="{15C81E93-7640-4B2D-9DE8-A36ECEE0310C}"/>
    <cellStyle name="Normal 7 4 2 2 4 3 3 2" xfId="18322" xr:uid="{99A9ACD3-9FDE-4DAB-8425-0B5051A27DBE}"/>
    <cellStyle name="Normal 7 4 2 2 4 3 4" xfId="10775" xr:uid="{4A543769-6BA3-41B0-B877-B40BFFE14845}"/>
    <cellStyle name="Normal 7 4 2 2 4 3 4 2" xfId="21155" xr:uid="{DD5E8543-D42A-4F51-AA02-9BA778198B7C}"/>
    <cellStyle name="Normal 7 4 2 2 4 3 5" xfId="25023" xr:uid="{27C6B879-2A9B-4C8D-BA52-667BE9BBFD24}"/>
    <cellStyle name="Normal 7 4 2 2 4 3 6" xfId="13290" xr:uid="{3F1C9EFF-1EE5-468D-98E4-2A027A15C17F}"/>
    <cellStyle name="Normal 7 4 2 2 4 4" xfId="4213" xr:uid="{AF788927-74F5-452F-99D4-A4013529F547}"/>
    <cellStyle name="Normal 7 4 2 2 4 4 2" xfId="8985" xr:uid="{B0EBA951-AD08-4382-8B05-A2DD518631AB}"/>
    <cellStyle name="Normal 7 4 2 2 4 4 2 2" xfId="19365" xr:uid="{D7301CE1-D93C-4CD9-A072-15625D17B8F2}"/>
    <cellStyle name="Normal 7 4 2 2 4 4 3" xfId="11818" xr:uid="{D12483FF-D19F-4649-82D2-9B54E11F3A5E}"/>
    <cellStyle name="Normal 7 4 2 2 4 4 3 2" xfId="22198" xr:uid="{2C2FABCD-4C85-4A66-B964-3063584DC531}"/>
    <cellStyle name="Normal 7 4 2 2 4 4 4" xfId="23218" xr:uid="{FFDB1CA5-507F-4DAB-A0B9-501CABACAD1B}"/>
    <cellStyle name="Normal 7 4 2 2 4 4 5" xfId="16532" xr:uid="{BB82FAA5-5C46-4744-8BAC-0FF1BD15A412}"/>
    <cellStyle name="Normal 7 4 2 2 4 5" xfId="5414" xr:uid="{A32B5EEA-BC34-40B9-95D1-4302E6D87236}"/>
    <cellStyle name="Normal 7 4 2 2 4 5 2" xfId="14711" xr:uid="{9F8BB946-6348-4420-9392-37B627CEE59A}"/>
    <cellStyle name="Normal 7 4 2 2 4 6" xfId="7164" xr:uid="{DAEC77F3-1C8C-4B74-98CD-5F3CF2656F7A}"/>
    <cellStyle name="Normal 7 4 2 2 4 6 2" xfId="17544" xr:uid="{C5F6AB9A-C603-467E-A82C-1D4F7268A796}"/>
    <cellStyle name="Normal 7 4 2 2 4 7" xfId="9997" xr:uid="{7B4F8D55-E74C-4B87-85DF-E6E0103E8E29}"/>
    <cellStyle name="Normal 7 4 2 2 4 7 2" xfId="20377" xr:uid="{80880717-1857-4E6D-AAA6-489A85F61717}"/>
    <cellStyle name="Normal 7 4 2 2 4 8" xfId="22730" xr:uid="{467A0ED2-EC90-473C-98DC-8255A53B9A0D}"/>
    <cellStyle name="Normal 7 4 2 2 4 9" xfId="12785" xr:uid="{B8EB3723-98B9-4927-8220-58823A7A3EA0}"/>
    <cellStyle name="Normal 7 4 2 2 5" xfId="3430" xr:uid="{00000000-0005-0000-0000-000031080000}"/>
    <cellStyle name="Normal 7 4 2 2 5 2" xfId="4574" xr:uid="{78168C4A-73C4-480C-89BC-17406287FD18}"/>
    <cellStyle name="Normal 7 4 2 2 5 2 2" xfId="9346" xr:uid="{9A97ED38-B380-4A83-8B19-F1B614E449DD}"/>
    <cellStyle name="Normal 7 4 2 2 5 2 2 2" xfId="29318" xr:uid="{5003FBDD-1731-48B2-8AD5-7F21002AA236}"/>
    <cellStyle name="Normal 7 4 2 2 5 2 2 3" xfId="19726" xr:uid="{3BD19DB3-E67B-4479-98D3-B893BEFF38DC}"/>
    <cellStyle name="Normal 7 4 2 2 5 2 3" xfId="12179" xr:uid="{43C039E7-7DFE-49E4-AE7F-5826F816AEB2}"/>
    <cellStyle name="Normal 7 4 2 2 5 2 3 2" xfId="22559" xr:uid="{096BA791-6996-4584-84AA-D9CBE0015F90}"/>
    <cellStyle name="Normal 7 4 2 2 5 2 4" xfId="24723" xr:uid="{DD6C1391-E73C-4931-8157-1A3511B235BB}"/>
    <cellStyle name="Normal 7 4 2 2 5 2 5" xfId="16893" xr:uid="{D3DA5277-97A8-4766-BC4F-4591FF1ACF9D}"/>
    <cellStyle name="Normal 7 4 2 2 5 3" xfId="6485" xr:uid="{D2CECFD3-E3E1-45D4-B8D5-C698C07FAC0C}"/>
    <cellStyle name="Normal 7 4 2 2 5 3 2" xfId="27892" xr:uid="{8B952244-3AE7-4AC9-B92D-1F402A016B3F}"/>
    <cellStyle name="Normal 7 4 2 2 5 3 3" xfId="16056" xr:uid="{84468F57-E048-4D2F-9D4D-9B0384BCA31B}"/>
    <cellStyle name="Normal 7 4 2 2 5 4" xfId="8509" xr:uid="{1050905F-D263-49CF-BF7D-503786B0BF0B}"/>
    <cellStyle name="Normal 7 4 2 2 5 4 2" xfId="18889" xr:uid="{AC6EDFB1-A6BB-42AB-B4C0-8FBAC5FED5F5}"/>
    <cellStyle name="Normal 7 4 2 2 5 5" xfId="11342" xr:uid="{91EA5473-DB12-4F7C-8707-EE41C8752789}"/>
    <cellStyle name="Normal 7 4 2 2 5 5 2" xfId="21722" xr:uid="{C27FBEAE-9812-4C1F-BCEB-9EB6BFBFF436}"/>
    <cellStyle name="Normal 7 4 2 2 5 6" xfId="24658" xr:uid="{55DEF902-AC61-48A3-9936-6030E825129F}"/>
    <cellStyle name="Normal 7 4 2 2 5 7" xfId="14011" xr:uid="{4A793EBF-9B30-41E3-90F2-E8F159926CFF}"/>
    <cellStyle name="Normal 7 4 2 2 6" xfId="2986" xr:uid="{00000000-0005-0000-0000-000032080000}"/>
    <cellStyle name="Normal 7 4 2 2 6 2" xfId="6136" xr:uid="{885CA862-FE87-40D5-ADAC-98BB7D68F214}"/>
    <cellStyle name="Normal 7 4 2 2 6 2 2" xfId="27497" xr:uid="{49ACB948-396A-49AA-A870-7044B3EA911B}"/>
    <cellStyle name="Normal 7 4 2 2 6 2 3" xfId="15614" xr:uid="{D202C4EE-4D65-4753-BFC1-FBE788747F3B}"/>
    <cellStyle name="Normal 7 4 2 2 6 3" xfId="8067" xr:uid="{0833C992-0921-49C4-A389-00BC17432EBA}"/>
    <cellStyle name="Normal 7 4 2 2 6 3 2" xfId="18447" xr:uid="{9F9D0E9F-93E3-45FC-A672-4611CF490A61}"/>
    <cellStyle name="Normal 7 4 2 2 6 4" xfId="10900" xr:uid="{8C3220A2-8012-4D07-8A6D-9380A4412557}"/>
    <cellStyle name="Normal 7 4 2 2 6 4 2" xfId="21280" xr:uid="{AFC20936-6F30-4750-9EFA-29108B1E674E}"/>
    <cellStyle name="Normal 7 4 2 2 6 5" xfId="23468" xr:uid="{B5523BE2-1C84-426B-9C30-1F58411441F7}"/>
    <cellStyle name="Normal 7 4 2 2 6 6" xfId="13483" xr:uid="{0CE8DA17-6CAF-48C4-B2FB-797ADB368D48}"/>
    <cellStyle name="Normal 7 4 2 2 7" xfId="2500" xr:uid="{00000000-0005-0000-0000-000033080000}"/>
    <cellStyle name="Normal 7 4 2 2 7 2" xfId="5781" xr:uid="{46C9377F-DD9E-44D5-8F35-C6BE65A25261}"/>
    <cellStyle name="Normal 7 4 2 2 7 2 2" xfId="25869" xr:uid="{72470397-EAC5-47B9-B3E6-E56D2566D9C7}"/>
    <cellStyle name="Normal 7 4 2 2 7 2 3" xfId="15172" xr:uid="{FCED73FE-439C-4FA6-9E9D-25114E9837FD}"/>
    <cellStyle name="Normal 7 4 2 2 7 3" xfId="7625" xr:uid="{E1DFBAD9-539B-4F59-92DF-03573E5E2357}"/>
    <cellStyle name="Normal 7 4 2 2 7 3 2" xfId="18005" xr:uid="{F14037E4-6CBB-464A-B082-F6994BEBFE73}"/>
    <cellStyle name="Normal 7 4 2 2 7 4" xfId="10458" xr:uid="{5C931ABC-546B-4A56-8B6E-95BF9B3E6AFE}"/>
    <cellStyle name="Normal 7 4 2 2 7 4 2" xfId="20838" xr:uid="{BC1A531E-9CA5-48AA-9694-781BE8B092DC}"/>
    <cellStyle name="Normal 7 4 2 2 7 5" xfId="22859" xr:uid="{15607B7D-18B4-4FBC-85CD-EB9D6D36980A}"/>
    <cellStyle name="Normal 7 4 2 2 7 6" xfId="12888" xr:uid="{367BFB58-CAD3-4BEE-B092-49B682FDD40F}"/>
    <cellStyle name="Normal 7 4 2 2 8" xfId="2194" xr:uid="{00000000-0005-0000-0000-00001C080000}"/>
    <cellStyle name="Normal 7 4 2 2 8 2" xfId="7321" xr:uid="{64345797-C159-489C-B9AB-E90EFDDCC77B}"/>
    <cellStyle name="Normal 7 4 2 2 8 2 2" xfId="17701" xr:uid="{83898018-8C4E-49CD-AB1F-68F2D2107E22}"/>
    <cellStyle name="Normal 7 4 2 2 8 3" xfId="10154" xr:uid="{AEE4DB54-113D-496D-A6BA-21276E3D7174}"/>
    <cellStyle name="Normal 7 4 2 2 8 3 2" xfId="20534" xr:uid="{E20F4350-BDB8-4826-B5DD-03E6AAC176D1}"/>
    <cellStyle name="Normal 7 4 2 2 8 4" xfId="24476" xr:uid="{6748E8E5-C49F-4643-B884-0DF9EA494750}"/>
    <cellStyle name="Normal 7 4 2 2 8 5" xfId="14868" xr:uid="{2F78EB13-F436-4C1B-AB68-EA67F7FD673A}"/>
    <cellStyle name="Normal 7 4 2 2 9" xfId="4061" xr:uid="{B46ABEFD-6A47-473A-8BDD-11556DF654C9}"/>
    <cellStyle name="Normal 7 4 2 2 9 2" xfId="8841" xr:uid="{6A88DBD8-B30B-495C-9794-291636DE9245}"/>
    <cellStyle name="Normal 7 4 2 2 9 2 2" xfId="19221" xr:uid="{56DD4781-EC25-48C9-8956-143684A094E4}"/>
    <cellStyle name="Normal 7 4 2 2 9 3" xfId="11674" xr:uid="{96E2148F-38BA-4368-9C18-4583791661D9}"/>
    <cellStyle name="Normal 7 4 2 2 9 3 2" xfId="22054" xr:uid="{56527C18-0767-4D85-8767-7287DF8BF451}"/>
    <cellStyle name="Normal 7 4 2 2 9 4" xfId="16388" xr:uid="{E56B323C-EBC0-46DD-A85E-3742D3AE952D}"/>
    <cellStyle name="Normal 7 4 2 3" xfId="1398" xr:uid="{00000000-0005-0000-0000-00004D070000}"/>
    <cellStyle name="Normal 7 4 2 3 10" xfId="5415" xr:uid="{8C8B1CD1-B6A5-467A-AF9D-289D82C2FFFB}"/>
    <cellStyle name="Normal 7 4 2 3 10 2" xfId="14712" xr:uid="{21D404C2-C36B-4169-9640-42A10BE97DDF}"/>
    <cellStyle name="Normal 7 4 2 3 11" xfId="7165" xr:uid="{F92BC005-23EB-41B2-B765-2A0FE05AC736}"/>
    <cellStyle name="Normal 7 4 2 3 11 2" xfId="17545" xr:uid="{65E3839C-1678-4AEC-8D8C-51D5A32A56E8}"/>
    <cellStyle name="Normal 7 4 2 3 12" xfId="9998" xr:uid="{0EC2392F-3625-4F96-9DAB-9E858D9CC39D}"/>
    <cellStyle name="Normal 7 4 2 3 12 2" xfId="20378" xr:uid="{5E763089-B5F7-403B-A0B8-4A022F793850}"/>
    <cellStyle name="Normal 7 4 2 3 13" xfId="25306" xr:uid="{EF046668-5702-44D2-A5A8-4FA36487B8F4}"/>
    <cellStyle name="Normal 7 4 2 3 14" xfId="12463" xr:uid="{926B9C07-A69D-46C1-8504-A0DB3191A336}"/>
    <cellStyle name="Normal 7 4 2 3 2" xfId="1399" xr:uid="{00000000-0005-0000-0000-00004E070000}"/>
    <cellStyle name="Normal 7 4 2 3 2 10" xfId="9999" xr:uid="{5588C031-AFDD-4BE2-9229-BC3BD3EBC009}"/>
    <cellStyle name="Normal 7 4 2 3 2 10 2" xfId="20379" xr:uid="{F217E0CF-C98E-4E1A-8A60-62A17BF0C8CD}"/>
    <cellStyle name="Normal 7 4 2 3 2 11" xfId="23984" xr:uid="{01B31655-4E45-48D9-9082-25E466419FA4}"/>
    <cellStyle name="Normal 7 4 2 3 2 12" xfId="12628" xr:uid="{E49CE596-0D0E-40CB-BEE2-1F84B8F33F28}"/>
    <cellStyle name="Normal 7 4 2 3 2 2" xfId="1400" xr:uid="{00000000-0005-0000-0000-00004F070000}"/>
    <cellStyle name="Normal 7 4 2 3 2 2 2" xfId="3432" xr:uid="{00000000-0005-0000-0000-000037080000}"/>
    <cellStyle name="Normal 7 4 2 3 2 2 2 2" xfId="6487" xr:uid="{B5711F0C-69AE-405C-82A4-C50BB7635633}"/>
    <cellStyle name="Normal 7 4 2 3 2 2 2 2 2" xfId="26504" xr:uid="{4F476C45-06B1-4A1C-8FBE-97090F2C0ADB}"/>
    <cellStyle name="Normal 7 4 2 3 2 2 2 2 3" xfId="26717" xr:uid="{A1CC0F1C-2CDE-4CEF-A835-41421DF29779}"/>
    <cellStyle name="Normal 7 4 2 3 2 2 2 2 4" xfId="16058" xr:uid="{1D09D644-9147-4F27-BED0-6864D311252F}"/>
    <cellStyle name="Normal 7 4 2 3 2 2 2 3" xfId="8511" xr:uid="{1C1CC2A1-1791-44D2-9246-28DEAE3821D5}"/>
    <cellStyle name="Normal 7 4 2 3 2 2 2 3 2" xfId="28934" xr:uid="{F1D6C972-A649-4FD9-B89B-CBDEF201CAB7}"/>
    <cellStyle name="Normal 7 4 2 3 2 2 2 3 3" xfId="18891" xr:uid="{5C5434A2-6896-4D07-B9E7-D8D82C5C623A}"/>
    <cellStyle name="Normal 7 4 2 3 2 2 2 4" xfId="11344" xr:uid="{FDAF0EA0-01A3-4844-8556-E87D3F1E5ACD}"/>
    <cellStyle name="Normal 7 4 2 3 2 2 2 4 2" xfId="21724" xr:uid="{9C519726-F498-488E-8980-E268B30F4178}"/>
    <cellStyle name="Normal 7 4 2 3 2 2 2 5" xfId="22685" xr:uid="{87F2C3F5-A3D9-46E5-9054-DB46D45E0E43}"/>
    <cellStyle name="Normal 7 4 2 3 2 2 2 6" xfId="14013" xr:uid="{2443BE42-3CF5-49B0-A3F3-FF7D45A9F30F}"/>
    <cellStyle name="Normal 7 4 2 3 2 2 3" xfId="4363" xr:uid="{94ED94A1-9A2F-43F9-AD2A-2B7E741A6D11}"/>
    <cellStyle name="Normal 7 4 2 3 2 2 3 2" xfId="9135" xr:uid="{9D0221DB-8492-4F03-9F62-C2E33F5D3E44}"/>
    <cellStyle name="Normal 7 4 2 3 2 2 3 2 2" xfId="29178" xr:uid="{73FD9858-82EC-48B7-BFC1-460341C59EFC}"/>
    <cellStyle name="Normal 7 4 2 3 2 2 3 2 3" xfId="19515" xr:uid="{611FEC59-E05B-4872-AAB2-BA060EE4B03C}"/>
    <cellStyle name="Normal 7 4 2 3 2 2 3 3" xfId="11968" xr:uid="{EB953968-C471-4F4C-BB25-E40106971C45}"/>
    <cellStyle name="Normal 7 4 2 3 2 2 3 3 2" xfId="22348" xr:uid="{B6CFFBD0-63E0-4BCC-969D-A7B6D53C40F3}"/>
    <cellStyle name="Normal 7 4 2 3 2 2 3 4" xfId="25022" xr:uid="{4A5EC857-2DC5-43FA-A0AC-A85F6EE6E7D8}"/>
    <cellStyle name="Normal 7 4 2 3 2 2 3 5" xfId="16682" xr:uid="{3B099161-2D2C-429D-96F3-9C20BEF4CDE6}"/>
    <cellStyle name="Normal 7 4 2 3 2 2 4" xfId="5417" xr:uid="{96CF66A8-42E5-4B3B-96C8-8A517147CC2B}"/>
    <cellStyle name="Normal 7 4 2 3 2 2 4 2" xfId="27815" xr:uid="{AD6500D6-0323-4E3D-BFB9-FE86937C92D9}"/>
    <cellStyle name="Normal 7 4 2 3 2 2 4 3" xfId="14714" xr:uid="{E967BE07-A5EB-44DD-80AF-7B7F90E96CE9}"/>
    <cellStyle name="Normal 7 4 2 3 2 2 5" xfId="7167" xr:uid="{4A58DC75-3200-4A55-BF2E-8D02B3B3027A}"/>
    <cellStyle name="Normal 7 4 2 3 2 2 5 2" xfId="17547" xr:uid="{B4DBFDA8-F731-44B4-A5C8-38B1A02EFB99}"/>
    <cellStyle name="Normal 7 4 2 3 2 2 6" xfId="10000" xr:uid="{3BB54544-8FBE-4D44-8549-7B26B4B44331}"/>
    <cellStyle name="Normal 7 4 2 3 2 2 6 2" xfId="20380" xr:uid="{AC76AF71-A62D-486B-A89B-3B19ECAB6D74}"/>
    <cellStyle name="Normal 7 4 2 3 2 2 7" xfId="24751" xr:uid="{7A7D9510-388F-40E2-93BA-E578E4F7EB8A}"/>
    <cellStyle name="Normal 7 4 2 3 2 2 8" xfId="13295" xr:uid="{E20C0592-D624-47A1-8A09-3E08B884C0C3}"/>
    <cellStyle name="Normal 7 4 2 3 2 3" xfId="3433" xr:uid="{00000000-0005-0000-0000-000038080000}"/>
    <cellStyle name="Normal 7 4 2 3 2 3 2" xfId="4575" xr:uid="{2642E171-E0CB-448E-A027-84AFC3E96FF0}"/>
    <cellStyle name="Normal 7 4 2 3 2 3 2 2" xfId="9347" xr:uid="{E3CF8F99-F321-47E5-8144-93F8FFDF976B}"/>
    <cellStyle name="Normal 7 4 2 3 2 3 2 2 2" xfId="29319" xr:uid="{2AFC9CEB-FECE-483F-953A-ABED321E6D20}"/>
    <cellStyle name="Normal 7 4 2 3 2 3 2 2 3" xfId="19727" xr:uid="{9E02E87D-686E-4317-A85D-2D4A33FB2F14}"/>
    <cellStyle name="Normal 7 4 2 3 2 3 2 3" xfId="12180" xr:uid="{EA7BD2D8-D8F8-40C1-9999-4CA79988ED7C}"/>
    <cellStyle name="Normal 7 4 2 3 2 3 2 3 2" xfId="22560" xr:uid="{7AEC5018-3A1E-4DA7-9E36-844371F7337F}"/>
    <cellStyle name="Normal 7 4 2 3 2 3 2 4" xfId="25098" xr:uid="{613729BE-7B7A-48DF-A98A-0324D9CC7896}"/>
    <cellStyle name="Normal 7 4 2 3 2 3 2 5" xfId="16894" xr:uid="{08FDC1C4-6ABA-4A7B-9145-1036EAE26631}"/>
    <cellStyle name="Normal 7 4 2 3 2 3 3" xfId="6488" xr:uid="{A85781ED-52CB-4A90-A96A-E63D87C24D21}"/>
    <cellStyle name="Normal 7 4 2 3 2 3 3 2" xfId="27451" xr:uid="{E8747902-D10F-4291-A934-5E04B75CFAE1}"/>
    <cellStyle name="Normal 7 4 2 3 2 3 3 3" xfId="16059" xr:uid="{4C667BEE-63E7-4B09-92CA-0572ADDEB1EC}"/>
    <cellStyle name="Normal 7 4 2 3 2 3 4" xfId="8512" xr:uid="{DB351BA3-2D9D-48BF-B486-C6C168BBEB17}"/>
    <cellStyle name="Normal 7 4 2 3 2 3 4 2" xfId="18892" xr:uid="{E44ED893-5F25-4E3F-BE3A-67E7D345A5EC}"/>
    <cellStyle name="Normal 7 4 2 3 2 3 5" xfId="11345" xr:uid="{B587B2D2-AFDD-4667-88BF-2211E7ED11D2}"/>
    <cellStyle name="Normal 7 4 2 3 2 3 5 2" xfId="21725" xr:uid="{5A319EE7-CECC-42E9-A6E7-D127ED4CD35D}"/>
    <cellStyle name="Normal 7 4 2 3 2 3 6" xfId="25300" xr:uid="{CF1B8EA8-E6A9-405A-B0B1-88D81E32A375}"/>
    <cellStyle name="Normal 7 4 2 3 2 3 7" xfId="14014" xr:uid="{B01ACE33-B4E8-43F8-BFDB-E16A54A75E6D}"/>
    <cellStyle name="Normal 7 4 2 3 2 4" xfId="3431" xr:uid="{00000000-0005-0000-0000-000039080000}"/>
    <cellStyle name="Normal 7 4 2 3 2 4 2" xfId="6486" xr:uid="{0F5A270F-CC57-4C4F-8E41-A53C6D61C272}"/>
    <cellStyle name="Normal 7 4 2 3 2 4 2 2" xfId="26271" xr:uid="{D6E1A9D1-6A68-4A92-9169-C0FA00208013}"/>
    <cellStyle name="Normal 7 4 2 3 2 4 2 3" xfId="16057" xr:uid="{AC5BD39D-70ED-499C-9F51-3E20DE39736E}"/>
    <cellStyle name="Normal 7 4 2 3 2 4 3" xfId="8510" xr:uid="{B706C03C-E70D-4BCA-9CE0-4834839726DE}"/>
    <cellStyle name="Normal 7 4 2 3 2 4 3 2" xfId="18890" xr:uid="{E048BDE4-74AA-49D5-B59D-D9B122159339}"/>
    <cellStyle name="Normal 7 4 2 3 2 4 4" xfId="11343" xr:uid="{DEDFD41D-4637-49F9-BFC8-CC4D2E008799}"/>
    <cellStyle name="Normal 7 4 2 3 2 4 4 2" xfId="21723" xr:uid="{4DA0E474-79B4-4059-B33A-2081634E2A56}"/>
    <cellStyle name="Normal 7 4 2 3 2 4 5" xfId="23470" xr:uid="{8C0CA739-0F46-4DDD-87A1-47C7895853FE}"/>
    <cellStyle name="Normal 7 4 2 3 2 4 6" xfId="14012" xr:uid="{737988B7-65EB-407D-A127-003ECFEE0F2E}"/>
    <cellStyle name="Normal 7 4 2 3 2 5" xfId="2537" xr:uid="{00000000-0005-0000-0000-00003A080000}"/>
    <cellStyle name="Normal 7 4 2 3 2 5 2" xfId="5811" xr:uid="{1FF86231-FF17-4F99-9AA4-D3098D8340C4}"/>
    <cellStyle name="Normal 7 4 2 3 2 5 2 2" xfId="26909" xr:uid="{1652A80E-0B7D-4869-A929-DC2770F88CCD}"/>
    <cellStyle name="Normal 7 4 2 3 2 5 2 3" xfId="15209" xr:uid="{9E8D374D-BAA5-48ED-BB4D-D94F454DEAB9}"/>
    <cellStyle name="Normal 7 4 2 3 2 5 3" xfId="7662" xr:uid="{E1E3EA2A-6393-4AC6-88C9-53712DCC99DC}"/>
    <cellStyle name="Normal 7 4 2 3 2 5 3 2" xfId="18042" xr:uid="{52BA3E61-3442-48B0-B883-612F079E78EA}"/>
    <cellStyle name="Normal 7 4 2 3 2 5 4" xfId="10495" xr:uid="{2D002C16-09DD-442E-AAE6-5C36392980DF}"/>
    <cellStyle name="Normal 7 4 2 3 2 5 4 2" xfId="20875" xr:uid="{B5904AE0-E809-4B49-A05D-121E783BAB2C}"/>
    <cellStyle name="Normal 7 4 2 3 2 5 5" xfId="23656" xr:uid="{A8F13F01-3955-4204-94B5-CBA77FE6FEF6}"/>
    <cellStyle name="Normal 7 4 2 3 2 5 6" xfId="12925" xr:uid="{F3CD5672-035A-4289-B6D9-3CE91F6189F6}"/>
    <cellStyle name="Normal 7 4 2 3 2 6" xfId="2394" xr:uid="{00000000-0005-0000-0000-000035080000}"/>
    <cellStyle name="Normal 7 4 2 3 2 6 2" xfId="7521" xr:uid="{0F39950D-8652-4161-ABDC-3F642EF46C94}"/>
    <cellStyle name="Normal 7 4 2 3 2 6 2 2" xfId="17901" xr:uid="{213839AF-EC2F-4D5D-9374-405FAC963988}"/>
    <cellStyle name="Normal 7 4 2 3 2 6 3" xfId="10354" xr:uid="{80B4AC85-96A1-4097-92B0-A8BF0291253D}"/>
    <cellStyle name="Normal 7 4 2 3 2 6 3 2" xfId="20734" xr:uid="{D46D3BF5-6AB5-4BC9-813A-92A4BF4D2CCB}"/>
    <cellStyle name="Normal 7 4 2 3 2 6 4" xfId="23910" xr:uid="{962BD4BA-EE7D-4E41-A1DB-0FC519780464}"/>
    <cellStyle name="Normal 7 4 2 3 2 6 5" xfId="15068" xr:uid="{A9A21AE6-B312-4991-9739-5ADFDAE34C66}"/>
    <cellStyle name="Normal 7 4 2 3 2 7" xfId="4098" xr:uid="{C102413C-8FEF-4D40-933E-3702638B6733}"/>
    <cellStyle name="Normal 7 4 2 3 2 7 2" xfId="8872" xr:uid="{EA41D6F8-913E-4966-A34F-2E0387505A15}"/>
    <cellStyle name="Normal 7 4 2 3 2 7 2 2" xfId="19252" xr:uid="{1E98A5DD-80D7-432B-922E-17A65C89C845}"/>
    <cellStyle name="Normal 7 4 2 3 2 7 3" xfId="11705" xr:uid="{7F139A08-1225-4F51-B75A-DD915D734B23}"/>
    <cellStyle name="Normal 7 4 2 3 2 7 3 2" xfId="22085" xr:uid="{FD6D2266-D976-4DC2-ACE7-23BB555E0D56}"/>
    <cellStyle name="Normal 7 4 2 3 2 7 4" xfId="16419" xr:uid="{3E15CA83-7512-407A-9EF5-1D6F5C6CEF29}"/>
    <cellStyle name="Normal 7 4 2 3 2 8" xfId="5416" xr:uid="{DE81DCA1-8885-4BEF-852E-1027D0916375}"/>
    <cellStyle name="Normal 7 4 2 3 2 8 2" xfId="14713" xr:uid="{CFE9DFE0-EF44-4FBE-8B56-133E5B4BEDD9}"/>
    <cellStyle name="Normal 7 4 2 3 2 9" xfId="7166" xr:uid="{1B4BA926-DEEE-4563-AF66-B8E391B5C91A}"/>
    <cellStyle name="Normal 7 4 2 3 2 9 2" xfId="17546" xr:uid="{DF10D89F-BCCA-4387-80B6-AB7E05C0C1C7}"/>
    <cellStyle name="Normal 7 4 2 3 3" xfId="1401" xr:uid="{00000000-0005-0000-0000-000050070000}"/>
    <cellStyle name="Normal 7 4 2 3 3 10" xfId="25004" xr:uid="{74A6D7E1-902E-4E7E-BB83-92D9A50C5297}"/>
    <cellStyle name="Normal 7 4 2 3 3 11" xfId="12786" xr:uid="{DF1EF04B-825C-4097-B6A5-99B5D581394A}"/>
    <cellStyle name="Normal 7 4 2 3 3 2" xfId="2823" xr:uid="{00000000-0005-0000-0000-00003C080000}"/>
    <cellStyle name="Normal 7 4 2 3 3 2 2" xfId="3435" xr:uid="{00000000-0005-0000-0000-00003D080000}"/>
    <cellStyle name="Normal 7 4 2 3 3 2 2 2" xfId="6490" xr:uid="{01988EE1-718A-4D93-8EA9-01FEC39B7208}"/>
    <cellStyle name="Normal 7 4 2 3 3 2 2 2 2" xfId="27743" xr:uid="{DDDDBCEC-506F-4A4E-8ADA-6C2ED5B7708E}"/>
    <cellStyle name="Normal 7 4 2 3 3 2 2 2 3" xfId="16061" xr:uid="{89BA0241-2803-49ED-BE9F-8943AE6E1206}"/>
    <cellStyle name="Normal 7 4 2 3 3 2 2 3" xfId="8514" xr:uid="{57CC34DA-9FBC-43E8-B8D4-EE855EA529F4}"/>
    <cellStyle name="Normal 7 4 2 3 3 2 2 3 2" xfId="18894" xr:uid="{70373274-7FA2-4375-8681-1D2E5ABC0984}"/>
    <cellStyle name="Normal 7 4 2 3 3 2 2 4" xfId="11347" xr:uid="{96B8BDCB-0773-48FE-B053-58ECC4AE6CA5}"/>
    <cellStyle name="Normal 7 4 2 3 3 2 2 4 2" xfId="21727" xr:uid="{3DD57718-6B56-4187-80A9-86ECE7EB5B36}"/>
    <cellStyle name="Normal 7 4 2 3 3 2 2 5" xfId="25257" xr:uid="{2709D340-B516-41A4-B702-79E3836CB00E}"/>
    <cellStyle name="Normal 7 4 2 3 3 2 2 6" xfId="14016" xr:uid="{FC196B02-C99F-4F05-AF34-81F7EDF26714}"/>
    <cellStyle name="Normal 7 4 2 3 3 2 3" xfId="4364" xr:uid="{044F8DE7-ED5B-44A8-8944-6EEABE281F31}"/>
    <cellStyle name="Normal 7 4 2 3 3 2 3 2" xfId="9136" xr:uid="{9EC70713-1A6D-4A67-AF71-358173D64B51}"/>
    <cellStyle name="Normal 7 4 2 3 3 2 3 2 2" xfId="29179" xr:uid="{E676AA79-59EC-4D99-BA27-D7C7A3D23B77}"/>
    <cellStyle name="Normal 7 4 2 3 3 2 3 2 3" xfId="19516" xr:uid="{93731995-B6CE-4607-83F9-73A445DC8241}"/>
    <cellStyle name="Normal 7 4 2 3 3 2 3 3" xfId="11969" xr:uid="{FD7213D9-84F2-45D8-9669-3B61C7E6F6B6}"/>
    <cellStyle name="Normal 7 4 2 3 3 2 3 3 2" xfId="22349" xr:uid="{41AD50BB-7707-40C2-8171-0850E08E0658}"/>
    <cellStyle name="Normal 7 4 2 3 3 2 3 4" xfId="24559" xr:uid="{98B05C9D-ACE6-429A-BFF4-DE3CDFB4569C}"/>
    <cellStyle name="Normal 7 4 2 3 3 2 3 5" xfId="16683" xr:uid="{73E77EB9-E214-455C-8263-A7ED96CD922A}"/>
    <cellStyle name="Normal 7 4 2 3 3 2 4" xfId="6039" xr:uid="{97B9107C-B400-43A1-94BE-40E8FCF146F7}"/>
    <cellStyle name="Normal 7 4 2 3 3 2 4 2" xfId="26454" xr:uid="{8603C08A-6BAE-48DD-AC36-B7AFF09BD670}"/>
    <cellStyle name="Normal 7 4 2 3 3 2 4 3" xfId="15493" xr:uid="{8C9EFA2E-B869-4243-AA5B-9CDAB3C94349}"/>
    <cellStyle name="Normal 7 4 2 3 3 2 5" xfId="7946" xr:uid="{968E5FC0-D0EB-4CA0-95F7-57CF3055E9F1}"/>
    <cellStyle name="Normal 7 4 2 3 3 2 5 2" xfId="18326" xr:uid="{993F9A40-5237-4F93-A0F2-099B4A3B0164}"/>
    <cellStyle name="Normal 7 4 2 3 3 2 6" xfId="10779" xr:uid="{B31B16F7-43DD-48E9-96C0-21C8479A3D7D}"/>
    <cellStyle name="Normal 7 4 2 3 3 2 6 2" xfId="21159" xr:uid="{36FB3E83-4021-4952-B75D-573410442A6A}"/>
    <cellStyle name="Normal 7 4 2 3 3 2 7" xfId="23930" xr:uid="{6B5F3540-BA25-469E-81B0-2DF3A40D8EB9}"/>
    <cellStyle name="Normal 7 4 2 3 3 2 8" xfId="13296" xr:uid="{732B9084-E958-4E44-B824-C9EA722BEF3B}"/>
    <cellStyle name="Normal 7 4 2 3 3 3" xfId="3436" xr:uid="{00000000-0005-0000-0000-00003E080000}"/>
    <cellStyle name="Normal 7 4 2 3 3 3 2" xfId="4576" xr:uid="{1DE9A599-11DA-4A6B-B5D2-21E553D70940}"/>
    <cellStyle name="Normal 7 4 2 3 3 3 2 2" xfId="9348" xr:uid="{49E7BF0F-4AAC-4702-AD80-471A65E7758E}"/>
    <cellStyle name="Normal 7 4 2 3 3 3 2 2 2" xfId="29320" xr:uid="{3B0DCB07-3523-46FB-9843-9AE8184E369C}"/>
    <cellStyle name="Normal 7 4 2 3 3 3 2 2 3" xfId="19728" xr:uid="{AD2E44D6-2FBD-4923-88D1-488B7DA0CCDE}"/>
    <cellStyle name="Normal 7 4 2 3 3 3 2 3" xfId="12181" xr:uid="{35C721A0-2FB9-46B8-A96C-0ACB99ED22D6}"/>
    <cellStyle name="Normal 7 4 2 3 3 3 2 3 2" xfId="22561" xr:uid="{4B4D8D67-3A9A-4762-B45E-9A02DE558232}"/>
    <cellStyle name="Normal 7 4 2 3 3 3 2 4" xfId="25151" xr:uid="{0CB06BCC-FE1E-4396-84B4-96541123C57E}"/>
    <cellStyle name="Normal 7 4 2 3 3 3 2 5" xfId="16895" xr:uid="{5669AC14-9F07-49DE-8DB0-48D0A5DCE652}"/>
    <cellStyle name="Normal 7 4 2 3 3 3 3" xfId="6491" xr:uid="{6E004533-E227-4A58-982A-FC863249EA28}"/>
    <cellStyle name="Normal 7 4 2 3 3 3 3 2" xfId="27090" xr:uid="{C7D07C9F-5701-46BE-A5D6-5D77DCF51F32}"/>
    <cellStyle name="Normal 7 4 2 3 3 3 3 3" xfId="16062" xr:uid="{8BEB9FAD-E7A7-4220-BF00-42F898B98964}"/>
    <cellStyle name="Normal 7 4 2 3 3 3 4" xfId="8515" xr:uid="{FC7C918C-5F82-4FD3-BB2C-2A53357A39F8}"/>
    <cellStyle name="Normal 7 4 2 3 3 3 4 2" xfId="18895" xr:uid="{8CABCAA1-2F74-4979-9477-FD78D1234EE4}"/>
    <cellStyle name="Normal 7 4 2 3 3 3 5" xfId="11348" xr:uid="{925745D4-0F3C-4630-9E3A-01AA31B7C960}"/>
    <cellStyle name="Normal 7 4 2 3 3 3 5 2" xfId="21728" xr:uid="{2F7FDD73-9CF4-4B93-972F-C3131E21665D}"/>
    <cellStyle name="Normal 7 4 2 3 3 3 6" xfId="22707" xr:uid="{F47530FB-C22E-481F-B2EB-AB0C7C194DCE}"/>
    <cellStyle name="Normal 7 4 2 3 3 3 7" xfId="14017" xr:uid="{3F06C1D1-5B71-4E2B-B2C2-FA72A14FBE59}"/>
    <cellStyle name="Normal 7 4 2 3 3 4" xfId="3434" xr:uid="{00000000-0005-0000-0000-00003F080000}"/>
    <cellStyle name="Normal 7 4 2 3 3 4 2" xfId="6489" xr:uid="{FE52D829-CEA9-43C9-9D05-BBE66D0237DF}"/>
    <cellStyle name="Normal 7 4 2 3 3 4 2 2" xfId="27046" xr:uid="{BB9D64A2-FF5A-434D-A24C-5D893C99AFCB}"/>
    <cellStyle name="Normal 7 4 2 3 3 4 2 3" xfId="16060" xr:uid="{5CBC3A4C-9AB1-4197-9072-4BE3E22218D5}"/>
    <cellStyle name="Normal 7 4 2 3 3 4 3" xfId="8513" xr:uid="{95B1BDFE-76EF-48D5-AE18-97DF9EAC4EF1}"/>
    <cellStyle name="Normal 7 4 2 3 3 4 3 2" xfId="18893" xr:uid="{E65410F0-F8B8-44EE-A42E-4231B11984F9}"/>
    <cellStyle name="Normal 7 4 2 3 3 4 4" xfId="11346" xr:uid="{FFCBB6BC-06D1-4F6E-B3AD-2CAE67AF6682}"/>
    <cellStyle name="Normal 7 4 2 3 3 4 4 2" xfId="21726" xr:uid="{6D36AA51-6251-47A6-BEA6-E61346442579}"/>
    <cellStyle name="Normal 7 4 2 3 3 4 5" xfId="23529" xr:uid="{CA63C1D9-529A-4458-A521-F58739AAC9A2}"/>
    <cellStyle name="Normal 7 4 2 3 3 4 6" xfId="14015" xr:uid="{34CE9732-A922-4B0C-813D-1BA3CCDE518D}"/>
    <cellStyle name="Normal 7 4 2 3 3 5" xfId="2639" xr:uid="{00000000-0005-0000-0000-000040080000}"/>
    <cellStyle name="Normal 7 4 2 3 3 5 2" xfId="5901" xr:uid="{06DEE614-DB1E-40C6-98B8-655A5BC840AD}"/>
    <cellStyle name="Normal 7 4 2 3 3 5 2 2" xfId="28084" xr:uid="{E73C0A48-5010-4AF4-BFF8-2779B38CAAE9}"/>
    <cellStyle name="Normal 7 4 2 3 3 5 2 3" xfId="15311" xr:uid="{CD10D29B-1BB9-4033-A72C-20650EA7939B}"/>
    <cellStyle name="Normal 7 4 2 3 3 5 3" xfId="7764" xr:uid="{AAF63A09-5ED6-4AC6-B134-9B9A07206138}"/>
    <cellStyle name="Normal 7 4 2 3 3 5 3 2" xfId="18144" xr:uid="{C28E0031-6504-4AF1-8743-859347CDA388}"/>
    <cellStyle name="Normal 7 4 2 3 3 5 4" xfId="10597" xr:uid="{10CF1869-835D-47E8-8557-5FB1FB45379C}"/>
    <cellStyle name="Normal 7 4 2 3 3 5 4 2" xfId="20977" xr:uid="{02BFD86F-D7FB-4B45-AD29-59895ECBED70}"/>
    <cellStyle name="Normal 7 4 2 3 3 5 5" xfId="24391" xr:uid="{3642CC08-061D-412D-B772-B9BBC8C52747}"/>
    <cellStyle name="Normal 7 4 2 3 3 5 6" xfId="13028" xr:uid="{F2805A81-7243-41C4-92ED-D905A26F3587}"/>
    <cellStyle name="Normal 7 4 2 3 3 6" xfId="4214" xr:uid="{2B11B9DA-3A35-4419-B17F-06112D4DA6AE}"/>
    <cellStyle name="Normal 7 4 2 3 3 6 2" xfId="8986" xr:uid="{55144603-3E18-4EA5-90FC-CC93302FD65D}"/>
    <cellStyle name="Normal 7 4 2 3 3 6 2 2" xfId="19366" xr:uid="{7E7540F5-7CC3-4663-A2BB-5954148FA671}"/>
    <cellStyle name="Normal 7 4 2 3 3 6 3" xfId="11819" xr:uid="{848B8CAE-D016-4566-9EB8-B0DB71A665C1}"/>
    <cellStyle name="Normal 7 4 2 3 3 6 3 2" xfId="22199" xr:uid="{A73647F4-93CF-430B-B492-4A6BD9BE71CC}"/>
    <cellStyle name="Normal 7 4 2 3 3 6 4" xfId="22747" xr:uid="{1023BC0F-D3FA-4D97-B691-C203FC4AE763}"/>
    <cellStyle name="Normal 7 4 2 3 3 6 5" xfId="16533" xr:uid="{45CFAB6B-5A5A-4FBC-A74B-53002E84D396}"/>
    <cellStyle name="Normal 7 4 2 3 3 7" xfId="5418" xr:uid="{35CB26D5-D276-425C-BAEA-79EE79A1F237}"/>
    <cellStyle name="Normal 7 4 2 3 3 7 2" xfId="14715" xr:uid="{33CBB5DD-991C-4EF6-BD53-3DB90CCF121C}"/>
    <cellStyle name="Normal 7 4 2 3 3 8" xfId="7168" xr:uid="{AC6F9BAC-8D75-4682-834E-C6C99FF0AE1D}"/>
    <cellStyle name="Normal 7 4 2 3 3 8 2" xfId="17548" xr:uid="{C320B0C3-2ADA-4F75-B0F5-3D83AFF2FB73}"/>
    <cellStyle name="Normal 7 4 2 3 3 9" xfId="10001" xr:uid="{DE4E08E6-0590-4940-A5A1-118E1F7254D1}"/>
    <cellStyle name="Normal 7 4 2 3 3 9 2" xfId="20381" xr:uid="{EAAF0476-701F-43F9-935E-525B6C9B205C}"/>
    <cellStyle name="Normal 7 4 2 3 4" xfId="1402" xr:uid="{00000000-0005-0000-0000-000051070000}"/>
    <cellStyle name="Normal 7 4 2 3 4 2" xfId="3437" xr:uid="{00000000-0005-0000-0000-000042080000}"/>
    <cellStyle name="Normal 7 4 2 3 4 2 2" xfId="6492" xr:uid="{6B211D80-0DCD-44B2-BE9D-58814ECC93F8}"/>
    <cellStyle name="Normal 7 4 2 3 4 2 2 2" xfId="26408" xr:uid="{105A0BFE-232B-4E6F-9EFD-C683CCCE8D3D}"/>
    <cellStyle name="Normal 7 4 2 3 4 2 2 3" xfId="16063" xr:uid="{0853C75B-EACD-4A0D-B8A4-3BB768EA7535}"/>
    <cellStyle name="Normal 7 4 2 3 4 2 3" xfId="8516" xr:uid="{C5E36588-58E5-4EDA-B035-E11519CAF348}"/>
    <cellStyle name="Normal 7 4 2 3 4 2 3 2" xfId="18896" xr:uid="{4B35EC2E-817E-4379-9348-55F7384F7A7A}"/>
    <cellStyle name="Normal 7 4 2 3 4 2 4" xfId="11349" xr:uid="{D795733E-893B-43A1-9D31-A3FD808972AA}"/>
    <cellStyle name="Normal 7 4 2 3 4 2 4 2" xfId="21729" xr:uid="{2B197E8E-C719-42DD-80FA-C4863AF729E3}"/>
    <cellStyle name="Normal 7 4 2 3 4 2 5" xfId="23233" xr:uid="{B2433BA5-93B2-48C3-8C0E-A022BC6B3F0A}"/>
    <cellStyle name="Normal 7 4 2 3 4 2 6" xfId="14018" xr:uid="{ECBC3F6B-B96E-4288-8DBF-45F6589C947D}"/>
    <cellStyle name="Normal 7 4 2 3 4 3" xfId="4362" xr:uid="{B22B2C28-8B7E-4D9A-BB80-121388E1EADB}"/>
    <cellStyle name="Normal 7 4 2 3 4 3 2" xfId="9134" xr:uid="{5B75D42C-5855-4C09-BEF3-B16F1CBAB7EF}"/>
    <cellStyle name="Normal 7 4 2 3 4 3 2 2" xfId="29177" xr:uid="{D601270E-C94E-4453-8AEC-A0E2E3E7B2DD}"/>
    <cellStyle name="Normal 7 4 2 3 4 3 2 3" xfId="19514" xr:uid="{38CD3105-4B2E-4FDD-A5F6-05B6BDEBF0E9}"/>
    <cellStyle name="Normal 7 4 2 3 4 3 3" xfId="11967" xr:uid="{07E7D6A9-7F3B-4D4E-99DA-E2D69A5D965E}"/>
    <cellStyle name="Normal 7 4 2 3 4 3 3 2" xfId="22347" xr:uid="{A733B062-B38B-4F97-8EB3-53E8DB504F27}"/>
    <cellStyle name="Normal 7 4 2 3 4 3 4" xfId="23167" xr:uid="{8077C8A8-E37E-4916-99C0-B66DCD9059A0}"/>
    <cellStyle name="Normal 7 4 2 3 4 3 5" xfId="16681" xr:uid="{27FA9808-82E3-4143-9A84-50137F7EE0A4}"/>
    <cellStyle name="Normal 7 4 2 3 4 4" xfId="5419" xr:uid="{1CCA2808-F3D0-43BE-BE99-EB7EE5FA592C}"/>
    <cellStyle name="Normal 7 4 2 3 4 4 2" xfId="27407" xr:uid="{546EEC58-C751-4718-B1A5-0437D059B702}"/>
    <cellStyle name="Normal 7 4 2 3 4 4 3" xfId="14716" xr:uid="{3AEDFBEE-A180-493C-B1DF-3CB2C9B06A58}"/>
    <cellStyle name="Normal 7 4 2 3 4 5" xfId="7169" xr:uid="{3AE37D08-FF7A-4EAD-B0AC-1357A731F114}"/>
    <cellStyle name="Normal 7 4 2 3 4 5 2" xfId="17549" xr:uid="{815136FD-09BE-4716-8114-FC0E2378FBE7}"/>
    <cellStyle name="Normal 7 4 2 3 4 6" xfId="10002" xr:uid="{CF8D9611-3354-4D0A-B242-9C205EA5DAED}"/>
    <cellStyle name="Normal 7 4 2 3 4 6 2" xfId="20382" xr:uid="{56A197B3-D2B5-430A-8BDC-862329EFB3C6}"/>
    <cellStyle name="Normal 7 4 2 3 4 7" xfId="25146" xr:uid="{42C3A5EB-114C-451B-90D0-B1C48D26644D}"/>
    <cellStyle name="Normal 7 4 2 3 4 8" xfId="13294" xr:uid="{66E7FE57-C50F-473F-A48E-83E2AAFD69B6}"/>
    <cellStyle name="Normal 7 4 2 3 5" xfId="3438" xr:uid="{00000000-0005-0000-0000-000043080000}"/>
    <cellStyle name="Normal 7 4 2 3 5 2" xfId="4577" xr:uid="{8D41DCDF-9867-4A7F-9391-7F4DE0309B96}"/>
    <cellStyle name="Normal 7 4 2 3 5 2 2" xfId="9349" xr:uid="{394D0FF3-3020-43A5-B7E3-326A51684203}"/>
    <cellStyle name="Normal 7 4 2 3 5 2 2 2" xfId="29321" xr:uid="{8876C79D-FF2C-4A1F-BC0C-11645524FAFF}"/>
    <cellStyle name="Normal 7 4 2 3 5 2 2 3" xfId="19729" xr:uid="{859E6A7D-14EE-45E3-8CA4-EBA984483543}"/>
    <cellStyle name="Normal 7 4 2 3 5 2 3" xfId="12182" xr:uid="{0A929E14-F3C2-4BC2-B93F-36482BBA9C07}"/>
    <cellStyle name="Normal 7 4 2 3 5 2 3 2" xfId="22562" xr:uid="{56FC7E13-67D6-44D1-A502-931184BA5298}"/>
    <cellStyle name="Normal 7 4 2 3 5 2 4" xfId="22797" xr:uid="{DF4B6DC9-CDB8-4A61-977F-D668ECD7A265}"/>
    <cellStyle name="Normal 7 4 2 3 5 2 5" xfId="16896" xr:uid="{5EEF3B0A-42C2-4CCE-B7E6-6FC59218785A}"/>
    <cellStyle name="Normal 7 4 2 3 5 3" xfId="6493" xr:uid="{E64F39CB-9B25-44E1-9DAA-51A89B2615E2}"/>
    <cellStyle name="Normal 7 4 2 3 5 3 2" xfId="26952" xr:uid="{73A7E2FD-9F60-45BE-B5F3-8EFD0A60A280}"/>
    <cellStyle name="Normal 7 4 2 3 5 3 3" xfId="16064" xr:uid="{FD54B8D9-1ACF-4D0A-81FC-B6C623754D97}"/>
    <cellStyle name="Normal 7 4 2 3 5 4" xfId="8517" xr:uid="{F3A3247E-1F8B-4CF6-8C0D-421FDFA5BBAD}"/>
    <cellStyle name="Normal 7 4 2 3 5 4 2" xfId="18897" xr:uid="{BE9CB8BE-3158-4E13-9692-25B98293D676}"/>
    <cellStyle name="Normal 7 4 2 3 5 5" xfId="11350" xr:uid="{9F13FFA7-DB84-4346-BFF7-B01B3F23E21E}"/>
    <cellStyle name="Normal 7 4 2 3 5 5 2" xfId="21730" xr:uid="{3CA28E00-BC65-4934-BF57-8354A2966191}"/>
    <cellStyle name="Normal 7 4 2 3 5 6" xfId="25511" xr:uid="{C46F287D-3C82-4069-AD2C-BEFBDD3A6D7B}"/>
    <cellStyle name="Normal 7 4 2 3 5 7" xfId="14019" xr:uid="{5B6BC0C1-901D-4342-9972-37A67B926C80}"/>
    <cellStyle name="Normal 7 4 2 3 6" xfId="2987" xr:uid="{00000000-0005-0000-0000-000044080000}"/>
    <cellStyle name="Normal 7 4 2 3 6 2" xfId="6137" xr:uid="{01E3796D-D798-48FE-9C0C-E4A00DDA0B07}"/>
    <cellStyle name="Normal 7 4 2 3 6 2 2" xfId="28500" xr:uid="{B49D196C-F27B-4945-A279-8C8D3D7969FE}"/>
    <cellStyle name="Normal 7 4 2 3 6 2 3" xfId="15615" xr:uid="{FFE3F257-7A6B-4386-A5EE-044B6274A04B}"/>
    <cellStyle name="Normal 7 4 2 3 6 3" xfId="8068" xr:uid="{5CDCC030-ED7E-404A-8EB4-4195BA0A9905}"/>
    <cellStyle name="Normal 7 4 2 3 6 3 2" xfId="18448" xr:uid="{6728291F-1EA2-414E-99AC-C1AF79F89D77}"/>
    <cellStyle name="Normal 7 4 2 3 6 4" xfId="10901" xr:uid="{28123847-7C3C-45B0-86FE-4A2C73DDAB30}"/>
    <cellStyle name="Normal 7 4 2 3 6 4 2" xfId="21281" xr:uid="{0B46FCF6-E7D4-4F9A-AFAB-7EC8AAEA7E70}"/>
    <cellStyle name="Normal 7 4 2 3 6 5" xfId="23160" xr:uid="{1AAEDB47-B1A5-420D-B674-153C8B07D0D6}"/>
    <cellStyle name="Normal 7 4 2 3 6 6" xfId="13484" xr:uid="{1ADD431F-70F2-44A6-81E0-DAA66D789110}"/>
    <cellStyle name="Normal 7 4 2 3 7" xfId="2477" xr:uid="{00000000-0005-0000-0000-000045080000}"/>
    <cellStyle name="Normal 7 4 2 3 7 2" xfId="5765" xr:uid="{0F3E1F4B-AB2E-4AE5-8439-F1D7EF399285}"/>
    <cellStyle name="Normal 7 4 2 3 7 2 2" xfId="26815" xr:uid="{75FF0B01-19AC-4C89-8180-56355C6ECBA7}"/>
    <cellStyle name="Normal 7 4 2 3 7 2 3" xfId="15149" xr:uid="{74D3FD33-3603-4E3B-B24D-B6ED820152BA}"/>
    <cellStyle name="Normal 7 4 2 3 7 3" xfId="7602" xr:uid="{0FEB3F89-9078-4CB6-AE8F-29C654BECED4}"/>
    <cellStyle name="Normal 7 4 2 3 7 3 2" xfId="17982" xr:uid="{F9474757-1AD0-4A3D-9E5A-1CE831E8B1EB}"/>
    <cellStyle name="Normal 7 4 2 3 7 4" xfId="10435" xr:uid="{278F2BDF-7C69-42C3-8BB8-878886F0C70A}"/>
    <cellStyle name="Normal 7 4 2 3 7 4 2" xfId="20815" xr:uid="{645EA7CB-4B75-499B-A8FD-2B0785300611}"/>
    <cellStyle name="Normal 7 4 2 3 7 5" xfId="24652" xr:uid="{14B94698-E5C2-4A3C-8A3D-2190C517C682}"/>
    <cellStyle name="Normal 7 4 2 3 7 6" xfId="12865" xr:uid="{0395CA8B-9539-4DD3-94A5-4F953090C76C}"/>
    <cellStyle name="Normal 7 4 2 3 8" xfId="2231" xr:uid="{00000000-0005-0000-0000-000034080000}"/>
    <cellStyle name="Normal 7 4 2 3 8 2" xfId="7358" xr:uid="{ABAE7B4A-5509-467D-9412-919A82B4558E}"/>
    <cellStyle name="Normal 7 4 2 3 8 2 2" xfId="17738" xr:uid="{9D2221FC-A8E9-49F3-BB92-D516393964F2}"/>
    <cellStyle name="Normal 7 4 2 3 8 3" xfId="10191" xr:uid="{042DD87E-6450-4539-81F7-DD2736D6138A}"/>
    <cellStyle name="Normal 7 4 2 3 8 3 2" xfId="20571" xr:uid="{3074D180-A790-43CA-8AF6-F0EB8702F7F8}"/>
    <cellStyle name="Normal 7 4 2 3 8 4" xfId="24952" xr:uid="{61479AF8-0B85-4185-A702-0CA42A33AD86}"/>
    <cellStyle name="Normal 7 4 2 3 8 5" xfId="14905" xr:uid="{91989871-B108-4928-9C4D-6CEAB55A48F6}"/>
    <cellStyle name="Normal 7 4 2 3 9" xfId="4062" xr:uid="{FFCED617-206A-483C-934D-7BCD0DED1567}"/>
    <cellStyle name="Normal 7 4 2 3 9 2" xfId="8842" xr:uid="{559A6206-591B-46D5-A69A-CA6C5CB41531}"/>
    <cellStyle name="Normal 7 4 2 3 9 2 2" xfId="19222" xr:uid="{E5B720D8-CE51-4AD5-8877-519B75180EE1}"/>
    <cellStyle name="Normal 7 4 2 3 9 3" xfId="11675" xr:uid="{A2219D8D-D89A-47FF-8831-7EA7854031E1}"/>
    <cellStyle name="Normal 7 4 2 3 9 3 2" xfId="22055" xr:uid="{93530434-315F-4A5C-80CC-1E41AE188AAE}"/>
    <cellStyle name="Normal 7 4 2 3 9 4" xfId="16389" xr:uid="{14217679-016B-4408-8BFC-3F2123797ADE}"/>
    <cellStyle name="Normal 7 4 2 4" xfId="1403" xr:uid="{00000000-0005-0000-0000-000052070000}"/>
    <cellStyle name="Normal 7 4 2 4 10" xfId="7170" xr:uid="{B931BC08-D4DA-4743-8933-B44C8A7C2202}"/>
    <cellStyle name="Normal 7 4 2 4 10 2" xfId="17550" xr:uid="{D2F57CD4-372B-451D-ABEE-23E915F629F6}"/>
    <cellStyle name="Normal 7 4 2 4 11" xfId="10003" xr:uid="{02A2C318-68A2-4898-A3B9-5149781E387B}"/>
    <cellStyle name="Normal 7 4 2 4 11 2" xfId="20383" xr:uid="{FE7ADACE-F28A-4BE5-9CA1-2A9B4122D6E0}"/>
    <cellStyle name="Normal 7 4 2 4 12" xfId="25145" xr:uid="{810F2310-A9E5-4F5B-AF0B-88D7042AB924}"/>
    <cellStyle name="Normal 7 4 2 4 13" xfId="12443" xr:uid="{17E98E0C-4EAB-4941-B071-E713A1D6DFFE}"/>
    <cellStyle name="Normal 7 4 2 4 2" xfId="1404" xr:uid="{00000000-0005-0000-0000-000053070000}"/>
    <cellStyle name="Normal 7 4 2 4 2 10" xfId="10004" xr:uid="{1645BABD-3E68-4A2C-9FE0-C3BD3BDE9EE2}"/>
    <cellStyle name="Normal 7 4 2 4 2 10 2" xfId="20384" xr:uid="{2E2ABC91-4A6F-4231-B91E-F2E4A7D3E3A3}"/>
    <cellStyle name="Normal 7 4 2 4 2 11" xfId="25584" xr:uid="{C2DE54F0-1EB7-42DA-A420-A65F2BAFE32B}"/>
    <cellStyle name="Normal 7 4 2 4 2 12" xfId="12629" xr:uid="{3C5934F1-5D4C-4ED1-8E3F-757D1B63E7DC}"/>
    <cellStyle name="Normal 7 4 2 4 2 2" xfId="1405" xr:uid="{00000000-0005-0000-0000-000054070000}"/>
    <cellStyle name="Normal 7 4 2 4 2 2 2" xfId="3440" xr:uid="{00000000-0005-0000-0000-000049080000}"/>
    <cellStyle name="Normal 7 4 2 4 2 2 2 2" xfId="6495" xr:uid="{E8C9FC17-B5BD-46DE-A7CB-10285394DB4C}"/>
    <cellStyle name="Normal 7 4 2 4 2 2 2 2 2" xfId="28497" xr:uid="{6128ADAE-DDCF-46E9-B274-0FC7BF54E073}"/>
    <cellStyle name="Normal 7 4 2 4 2 2 2 2 3" xfId="26056" xr:uid="{F0A1874E-C620-486D-8060-5D7C6C2C338C}"/>
    <cellStyle name="Normal 7 4 2 4 2 2 2 2 4" xfId="16066" xr:uid="{A132EF9A-BCC6-47CE-9940-19AB1B9EE32D}"/>
    <cellStyle name="Normal 7 4 2 4 2 2 2 3" xfId="8519" xr:uid="{70345AB6-28FA-4A6B-8776-0BA46C129244}"/>
    <cellStyle name="Normal 7 4 2 4 2 2 2 3 2" xfId="28935" xr:uid="{9EFB8EE6-788C-4595-A058-72D87940C73C}"/>
    <cellStyle name="Normal 7 4 2 4 2 2 2 3 3" xfId="18899" xr:uid="{1D88C5AC-56EB-4E83-A35F-070EB8EADD6C}"/>
    <cellStyle name="Normal 7 4 2 4 2 2 2 4" xfId="11352" xr:uid="{AC20873F-D2B4-4F5D-83AD-FF482A6C530B}"/>
    <cellStyle name="Normal 7 4 2 4 2 2 2 4 2" xfId="21732" xr:uid="{3238790B-5B1A-48D6-ABED-E347715489F3}"/>
    <cellStyle name="Normal 7 4 2 4 2 2 2 5" xfId="25262" xr:uid="{10019D3C-0701-4C06-9468-8695FB682D51}"/>
    <cellStyle name="Normal 7 4 2 4 2 2 2 6" xfId="14021" xr:uid="{E7C9B11C-99D1-41A5-80CD-C69707957650}"/>
    <cellStyle name="Normal 7 4 2 4 2 2 3" xfId="4365" xr:uid="{AAAEB657-D454-4295-AD7A-18F093B61451}"/>
    <cellStyle name="Normal 7 4 2 4 2 2 3 2" xfId="9137" xr:uid="{E9C25ECD-8D03-4F99-8FEA-D1B20A035017}"/>
    <cellStyle name="Normal 7 4 2 4 2 2 3 2 2" xfId="29180" xr:uid="{1E2F13CE-BB14-4AE9-9D02-823BA19C5333}"/>
    <cellStyle name="Normal 7 4 2 4 2 2 3 2 3" xfId="19517" xr:uid="{F1227117-9D3D-49C9-9A12-FA2559C8851E}"/>
    <cellStyle name="Normal 7 4 2 4 2 2 3 3" xfId="11970" xr:uid="{8CBFE4FB-0706-4030-9D52-7E0E3C598942}"/>
    <cellStyle name="Normal 7 4 2 4 2 2 3 3 2" xfId="22350" xr:uid="{03A447AF-7168-41C3-8583-196053D85370}"/>
    <cellStyle name="Normal 7 4 2 4 2 2 3 4" xfId="24443" xr:uid="{63BBBCFA-5B6B-4D4F-B11E-66772F893E60}"/>
    <cellStyle name="Normal 7 4 2 4 2 2 3 5" xfId="16684" xr:uid="{EC6CF39E-538C-4150-9DC0-9DC18579863C}"/>
    <cellStyle name="Normal 7 4 2 4 2 2 4" xfId="5422" xr:uid="{A49531EF-9E07-48B3-A00B-F9C45AAB621D}"/>
    <cellStyle name="Normal 7 4 2 4 2 2 4 2" xfId="27871" xr:uid="{0284E31A-A0AE-4136-B002-88D0E48ED855}"/>
    <cellStyle name="Normal 7 4 2 4 2 2 4 3" xfId="14719" xr:uid="{3FBA4BA8-E898-47A2-87CB-B0C816B568B1}"/>
    <cellStyle name="Normal 7 4 2 4 2 2 5" xfId="7172" xr:uid="{B71CDECA-3C7C-4478-B8B8-709B814A9314}"/>
    <cellStyle name="Normal 7 4 2 4 2 2 5 2" xfId="17552" xr:uid="{2CAD84AB-C5E0-42CA-868B-31FD631168BD}"/>
    <cellStyle name="Normal 7 4 2 4 2 2 6" xfId="10005" xr:uid="{95FCDA98-9992-470E-AB8C-B0FB05056341}"/>
    <cellStyle name="Normal 7 4 2 4 2 2 6 2" xfId="20385" xr:uid="{6B8F8F77-21D3-4083-86B9-922B1B8F4454}"/>
    <cellStyle name="Normal 7 4 2 4 2 2 7" xfId="25393" xr:uid="{19780167-0E7D-40DE-8011-0AEF26FE54F6}"/>
    <cellStyle name="Normal 7 4 2 4 2 2 8" xfId="13298" xr:uid="{8ACA14C7-1070-4824-BFA2-14F062EEFC52}"/>
    <cellStyle name="Normal 7 4 2 4 2 3" xfId="3441" xr:uid="{00000000-0005-0000-0000-00004A080000}"/>
    <cellStyle name="Normal 7 4 2 4 2 3 2" xfId="4578" xr:uid="{CCB6D9DF-D0CD-410E-A00E-4015EECB64E3}"/>
    <cellStyle name="Normal 7 4 2 4 2 3 2 2" xfId="9350" xr:uid="{DCC4F88B-7732-4D33-AB0A-ACD57DDEFD07}"/>
    <cellStyle name="Normal 7 4 2 4 2 3 2 2 2" xfId="29322" xr:uid="{EAEDB75C-7A44-4BAC-809D-8A82933E7BAA}"/>
    <cellStyle name="Normal 7 4 2 4 2 3 2 2 3" xfId="19730" xr:uid="{C4944783-D8FE-4DB4-9BA3-1E82BC34A028}"/>
    <cellStyle name="Normal 7 4 2 4 2 3 2 3" xfId="12183" xr:uid="{63CFBB8E-16F7-4C1A-AB42-20FA8D1C2393}"/>
    <cellStyle name="Normal 7 4 2 4 2 3 2 3 2" xfId="22563" xr:uid="{DA11D50E-5310-4C95-BB1C-20F4BEC4F76C}"/>
    <cellStyle name="Normal 7 4 2 4 2 3 2 4" xfId="24892" xr:uid="{EFEA5569-7CF3-474B-9905-D0D2DC77FBF8}"/>
    <cellStyle name="Normal 7 4 2 4 2 3 2 5" xfId="16897" xr:uid="{0E5F3F5E-2569-480A-BD19-2D210D3EFEF1}"/>
    <cellStyle name="Normal 7 4 2 4 2 3 3" xfId="6496" xr:uid="{FC48F7E8-8C0B-4B98-920B-2B0286FFE23E}"/>
    <cellStyle name="Normal 7 4 2 4 2 3 3 2" xfId="26404" xr:uid="{8B57975D-7B57-431F-AFA0-EBA90D5B2B6C}"/>
    <cellStyle name="Normal 7 4 2 4 2 3 3 3" xfId="16067" xr:uid="{2A7D4FCE-1B9E-4852-AC0F-593CFCD45E82}"/>
    <cellStyle name="Normal 7 4 2 4 2 3 4" xfId="8520" xr:uid="{D1D8E662-D92E-4D4B-94D1-4C0F3D9F39C7}"/>
    <cellStyle name="Normal 7 4 2 4 2 3 4 2" xfId="18900" xr:uid="{176AC416-85F2-4EA1-98E9-D00E0F615140}"/>
    <cellStyle name="Normal 7 4 2 4 2 3 5" xfId="11353" xr:uid="{A3A31C55-FA9D-4957-AC49-F573427A00BD}"/>
    <cellStyle name="Normal 7 4 2 4 2 3 5 2" xfId="21733" xr:uid="{4208DEC8-C6B4-4F37-AE56-6E605E8F1340}"/>
    <cellStyle name="Normal 7 4 2 4 2 3 6" xfId="22903" xr:uid="{E79FD255-219F-431F-B3E1-304FCA6F2C15}"/>
    <cellStyle name="Normal 7 4 2 4 2 3 7" xfId="14022" xr:uid="{66C257AD-4F3F-4013-A144-D476057269C4}"/>
    <cellStyle name="Normal 7 4 2 4 2 4" xfId="3439" xr:uid="{00000000-0005-0000-0000-00004B080000}"/>
    <cellStyle name="Normal 7 4 2 4 2 4 2" xfId="6494" xr:uid="{8BFE9F11-3954-4689-A786-FF2F9CA2A262}"/>
    <cellStyle name="Normal 7 4 2 4 2 4 2 2" xfId="28689" xr:uid="{ABA22034-8D3B-4C73-BE6F-D2077FE629EA}"/>
    <cellStyle name="Normal 7 4 2 4 2 4 2 3" xfId="16065" xr:uid="{2A6EF921-F2BD-45E7-A868-1589E9226A65}"/>
    <cellStyle name="Normal 7 4 2 4 2 4 3" xfId="8518" xr:uid="{DCCF92C3-CC7E-4C8F-AEDD-59D0FF0D089E}"/>
    <cellStyle name="Normal 7 4 2 4 2 4 3 2" xfId="18898" xr:uid="{705A7120-817A-4C9A-BBCD-AACCFACFC8FC}"/>
    <cellStyle name="Normal 7 4 2 4 2 4 4" xfId="11351" xr:uid="{D3544EA9-18B3-4A20-9D02-82043860A9CE}"/>
    <cellStyle name="Normal 7 4 2 4 2 4 4 2" xfId="21731" xr:uid="{62695414-01F9-4B16-BCA5-61906A892137}"/>
    <cellStyle name="Normal 7 4 2 4 2 4 5" xfId="23195" xr:uid="{48CCD019-64F1-476C-B343-2B3A06260B3B}"/>
    <cellStyle name="Normal 7 4 2 4 2 4 6" xfId="14020" xr:uid="{C34C3CA7-8B84-48A6-9B55-231CA1F929A4}"/>
    <cellStyle name="Normal 7 4 2 4 2 5" xfId="2620" xr:uid="{00000000-0005-0000-0000-00004C080000}"/>
    <cellStyle name="Normal 7 4 2 4 2 5 2" xfId="5882" xr:uid="{162F9534-4603-4EE7-BCC8-40DE9EB70162}"/>
    <cellStyle name="Normal 7 4 2 4 2 5 2 2" xfId="28452" xr:uid="{432BB97B-CC7F-4191-B8E3-A032AAD42965}"/>
    <cellStyle name="Normal 7 4 2 4 2 5 2 3" xfId="15292" xr:uid="{DC5DDE3B-36F3-4DB0-B0DA-D7BC83D2CD80}"/>
    <cellStyle name="Normal 7 4 2 4 2 5 3" xfId="7745" xr:uid="{8E2B9F89-271A-4C79-A763-2730A62961D8}"/>
    <cellStyle name="Normal 7 4 2 4 2 5 3 2" xfId="18125" xr:uid="{49C4C12B-032E-451E-A41E-E0B0DC138CE7}"/>
    <cellStyle name="Normal 7 4 2 4 2 5 4" xfId="10578" xr:uid="{A375E6AF-717E-4EF7-89CA-4CEAE9232747}"/>
    <cellStyle name="Normal 7 4 2 4 2 5 4 2" xfId="20958" xr:uid="{E3B04979-6F30-4D1B-8080-ADDFE1C047E3}"/>
    <cellStyle name="Normal 7 4 2 4 2 5 5" xfId="23958" xr:uid="{7B1FEF56-7F74-4BF5-AE76-88645295563C}"/>
    <cellStyle name="Normal 7 4 2 4 2 5 6" xfId="13008" xr:uid="{16D03AE3-FE86-45E0-ADF6-CAA03FDB5F2B}"/>
    <cellStyle name="Normal 7 4 2 4 2 6" xfId="2395" xr:uid="{00000000-0005-0000-0000-000047080000}"/>
    <cellStyle name="Normal 7 4 2 4 2 6 2" xfId="7522" xr:uid="{A76C84AC-D7FA-4E67-9B80-783C24274E18}"/>
    <cellStyle name="Normal 7 4 2 4 2 6 2 2" xfId="17902" xr:uid="{7735C72A-AB3A-44DB-B9CF-A60B23D5E96A}"/>
    <cellStyle name="Normal 7 4 2 4 2 6 3" xfId="10355" xr:uid="{9B054F36-4AFC-4E50-95A8-8DE63B3958E8}"/>
    <cellStyle name="Normal 7 4 2 4 2 6 3 2" xfId="20735" xr:uid="{EB380360-1AFA-4882-9966-DAE9B36363C1}"/>
    <cellStyle name="Normal 7 4 2 4 2 6 4" xfId="25488" xr:uid="{09B3EF65-0309-4500-B88F-8E69AE4097C5}"/>
    <cellStyle name="Normal 7 4 2 4 2 6 5" xfId="15069" xr:uid="{A5C5DB98-FDCA-4207-B138-48665FC4E7B5}"/>
    <cellStyle name="Normal 7 4 2 4 2 7" xfId="4099" xr:uid="{A615A8D1-6A36-46E2-847B-4878C02125FD}"/>
    <cellStyle name="Normal 7 4 2 4 2 7 2" xfId="8873" xr:uid="{4114F29A-80CA-48BA-BC1A-8A2FAF071ABD}"/>
    <cellStyle name="Normal 7 4 2 4 2 7 2 2" xfId="19253" xr:uid="{E86CC324-85D1-497C-90CD-2BE9A961181D}"/>
    <cellStyle name="Normal 7 4 2 4 2 7 3" xfId="11706" xr:uid="{D3D5E542-88E0-4657-9D32-3E8609667CC3}"/>
    <cellStyle name="Normal 7 4 2 4 2 7 3 2" xfId="22086" xr:uid="{49CD2A9E-CFD2-4895-9D5D-91A18746A95B}"/>
    <cellStyle name="Normal 7 4 2 4 2 7 4" xfId="16420" xr:uid="{573C1003-EB8C-41D1-911F-FF5B21F44878}"/>
    <cellStyle name="Normal 7 4 2 4 2 8" xfId="5421" xr:uid="{766CFB2F-622E-4F25-9D22-96633E84BE1A}"/>
    <cellStyle name="Normal 7 4 2 4 2 8 2" xfId="14718" xr:uid="{72593861-B15E-4F5A-B0ED-7813F2715FBA}"/>
    <cellStyle name="Normal 7 4 2 4 2 9" xfId="7171" xr:uid="{48407797-F7AC-41D5-9E6F-81908B182441}"/>
    <cellStyle name="Normal 7 4 2 4 2 9 2" xfId="17551" xr:uid="{2C17603D-9B4C-44AA-A0EF-A8718814D834}"/>
    <cellStyle name="Normal 7 4 2 4 3" xfId="1406" xr:uid="{00000000-0005-0000-0000-000055070000}"/>
    <cellStyle name="Normal 7 4 2 4 3 2" xfId="3442" xr:uid="{00000000-0005-0000-0000-00004E080000}"/>
    <cellStyle name="Normal 7 4 2 4 3 2 2" xfId="6497" xr:uid="{68305674-C797-40C7-BB0C-81EF594659BA}"/>
    <cellStyle name="Normal 7 4 2 4 3 2 2 2" xfId="24524" xr:uid="{3F4DC59D-B533-4571-A31D-7C9B281553C4}"/>
    <cellStyle name="Normal 7 4 2 4 3 2 2 3" xfId="28713" xr:uid="{DB599F82-26D9-4742-872D-E4677E884F2C}"/>
    <cellStyle name="Normal 7 4 2 4 3 2 2 4" xfId="16068" xr:uid="{BB2C2468-C0C3-4BD9-9CD2-9D2AB98CCE65}"/>
    <cellStyle name="Normal 7 4 2 4 3 2 3" xfId="8521" xr:uid="{517069DC-E7A8-4BCE-9CE2-9C298EBA0CEE}"/>
    <cellStyle name="Normal 7 4 2 4 3 2 3 2" xfId="28936" xr:uid="{7F8F8EDB-BB5E-42D6-8D7E-5DD70CC18786}"/>
    <cellStyle name="Normal 7 4 2 4 3 2 3 3" xfId="18901" xr:uid="{A0FA28BF-EE20-4B04-B3E4-3723FE6E22C8}"/>
    <cellStyle name="Normal 7 4 2 4 3 2 4" xfId="11354" xr:uid="{9691508A-27FF-4475-90DA-7B47F2D70909}"/>
    <cellStyle name="Normal 7 4 2 4 3 2 4 2" xfId="21734" xr:uid="{F53DEC85-5C19-4421-875A-2ACB2AA8D5BC}"/>
    <cellStyle name="Normal 7 4 2 4 3 2 5" xfId="23285" xr:uid="{7A6F7BD0-63DA-4862-8C6B-2B31A4FA3DFF}"/>
    <cellStyle name="Normal 7 4 2 4 3 2 6" xfId="14023" xr:uid="{C2486EEF-2D65-4552-A92C-6FF30E073B7A}"/>
    <cellStyle name="Normal 7 4 2 4 3 3" xfId="2824" xr:uid="{00000000-0005-0000-0000-00004F080000}"/>
    <cellStyle name="Normal 7 4 2 4 3 3 2" xfId="6040" xr:uid="{535C257E-5D4B-4198-82C8-E999FA9B3136}"/>
    <cellStyle name="Normal 7 4 2 4 3 3 2 2" xfId="27838" xr:uid="{EEAA24A5-4A7E-4F43-8F1E-8F52A537B74C}"/>
    <cellStyle name="Normal 7 4 2 4 3 3 2 3" xfId="15494" xr:uid="{31FE131C-62EE-44A7-AE47-D7F356754560}"/>
    <cellStyle name="Normal 7 4 2 4 3 3 3" xfId="7947" xr:uid="{25908E5D-77DD-4DF7-A949-876FCE3A4C83}"/>
    <cellStyle name="Normal 7 4 2 4 3 3 3 2" xfId="18327" xr:uid="{FBE47FA9-E084-4D46-83E2-26DD38C83757}"/>
    <cellStyle name="Normal 7 4 2 4 3 3 4" xfId="10780" xr:uid="{4B6532DA-BE75-4F6B-9AA2-05E530E0D4B3}"/>
    <cellStyle name="Normal 7 4 2 4 3 3 4 2" xfId="21160" xr:uid="{56285DC4-1A64-4C00-9D6E-A46781D91D64}"/>
    <cellStyle name="Normal 7 4 2 4 3 3 5" xfId="24119" xr:uid="{F557AC7F-F932-4E72-860B-1C1103051EA8}"/>
    <cellStyle name="Normal 7 4 2 4 3 3 6" xfId="13297" xr:uid="{64ADBB3E-2E50-43E0-BE71-4AF34A909986}"/>
    <cellStyle name="Normal 7 4 2 4 3 4" xfId="4215" xr:uid="{B598CC0D-41CE-4725-B55D-D9DBCBCCE81B}"/>
    <cellStyle name="Normal 7 4 2 4 3 4 2" xfId="8987" xr:uid="{346B4F6C-A1D7-4323-9FA6-6941310BCCD1}"/>
    <cellStyle name="Normal 7 4 2 4 3 4 2 2" xfId="29066" xr:uid="{C2A895EB-C6F8-4540-A260-580F69B5AEC5}"/>
    <cellStyle name="Normal 7 4 2 4 3 4 2 3" xfId="19367" xr:uid="{BBF76C09-54D7-450F-BF03-265396877F8D}"/>
    <cellStyle name="Normal 7 4 2 4 3 4 3" xfId="11820" xr:uid="{8C4A0A73-B6EA-49D5-9784-3724AB2703C1}"/>
    <cellStyle name="Normal 7 4 2 4 3 4 3 2" xfId="22200" xr:uid="{2AD8131C-1897-4EBD-9AA5-6E49E2A2711F}"/>
    <cellStyle name="Normal 7 4 2 4 3 4 4" xfId="23620" xr:uid="{977F998E-7DDA-43D2-B84A-A004A2443B61}"/>
    <cellStyle name="Normal 7 4 2 4 3 4 5" xfId="16534" xr:uid="{271A7751-C7A8-406B-A22A-45FCCD866C81}"/>
    <cellStyle name="Normal 7 4 2 4 3 5" xfId="5423" xr:uid="{2E65E1D4-3052-40C6-97F4-B6E2E11D8BF2}"/>
    <cellStyle name="Normal 7 4 2 4 3 5 2" xfId="26899" xr:uid="{39F65D39-778D-4E1B-9BD9-11AB11530AE8}"/>
    <cellStyle name="Normal 7 4 2 4 3 5 3" xfId="14720" xr:uid="{13A138FE-F583-44C8-B97E-650218C28B20}"/>
    <cellStyle name="Normal 7 4 2 4 3 6" xfId="7173" xr:uid="{DD0F5BE0-A944-4448-8295-DFBE81A71140}"/>
    <cellStyle name="Normal 7 4 2 4 3 6 2" xfId="17553" xr:uid="{D0634BD9-832B-4163-9972-AFC73A0E6B20}"/>
    <cellStyle name="Normal 7 4 2 4 3 7" xfId="10006" xr:uid="{48422E25-51C6-4046-97EA-4E22C49EDD17}"/>
    <cellStyle name="Normal 7 4 2 4 3 7 2" xfId="20386" xr:uid="{07E4FE30-D2E5-4621-B700-B135C9068521}"/>
    <cellStyle name="Normal 7 4 2 4 3 8" xfId="24130" xr:uid="{E6FC3DA2-A9DA-4B50-AEDC-E5D29766288B}"/>
    <cellStyle name="Normal 7 4 2 4 3 9" xfId="12787" xr:uid="{79A18FE0-2809-4472-8A81-356B4E62405A}"/>
    <cellStyle name="Normal 7 4 2 4 4" xfId="1407" xr:uid="{00000000-0005-0000-0000-000056070000}"/>
    <cellStyle name="Normal 7 4 2 4 4 2" xfId="4579" xr:uid="{F90CA143-97AF-4E8C-A770-D8821B1C12F5}"/>
    <cellStyle name="Normal 7 4 2 4 4 2 2" xfId="9351" xr:uid="{BABCC6F4-8932-4669-AB41-90518E651972}"/>
    <cellStyle name="Normal 7 4 2 4 4 2 2 2" xfId="29323" xr:uid="{1EBD480C-034E-4D17-897F-122D7BE25E1E}"/>
    <cellStyle name="Normal 7 4 2 4 4 2 2 3" xfId="19731" xr:uid="{FF145B92-B761-45E1-BF03-852C8B745C26}"/>
    <cellStyle name="Normal 7 4 2 4 4 2 3" xfId="12184" xr:uid="{FED648E9-FD6D-4B93-BB48-62CD3F8DCAFB}"/>
    <cellStyle name="Normal 7 4 2 4 4 2 3 2" xfId="22564" xr:uid="{D20E51FE-F8FB-4FD1-B70E-05289D3A43CA}"/>
    <cellStyle name="Normal 7 4 2 4 4 2 4" xfId="25695" xr:uid="{9AB87D3B-7502-430A-B82A-C209718BD820}"/>
    <cellStyle name="Normal 7 4 2 4 4 2 5" xfId="16898" xr:uid="{4F79C56B-8295-4535-ABB2-FDEADC126866}"/>
    <cellStyle name="Normal 7 4 2 4 4 3" xfId="5424" xr:uid="{31E3EE82-17E0-4E74-B15B-E5E7C1A8B933}"/>
    <cellStyle name="Normal 7 4 2 4 4 3 2" xfId="27830" xr:uid="{52CD2B51-6D16-4B44-A735-68CA6195A7BD}"/>
    <cellStyle name="Normal 7 4 2 4 4 3 3" xfId="14721" xr:uid="{E9A18D3B-352C-4EF1-BB95-6E1004493ECA}"/>
    <cellStyle name="Normal 7 4 2 4 4 4" xfId="7174" xr:uid="{77E0A48D-0C82-457D-A46A-8D58EA2BD4A3}"/>
    <cellStyle name="Normal 7 4 2 4 4 4 2" xfId="17554" xr:uid="{1E1110F7-1978-48EE-828F-4F436298F6E9}"/>
    <cellStyle name="Normal 7 4 2 4 4 5" xfId="10007" xr:uid="{C00F6A0C-D806-4A5B-8F7D-99E94A280068}"/>
    <cellStyle name="Normal 7 4 2 4 4 5 2" xfId="20387" xr:uid="{EDC48D79-EDBD-429E-9410-D9094CED12A4}"/>
    <cellStyle name="Normal 7 4 2 4 4 6" xfId="24543" xr:uid="{D144AA4D-3853-42D9-8FE1-26140F5E28BD}"/>
    <cellStyle name="Normal 7 4 2 4 4 7" xfId="14024" xr:uid="{AD023489-2E07-4B60-88AD-0D2124CB5C57}"/>
    <cellStyle name="Normal 7 4 2 4 5" xfId="2988" xr:uid="{00000000-0005-0000-0000-000051080000}"/>
    <cellStyle name="Normal 7 4 2 4 5 2" xfId="6138" xr:uid="{2AC1C3AE-B22F-4FE2-9930-18FFD3780E91}"/>
    <cellStyle name="Normal 7 4 2 4 5 2 2" xfId="25483" xr:uid="{CD94F832-DE7A-4F26-AB27-1611EFE6DFC3}"/>
    <cellStyle name="Normal 7 4 2 4 5 2 3" xfId="27191" xr:uid="{7D2C6571-E09A-45AD-8461-5841B9B74311}"/>
    <cellStyle name="Normal 7 4 2 4 5 2 4" xfId="15616" xr:uid="{EB12760B-3974-4EDE-A035-DF84B1A41311}"/>
    <cellStyle name="Normal 7 4 2 4 5 3" xfId="8069" xr:uid="{5DD8CBE1-B409-43F9-B9FF-50DF6587B640}"/>
    <cellStyle name="Normal 7 4 2 4 5 3 2" xfId="28765" xr:uid="{370C96D7-FBE7-40F9-8A9B-886DE567E5B3}"/>
    <cellStyle name="Normal 7 4 2 4 5 3 3" xfId="18449" xr:uid="{B1CE3031-322D-4DD1-B80A-9F7C719B033D}"/>
    <cellStyle name="Normal 7 4 2 4 5 4" xfId="10902" xr:uid="{557ACEC6-F1DC-4A79-9810-8D8953082EEC}"/>
    <cellStyle name="Normal 7 4 2 4 5 4 2" xfId="21282" xr:uid="{0CDDFD9B-9EB1-4692-91EB-F5622CF0C425}"/>
    <cellStyle name="Normal 7 4 2 4 5 5" xfId="23513" xr:uid="{7E2BDC90-743A-4CDE-8836-16218CDC2524}"/>
    <cellStyle name="Normal 7 4 2 4 5 6" xfId="13485" xr:uid="{14228182-435A-49B9-BE81-AEA0E4143C69}"/>
    <cellStyle name="Normal 7 4 2 4 6" xfId="2457" xr:uid="{00000000-0005-0000-0000-000052080000}"/>
    <cellStyle name="Normal 7 4 2 4 6 2" xfId="5749" xr:uid="{BEE05D96-D934-44ED-8368-AB5368390DFA}"/>
    <cellStyle name="Normal 7 4 2 4 6 2 2" xfId="28418" xr:uid="{7F8ECA08-AA09-4CC0-8159-86D99A414513}"/>
    <cellStyle name="Normal 7 4 2 4 6 2 3" xfId="15129" xr:uid="{3A483F97-B87C-44B3-95BF-CB39AABC850F}"/>
    <cellStyle name="Normal 7 4 2 4 6 3" xfId="7582" xr:uid="{E5E8A413-96BF-4559-BFF9-177C0427E082}"/>
    <cellStyle name="Normal 7 4 2 4 6 3 2" xfId="17962" xr:uid="{3BCC37CF-BDBE-4A19-A6B5-234712581127}"/>
    <cellStyle name="Normal 7 4 2 4 6 4" xfId="10415" xr:uid="{7679A0CE-6406-44CC-B71F-1858387BF605}"/>
    <cellStyle name="Normal 7 4 2 4 6 4 2" xfId="20795" xr:uid="{2A7A0AD0-A7BB-4844-8D8A-11783CC6F84D}"/>
    <cellStyle name="Normal 7 4 2 4 6 5" xfId="23302" xr:uid="{016C8953-02D4-49D5-9CD7-28D2D1205CB3}"/>
    <cellStyle name="Normal 7 4 2 4 6 6" xfId="12845" xr:uid="{07BC2695-B784-4FD4-BDF9-A31E26E6F7BC}"/>
    <cellStyle name="Normal 7 4 2 4 7" xfId="2211" xr:uid="{00000000-0005-0000-0000-000046080000}"/>
    <cellStyle name="Normal 7 4 2 4 7 2" xfId="7338" xr:uid="{221DA03E-D7F9-4E77-A9C9-24C02853C977}"/>
    <cellStyle name="Normal 7 4 2 4 7 2 2" xfId="17718" xr:uid="{6CED23D0-11C3-4588-9D21-0C8A53415568}"/>
    <cellStyle name="Normal 7 4 2 4 7 3" xfId="10171" xr:uid="{3CA10CEC-1F46-49A4-AD82-2E0A0BFB4AC6}"/>
    <cellStyle name="Normal 7 4 2 4 7 3 2" xfId="20551" xr:uid="{FD603573-4CC7-446F-A03F-75FD3E980E0D}"/>
    <cellStyle name="Normal 7 4 2 4 7 4" xfId="25245" xr:uid="{15C0597D-BDEA-412E-9653-FDE4E25C5976}"/>
    <cellStyle name="Normal 7 4 2 4 7 5" xfId="14885" xr:uid="{9DEC71EC-8AAA-440B-8552-BBF414B6496B}"/>
    <cellStyle name="Normal 7 4 2 4 8" xfId="4063" xr:uid="{4ABD5869-1B00-438E-90E6-141CF70F662E}"/>
    <cellStyle name="Normal 7 4 2 4 8 2" xfId="8843" xr:uid="{A3182066-70FF-4554-9B51-2999B2DAB449}"/>
    <cellStyle name="Normal 7 4 2 4 8 2 2" xfId="19223" xr:uid="{14FDB6FA-BADB-42A2-BFFB-498D668741D8}"/>
    <cellStyle name="Normal 7 4 2 4 8 3" xfId="11676" xr:uid="{67463485-28B8-44FF-A5DB-8F59EC77DC61}"/>
    <cellStyle name="Normal 7 4 2 4 8 3 2" xfId="22056" xr:uid="{06A1252E-4FB3-4E5E-ADE0-E9F9384D9AFB}"/>
    <cellStyle name="Normal 7 4 2 4 8 4" xfId="16390" xr:uid="{812D0A9A-3224-450F-B429-5C40CC67D428}"/>
    <cellStyle name="Normal 7 4 2 4 9" xfId="5420" xr:uid="{EB804556-033E-41D6-BB9C-1704BDD851CC}"/>
    <cellStyle name="Normal 7 4 2 4 9 2" xfId="14717" xr:uid="{80299997-AD89-421B-B216-EC8F8ECF5499}"/>
    <cellStyle name="Normal 7 4 2 5" xfId="1408" xr:uid="{00000000-0005-0000-0000-000057070000}"/>
    <cellStyle name="Normal 7 4 2 5 10" xfId="10008" xr:uid="{4F4B021F-78DD-4C68-8420-3089DCEF5A6A}"/>
    <cellStyle name="Normal 7 4 2 5 10 2" xfId="20388" xr:uid="{CE9593AF-2159-4713-8852-371EC3B4ED27}"/>
    <cellStyle name="Normal 7 4 2 5 11" xfId="23948" xr:uid="{A21590B5-D5FA-4C2C-91F5-25C91CBC03BE}"/>
    <cellStyle name="Normal 7 4 2 5 12" xfId="12630" xr:uid="{9C79C262-5AB5-4E25-869D-83C091DC85CA}"/>
    <cellStyle name="Normal 7 4 2 5 2" xfId="1409" xr:uid="{00000000-0005-0000-0000-000058070000}"/>
    <cellStyle name="Normal 7 4 2 5 2 2" xfId="1410" xr:uid="{00000000-0005-0000-0000-000059070000}"/>
    <cellStyle name="Normal 7 4 2 5 2 2 2" xfId="5427" xr:uid="{DC90032F-A7C8-4259-A04D-01902D52223C}"/>
    <cellStyle name="Normal 7 4 2 5 2 2 2 2" xfId="24038" xr:uid="{CF8A841D-0A25-4FFF-BE10-9094372666BC}"/>
    <cellStyle name="Normal 7 4 2 5 2 2 2 3" xfId="26696" xr:uid="{3DCE1E5B-3503-41E4-BFFB-3FC924283F66}"/>
    <cellStyle name="Normal 7 4 2 5 2 2 2 4" xfId="14724" xr:uid="{2B527BCA-D423-4503-9122-2282CC9B0298}"/>
    <cellStyle name="Normal 7 4 2 5 2 2 3" xfId="7177" xr:uid="{50096904-D60E-493E-BF10-D12065D10048}"/>
    <cellStyle name="Normal 7 4 2 5 2 2 3 2" xfId="27659" xr:uid="{03596C6D-25D5-4684-8349-791B9C74B4EA}"/>
    <cellStyle name="Normal 7 4 2 5 2 2 3 3" xfId="26807" xr:uid="{B6522971-26A5-4705-B878-C0D14A90DE1B}"/>
    <cellStyle name="Normal 7 4 2 5 2 2 3 4" xfId="17557" xr:uid="{8977E768-8809-45AA-96F3-C21DCBF63BFA}"/>
    <cellStyle name="Normal 7 4 2 5 2 2 4" xfId="10010" xr:uid="{48744055-C16C-4E02-A1BC-C76C9D86DA11}"/>
    <cellStyle name="Normal 7 4 2 5 2 2 4 2" xfId="29453" xr:uid="{82CA0832-D893-4A15-A498-C3E504F5CA01}"/>
    <cellStyle name="Normal 7 4 2 5 2 2 4 3" xfId="20390" xr:uid="{35289887-E0A1-4325-95F5-3F4E4148E3BE}"/>
    <cellStyle name="Normal 7 4 2 5 2 2 5" xfId="24367" xr:uid="{5F8623EE-AFD1-4BEE-9EFD-0D1372A39FE6}"/>
    <cellStyle name="Normal 7 4 2 5 2 2 6" xfId="14025" xr:uid="{239B6095-F271-4FC3-8047-C5C6F98D064A}"/>
    <cellStyle name="Normal 7 4 2 5 2 3" xfId="2825" xr:uid="{00000000-0005-0000-0000-000056080000}"/>
    <cellStyle name="Normal 7 4 2 5 2 3 2" xfId="6041" xr:uid="{3B687E05-5AF1-476B-96EF-1D8891D56292}"/>
    <cellStyle name="Normal 7 4 2 5 2 3 2 2" xfId="26995" xr:uid="{F174BAD1-E068-460A-8850-0F44A204B877}"/>
    <cellStyle name="Normal 7 4 2 5 2 3 2 3" xfId="15495" xr:uid="{86FC6865-D5D6-4CBA-8CD2-E90836557260}"/>
    <cellStyle name="Normal 7 4 2 5 2 3 3" xfId="7948" xr:uid="{F6A66019-9BBF-4ACB-8D7D-4937110A8EBE}"/>
    <cellStyle name="Normal 7 4 2 5 2 3 3 2" xfId="18328" xr:uid="{BAC6A313-4AF2-4524-8E47-94D2C3D3D1A5}"/>
    <cellStyle name="Normal 7 4 2 5 2 3 4" xfId="10781" xr:uid="{0A47D0C6-4148-4166-B175-0CCD96ED5179}"/>
    <cellStyle name="Normal 7 4 2 5 2 3 4 2" xfId="21161" xr:uid="{F01EA6D1-BFD3-42D8-A2C4-14718DA00CB5}"/>
    <cellStyle name="Normal 7 4 2 5 2 3 5" xfId="24253" xr:uid="{AA11F716-55BF-4F43-A013-00199C546F74}"/>
    <cellStyle name="Normal 7 4 2 5 2 3 6" xfId="13299" xr:uid="{0481F61A-9C9E-4357-8143-C6223F165FDC}"/>
    <cellStyle name="Normal 7 4 2 5 2 4" xfId="4216" xr:uid="{7908C746-7B05-4A29-BD28-29DD803831E6}"/>
    <cellStyle name="Normal 7 4 2 5 2 4 2" xfId="8988" xr:uid="{FC7F19FB-A224-4058-B1A1-C2EE96C7387A}"/>
    <cellStyle name="Normal 7 4 2 5 2 4 2 2" xfId="29067" xr:uid="{D0F4EA3A-0818-40FE-B61C-EE1ED9C623F0}"/>
    <cellStyle name="Normal 7 4 2 5 2 4 2 3" xfId="19368" xr:uid="{137D3889-0DED-4D71-82F2-D317CF828EBA}"/>
    <cellStyle name="Normal 7 4 2 5 2 4 3" xfId="11821" xr:uid="{C342DDFB-92D1-4778-9890-97FC20A8E7CB}"/>
    <cellStyle name="Normal 7 4 2 5 2 4 3 2" xfId="22201" xr:uid="{A83F5AB7-AD6A-4A27-B11A-0F0A83494DAF}"/>
    <cellStyle name="Normal 7 4 2 5 2 4 4" xfId="25136" xr:uid="{00A57F31-AA66-4FC2-9856-226F21BACAC7}"/>
    <cellStyle name="Normal 7 4 2 5 2 4 5" xfId="16535" xr:uid="{7D249806-6434-4FAC-85B3-B5D837B174F4}"/>
    <cellStyle name="Normal 7 4 2 5 2 5" xfId="5426" xr:uid="{5F0D3FCF-1197-44C3-A71A-CAAAFF02276D}"/>
    <cellStyle name="Normal 7 4 2 5 2 5 2" xfId="27997" xr:uid="{395C09B6-4C2A-4833-A72E-B29AB0BD7E53}"/>
    <cellStyle name="Normal 7 4 2 5 2 5 3" xfId="14723" xr:uid="{8526D7D3-0BCB-4BE2-AE4F-B0CBD9A1B6A1}"/>
    <cellStyle name="Normal 7 4 2 5 2 6" xfId="7176" xr:uid="{57159596-E411-4E62-ADBF-E6BB82F754F9}"/>
    <cellStyle name="Normal 7 4 2 5 2 6 2" xfId="17556" xr:uid="{FDEE0A3F-33B6-4BAD-87B5-F9AEEB3A0EA7}"/>
    <cellStyle name="Normal 7 4 2 5 2 7" xfId="10009" xr:uid="{2D9544BA-5D50-49F7-8FF8-38F6B042B1CA}"/>
    <cellStyle name="Normal 7 4 2 5 2 7 2" xfId="20389" xr:uid="{950719A6-A31F-4584-939F-52764EAE2976}"/>
    <cellStyle name="Normal 7 4 2 5 2 8" xfId="23552" xr:uid="{4263F13F-552B-45CE-AF3A-A25450F4E864}"/>
    <cellStyle name="Normal 7 4 2 5 2 9" xfId="12788" xr:uid="{61519436-3F18-46C4-B474-45A63D9C7AB6}"/>
    <cellStyle name="Normal 7 4 2 5 3" xfId="1411" xr:uid="{00000000-0005-0000-0000-00005A070000}"/>
    <cellStyle name="Normal 7 4 2 5 3 2" xfId="4580" xr:uid="{13C40225-0DA6-4F7A-93D5-510AEB78A0A7}"/>
    <cellStyle name="Normal 7 4 2 5 3 2 2" xfId="9352" xr:uid="{D44B9B45-80A4-4714-85AB-36621735EB4D}"/>
    <cellStyle name="Normal 7 4 2 5 3 2 2 2" xfId="29324" xr:uid="{F8427771-6A35-471E-9329-001360E5C35D}"/>
    <cellStyle name="Normal 7 4 2 5 3 2 2 3" xfId="19732" xr:uid="{C4D49B9A-EA51-4BE5-ABDB-C3D5687FDDB7}"/>
    <cellStyle name="Normal 7 4 2 5 3 2 3" xfId="12185" xr:uid="{47BDBF7F-27BB-4465-8373-0A622B381B62}"/>
    <cellStyle name="Normal 7 4 2 5 3 2 3 2" xfId="22565" xr:uid="{0D8467CA-3267-43C9-AF76-1E246700C673}"/>
    <cellStyle name="Normal 7 4 2 5 3 2 4" xfId="24907" xr:uid="{BD3E6A35-BE3D-4EE6-BBC1-D8212640D94A}"/>
    <cellStyle name="Normal 7 4 2 5 3 2 5" xfId="16899" xr:uid="{D77F4839-19AF-472A-AADA-876BBE0B3BD5}"/>
    <cellStyle name="Normal 7 4 2 5 3 3" xfId="5428" xr:uid="{6450F5DD-3052-44AE-9F5F-80F6A3EE9490}"/>
    <cellStyle name="Normal 7 4 2 5 3 3 2" xfId="22755" xr:uid="{82362F64-8C4D-459D-B138-3C1EDCE14382}"/>
    <cellStyle name="Normal 7 4 2 5 3 3 3" xfId="26549" xr:uid="{6EAB76BA-E1F9-4B4D-966D-BA0117E7B0BE}"/>
    <cellStyle name="Normal 7 4 2 5 3 3 4" xfId="14725" xr:uid="{7C738719-6FAF-4FC4-A32B-0116FAEB40E9}"/>
    <cellStyle name="Normal 7 4 2 5 3 4" xfId="7178" xr:uid="{F4DCA465-1ACF-45FC-9534-C32CF99F1CA5}"/>
    <cellStyle name="Normal 7 4 2 5 3 4 2" xfId="23471" xr:uid="{E9F5805B-9470-4EDC-ADDD-DCD941EAFF16}"/>
    <cellStyle name="Normal 7 4 2 5 3 4 3" xfId="26453" xr:uid="{7EECDE86-A8D7-4793-908A-F6DAB116F831}"/>
    <cellStyle name="Normal 7 4 2 5 3 4 4" xfId="17558" xr:uid="{758244B3-D92B-47D8-924C-7A5248D7C923}"/>
    <cellStyle name="Normal 7 4 2 5 3 5" xfId="10011" xr:uid="{737537A2-C40F-4B9F-BAA8-A6B342AC2340}"/>
    <cellStyle name="Normal 7 4 2 5 3 5 2" xfId="29454" xr:uid="{9BC5852B-53C0-43F8-A843-A5FF9D6E31BC}"/>
    <cellStyle name="Normal 7 4 2 5 3 5 3" xfId="20391" xr:uid="{6A8F803F-AA2E-4885-A0DA-C945AE5CD861}"/>
    <cellStyle name="Normal 7 4 2 5 3 6" xfId="25188" xr:uid="{5377AF0B-B07A-4D2B-80C5-F1CB2867184F}"/>
    <cellStyle name="Normal 7 4 2 5 3 7" xfId="14026" xr:uid="{E5137585-FB68-46C2-919F-DBB481287483}"/>
    <cellStyle name="Normal 7 4 2 5 4" xfId="1412" xr:uid="{00000000-0005-0000-0000-00005B070000}"/>
    <cellStyle name="Normal 7 4 2 5 4 2" xfId="5429" xr:uid="{9D587BF4-AC59-4918-97E4-B9E003E19072}"/>
    <cellStyle name="Normal 7 4 2 5 4 2 2" xfId="23733" xr:uid="{B019886C-1359-412E-8D96-C792177B3565}"/>
    <cellStyle name="Normal 7 4 2 5 4 2 3" xfId="26743" xr:uid="{0CE44BB1-8AB8-4275-AE33-7E35FAB49585}"/>
    <cellStyle name="Normal 7 4 2 5 4 2 4" xfId="14726" xr:uid="{45111C35-E0D5-4B5A-BBAE-16A4BE097BFF}"/>
    <cellStyle name="Normal 7 4 2 5 4 3" xfId="7179" xr:uid="{1A27C967-9251-40DF-ACB2-443B5CAB8019}"/>
    <cellStyle name="Normal 7 4 2 5 4 3 2" xfId="26086" xr:uid="{25621472-5CE3-4A0C-9494-30A0E3A54AFA}"/>
    <cellStyle name="Normal 7 4 2 5 4 3 3" xfId="17559" xr:uid="{B0C8B698-FB26-484E-873B-62D78C810D27}"/>
    <cellStyle name="Normal 7 4 2 5 4 4" xfId="10012" xr:uid="{18B4609A-23DC-4F90-B039-9F6A4303ABA1}"/>
    <cellStyle name="Normal 7 4 2 5 4 4 2" xfId="20392" xr:uid="{20A456CB-E6B6-4F6C-A6B2-C6D2B971D143}"/>
    <cellStyle name="Normal 7 4 2 5 4 5" xfId="24172" xr:uid="{FF9718A2-9A1D-406D-BDBD-1FC6CBCA4784}"/>
    <cellStyle name="Normal 7 4 2 5 4 6" xfId="13486" xr:uid="{73718355-8767-4822-BFEC-ED8909E4E64E}"/>
    <cellStyle name="Normal 7 4 2 5 5" xfId="2517" xr:uid="{00000000-0005-0000-0000-000059080000}"/>
    <cellStyle name="Normal 7 4 2 5 5 2" xfId="5795" xr:uid="{D91E1A03-91FC-4180-8558-21FDFA7B1A85}"/>
    <cellStyle name="Normal 7 4 2 5 5 2 2" xfId="26100" xr:uid="{899F7A24-B9A1-4C50-AEEA-9D474FA4A6E9}"/>
    <cellStyle name="Normal 7 4 2 5 5 2 3" xfId="15189" xr:uid="{8D1B3C93-EBFA-4819-958C-2F0CACFE1EFD}"/>
    <cellStyle name="Normal 7 4 2 5 5 3" xfId="7642" xr:uid="{81309B9C-59D9-4CC5-AD67-F40A50081CEB}"/>
    <cellStyle name="Normal 7 4 2 5 5 3 2" xfId="18022" xr:uid="{6D0B638F-51FC-4BB7-8833-AF7913B19F01}"/>
    <cellStyle name="Normal 7 4 2 5 5 4" xfId="10475" xr:uid="{EFD4DDC0-ADF2-449A-AC6E-069161845BFB}"/>
    <cellStyle name="Normal 7 4 2 5 5 4 2" xfId="20855" xr:uid="{F324FADB-B8D1-4342-A415-E1AB18C1AAA2}"/>
    <cellStyle name="Normal 7 4 2 5 5 5" xfId="24029" xr:uid="{7544ACC1-4452-4E36-8156-B8EB3A130A24}"/>
    <cellStyle name="Normal 7 4 2 5 5 6" xfId="12905" xr:uid="{5AE87465-D9FC-4676-8514-A35A9F559BF3}"/>
    <cellStyle name="Normal 7 4 2 5 6" xfId="2396" xr:uid="{00000000-0005-0000-0000-000053080000}"/>
    <cellStyle name="Normal 7 4 2 5 6 2" xfId="7523" xr:uid="{C44AA49F-EA30-4C1D-A7AA-368AC4FD12B0}"/>
    <cellStyle name="Normal 7 4 2 5 6 2 2" xfId="26847" xr:uid="{02C9C303-5722-4CA6-87FC-A9A5EBC995CE}"/>
    <cellStyle name="Normal 7 4 2 5 6 2 3" xfId="17903" xr:uid="{BB5EF9F8-B020-44DA-B448-A5890D3EE6E7}"/>
    <cellStyle name="Normal 7 4 2 5 6 3" xfId="10356" xr:uid="{A10D214D-A674-40AB-A355-E21B492E83BF}"/>
    <cellStyle name="Normal 7 4 2 5 6 3 2" xfId="20736" xr:uid="{5334C005-9896-43BF-8600-46AA296A307E}"/>
    <cellStyle name="Normal 7 4 2 5 6 4" xfId="23578" xr:uid="{24E987B6-8535-4A6B-8AC4-EF7BF8D0DAFA}"/>
    <cellStyle name="Normal 7 4 2 5 6 5" xfId="15070" xr:uid="{F3169F16-BF1F-4788-9CAD-AC7C449E61D1}"/>
    <cellStyle name="Normal 7 4 2 5 7" xfId="4064" xr:uid="{CD24C5D8-64C7-4E38-AE6A-E07FD8DAA435}"/>
    <cellStyle name="Normal 7 4 2 5 7 2" xfId="8844" xr:uid="{C6CE6DB9-81FB-438A-BE86-E541574BECAE}"/>
    <cellStyle name="Normal 7 4 2 5 7 2 2" xfId="19224" xr:uid="{1C3F134B-79D1-4839-97F2-130859F8B169}"/>
    <cellStyle name="Normal 7 4 2 5 7 3" xfId="11677" xr:uid="{57EDC30A-257C-419F-B6B7-784485107058}"/>
    <cellStyle name="Normal 7 4 2 5 7 3 2" xfId="22057" xr:uid="{A0F18111-F1BD-406C-99C7-3E89D5CADB8E}"/>
    <cellStyle name="Normal 7 4 2 5 7 4" xfId="28078" xr:uid="{C85E6CB5-C3DC-4F9A-ACB4-F3E56903F176}"/>
    <cellStyle name="Normal 7 4 2 5 7 5" xfId="16391" xr:uid="{72DD76BE-E92C-41A1-92BB-CBDEE0DF260F}"/>
    <cellStyle name="Normal 7 4 2 5 8" xfId="5425" xr:uid="{BB73E277-5C4F-4CAB-9689-E95916508D19}"/>
    <cellStyle name="Normal 7 4 2 5 8 2" xfId="14722" xr:uid="{4D7B405F-719B-4273-86A8-7ADE3E7CDFF0}"/>
    <cellStyle name="Normal 7 4 2 5 9" xfId="7175" xr:uid="{E2FC0238-D568-49BD-8CAD-C4343ECF0472}"/>
    <cellStyle name="Normal 7 4 2 5 9 2" xfId="17555" xr:uid="{1DD1EA12-FE9F-4321-98B3-29F2E25FFBB5}"/>
    <cellStyle name="Normal 7 4 2 6" xfId="1413" xr:uid="{00000000-0005-0000-0000-00005C070000}"/>
    <cellStyle name="Normal 7 4 2 6 10" xfId="10013" xr:uid="{B005047F-553F-4924-9AED-EE4FF4F402CC}"/>
    <cellStyle name="Normal 7 4 2 6 10 2" xfId="20393" xr:uid="{AEEC708B-5BE3-4339-9329-464B6727CE2D}"/>
    <cellStyle name="Normal 7 4 2 6 11" xfId="23968" xr:uid="{B1BFA53B-4411-4F77-90BC-F1ACAFC20672}"/>
    <cellStyle name="Normal 7 4 2 6 12" xfId="12631" xr:uid="{356EBB20-4CFC-4623-8999-6556D895B666}"/>
    <cellStyle name="Normal 7 4 2 6 2" xfId="1414" xr:uid="{00000000-0005-0000-0000-00005D070000}"/>
    <cellStyle name="Normal 7 4 2 6 2 2" xfId="1415" xr:uid="{00000000-0005-0000-0000-00005E070000}"/>
    <cellStyle name="Normal 7 4 2 6 2 2 2" xfId="5432" xr:uid="{ACC49959-56F5-457B-8777-6A4362BBF026}"/>
    <cellStyle name="Normal 7 4 2 6 2 2 2 2" xfId="25082" xr:uid="{3B9B08C4-D6CA-4A0C-B355-9341D725EBDD}"/>
    <cellStyle name="Normal 7 4 2 6 2 2 2 3" xfId="28228" xr:uid="{20C2A7A5-F58B-4B9B-B161-904618D63BBB}"/>
    <cellStyle name="Normal 7 4 2 6 2 2 2 4" xfId="14729" xr:uid="{C0232D7C-B838-4704-8517-D1D2136571EB}"/>
    <cellStyle name="Normal 7 4 2 6 2 2 3" xfId="7182" xr:uid="{BE33CC03-26D6-4F9E-96FB-EF0745C5CFBC}"/>
    <cellStyle name="Normal 7 4 2 6 2 2 3 2" xfId="27661" xr:uid="{8A55FD98-BA27-42A1-B444-FCB1DEC93CE1}"/>
    <cellStyle name="Normal 7 4 2 6 2 2 3 3" xfId="28705" xr:uid="{F3335788-22CA-49A2-A198-B67340352892}"/>
    <cellStyle name="Normal 7 4 2 6 2 2 3 4" xfId="17562" xr:uid="{5D2F1BA3-BFA8-4272-8075-7B079CD1E603}"/>
    <cellStyle name="Normal 7 4 2 6 2 2 4" xfId="10015" xr:uid="{62D4065E-236E-4227-B202-B705D98E07CB}"/>
    <cellStyle name="Normal 7 4 2 6 2 2 4 2" xfId="29455" xr:uid="{953B8973-E9D4-4A28-9448-9283324B166F}"/>
    <cellStyle name="Normal 7 4 2 6 2 2 4 3" xfId="20395" xr:uid="{A4154077-145C-4608-B623-9B291738B4B5}"/>
    <cellStyle name="Normal 7 4 2 6 2 2 5" xfId="24110" xr:uid="{1E6376B6-685C-41F6-AA1A-0E1371E4F7E4}"/>
    <cellStyle name="Normal 7 4 2 6 2 2 6" xfId="14027" xr:uid="{F2E8C2ED-6652-4E5E-B034-69DEC9945787}"/>
    <cellStyle name="Normal 7 4 2 6 2 3" xfId="2826" xr:uid="{00000000-0005-0000-0000-00005D080000}"/>
    <cellStyle name="Normal 7 4 2 6 2 3 2" xfId="6042" xr:uid="{CD12F26D-7E38-4B72-BD0F-648FE20591B2}"/>
    <cellStyle name="Normal 7 4 2 6 2 3 2 2" xfId="26924" xr:uid="{7A04FC21-7B5E-4CD7-B124-1DF756BCC50B}"/>
    <cellStyle name="Normal 7 4 2 6 2 3 2 3" xfId="15496" xr:uid="{92AEBB35-1F1E-45DB-A179-204373507A49}"/>
    <cellStyle name="Normal 7 4 2 6 2 3 3" xfId="7949" xr:uid="{544102D1-B4FD-4580-AB52-37F5F53691B1}"/>
    <cellStyle name="Normal 7 4 2 6 2 3 3 2" xfId="18329" xr:uid="{D5BE6525-FBCC-4B18-A71C-5E613C285E72}"/>
    <cellStyle name="Normal 7 4 2 6 2 3 4" xfId="10782" xr:uid="{4F84140B-4949-4A65-8CA7-13438E35AAFE}"/>
    <cellStyle name="Normal 7 4 2 6 2 3 4 2" xfId="21162" xr:uid="{EADBB21F-4358-4A40-9D66-D97F8AD657E1}"/>
    <cellStyle name="Normal 7 4 2 6 2 3 5" xfId="24549" xr:uid="{236C8CB4-8771-4D9A-A151-835DD1644386}"/>
    <cellStyle name="Normal 7 4 2 6 2 3 6" xfId="13300" xr:uid="{FFBBAFCE-4E25-452F-A3A4-2BFC8F0A33A5}"/>
    <cellStyle name="Normal 7 4 2 6 2 4" xfId="4217" xr:uid="{CB5E1B9E-8298-4AB5-8BA2-CDA1208127F1}"/>
    <cellStyle name="Normal 7 4 2 6 2 4 2" xfId="8989" xr:uid="{8A08711D-C16C-4D26-A112-C5B19FD900A6}"/>
    <cellStyle name="Normal 7 4 2 6 2 4 2 2" xfId="29068" xr:uid="{7DBA42BE-1030-4A1A-9B27-A843FA100053}"/>
    <cellStyle name="Normal 7 4 2 6 2 4 2 3" xfId="19369" xr:uid="{185869D1-AB3E-426B-B499-220AD464EF35}"/>
    <cellStyle name="Normal 7 4 2 6 2 4 3" xfId="11822" xr:uid="{67F4D7A1-B4EE-4730-8EAD-10F1F3EF120C}"/>
    <cellStyle name="Normal 7 4 2 6 2 4 3 2" xfId="22202" xr:uid="{23FF878B-135C-476A-A974-E6D81A426931}"/>
    <cellStyle name="Normal 7 4 2 6 2 4 4" xfId="24155" xr:uid="{3F4AFEAA-481D-442A-A5F1-93DED3FB4675}"/>
    <cellStyle name="Normal 7 4 2 6 2 4 5" xfId="16536" xr:uid="{9DDB4BA9-5EFA-4772-8776-20EE45B267C5}"/>
    <cellStyle name="Normal 7 4 2 6 2 5" xfId="5431" xr:uid="{B53CA646-856C-40E3-B9B1-1B1C39C90F5B}"/>
    <cellStyle name="Normal 7 4 2 6 2 5 2" xfId="26380" xr:uid="{985CE4B6-9B97-404E-8FC0-9CA482811201}"/>
    <cellStyle name="Normal 7 4 2 6 2 5 3" xfId="14728" xr:uid="{0DB742FD-2D59-49F6-8D24-05C7BE73D3ED}"/>
    <cellStyle name="Normal 7 4 2 6 2 6" xfId="7181" xr:uid="{7F0CD3EC-A7ED-415E-BB71-E350FC058EFE}"/>
    <cellStyle name="Normal 7 4 2 6 2 6 2" xfId="17561" xr:uid="{BF747459-136E-42E9-B078-152299A8E6D6}"/>
    <cellStyle name="Normal 7 4 2 6 2 7" xfId="10014" xr:uid="{AE1DDB34-B94D-4F70-8B50-BBDACA9B0F46}"/>
    <cellStyle name="Normal 7 4 2 6 2 7 2" xfId="20394" xr:uid="{32D57998-B51C-4D26-AE68-6ED260EE16CF}"/>
    <cellStyle name="Normal 7 4 2 6 2 8" xfId="24492" xr:uid="{6CC6677E-E6E1-45EE-BA0C-C14C13A7610E}"/>
    <cellStyle name="Normal 7 4 2 6 2 9" xfId="12789" xr:uid="{173BBFF3-D0F4-4160-AFF4-3F0497245FA6}"/>
    <cellStyle name="Normal 7 4 2 6 3" xfId="1416" xr:uid="{00000000-0005-0000-0000-00005F070000}"/>
    <cellStyle name="Normal 7 4 2 6 3 2" xfId="4581" xr:uid="{1BF54EF6-A596-4E83-B706-8E4A11FB6522}"/>
    <cellStyle name="Normal 7 4 2 6 3 2 2" xfId="9353" xr:uid="{C70380DC-B373-40D4-AC39-627D89764B5A}"/>
    <cellStyle name="Normal 7 4 2 6 3 2 2 2" xfId="29325" xr:uid="{9C1A41FE-2635-4791-A25C-E3F106F38BD2}"/>
    <cellStyle name="Normal 7 4 2 6 3 2 2 3" xfId="19733" xr:uid="{C10CF57A-7449-4792-B663-B665D61B8051}"/>
    <cellStyle name="Normal 7 4 2 6 3 2 3" xfId="12186" xr:uid="{9987C1F0-235F-4763-85FC-D06D2B2C4ECF}"/>
    <cellStyle name="Normal 7 4 2 6 3 2 3 2" xfId="22566" xr:uid="{FB548799-0E5E-406E-9E65-6539CA2FCB7D}"/>
    <cellStyle name="Normal 7 4 2 6 3 2 4" xfId="23524" xr:uid="{43912BF1-D01E-4BCF-81CA-9DEFFB11AD82}"/>
    <cellStyle name="Normal 7 4 2 6 3 2 5" xfId="16900" xr:uid="{BA4ECC0D-83ED-407F-BCAA-064BFB4F01C3}"/>
    <cellStyle name="Normal 7 4 2 6 3 3" xfId="5433" xr:uid="{586EF2D9-24F5-4293-9A1C-40A22B06FF20}"/>
    <cellStyle name="Normal 7 4 2 6 3 3 2" xfId="26866" xr:uid="{9703619E-5EBC-4ECB-9542-BD3FC3B49889}"/>
    <cellStyle name="Normal 7 4 2 6 3 3 3" xfId="27059" xr:uid="{898A3EAE-B37A-42A8-A9B5-A4B9E4D060D4}"/>
    <cellStyle name="Normal 7 4 2 6 3 3 4" xfId="14730" xr:uid="{0BBC9CEC-1798-4D37-915A-9BA30FF844EE}"/>
    <cellStyle name="Normal 7 4 2 6 3 4" xfId="7183" xr:uid="{81C49B6A-535B-4744-9D34-E03E2DC1FC01}"/>
    <cellStyle name="Normal 7 4 2 6 3 4 2" xfId="26070" xr:uid="{54965685-2E95-4A9A-8DAC-26B9ACC33AAE}"/>
    <cellStyle name="Normal 7 4 2 6 3 4 3" xfId="26077" xr:uid="{4B8C6A35-BB5E-4E04-8659-982CCD8A6CCD}"/>
    <cellStyle name="Normal 7 4 2 6 3 4 4" xfId="17563" xr:uid="{B27B0C0C-397F-4F16-AD78-649203BA9DBB}"/>
    <cellStyle name="Normal 7 4 2 6 3 5" xfId="10016" xr:uid="{DB3DA74A-F661-4D5D-9965-C692008A5E5F}"/>
    <cellStyle name="Normal 7 4 2 6 3 5 2" xfId="29456" xr:uid="{D3B1CD2D-4B81-49DE-99E0-FDDCC3584FA2}"/>
    <cellStyle name="Normal 7 4 2 6 3 5 3" xfId="20396" xr:uid="{06C36481-C097-46B8-BFA2-9452BC204D9B}"/>
    <cellStyle name="Normal 7 4 2 6 3 6" xfId="23180" xr:uid="{1DB60C66-997E-4EBF-BC69-CA57773C7EEB}"/>
    <cellStyle name="Normal 7 4 2 6 3 7" xfId="14028" xr:uid="{38A60E8F-1A15-4F0E-B1BC-C7F451D6E98E}"/>
    <cellStyle name="Normal 7 4 2 6 4" xfId="1417" xr:uid="{00000000-0005-0000-0000-000060070000}"/>
    <cellStyle name="Normal 7 4 2 6 4 2" xfId="5434" xr:uid="{1098EACB-F920-4291-9391-EFC70FC55943}"/>
    <cellStyle name="Normal 7 4 2 6 4 2 2" xfId="25673" xr:uid="{A31B6F93-403A-46B7-838C-23C6F6A7892F}"/>
    <cellStyle name="Normal 7 4 2 6 4 2 3" xfId="27222" xr:uid="{AF167C8A-3895-4A44-9B5F-E4A0FD058299}"/>
    <cellStyle name="Normal 7 4 2 6 4 2 4" xfId="14731" xr:uid="{F0BBF8B3-23E5-4EA8-81AF-B1566C2E3D6F}"/>
    <cellStyle name="Normal 7 4 2 6 4 3" xfId="7184" xr:uid="{F100B69C-70E3-4089-B3A4-FA365EB5D525}"/>
    <cellStyle name="Normal 7 4 2 6 4 3 2" xfId="27073" xr:uid="{847359D5-C1DB-48F5-8BE8-52AA144B6839}"/>
    <cellStyle name="Normal 7 4 2 6 4 3 3" xfId="17564" xr:uid="{E755EA97-62BB-408D-812C-AD918708BE0D}"/>
    <cellStyle name="Normal 7 4 2 6 4 4" xfId="10017" xr:uid="{62B92776-CB32-4631-AAD3-0911FDE28057}"/>
    <cellStyle name="Normal 7 4 2 6 4 4 2" xfId="20397" xr:uid="{7E4BA555-3E90-425F-AD14-F5855C84BBEB}"/>
    <cellStyle name="Normal 7 4 2 6 4 5" xfId="24505" xr:uid="{D1F60048-1F01-454C-8F29-5C365FD9AE94}"/>
    <cellStyle name="Normal 7 4 2 6 4 6" xfId="13487" xr:uid="{A33226EE-2783-4EA0-AEF9-1D2369B95F25}"/>
    <cellStyle name="Normal 7 4 2 6 5" xfId="2580" xr:uid="{00000000-0005-0000-0000-000060080000}"/>
    <cellStyle name="Normal 7 4 2 6 5 2" xfId="5845" xr:uid="{17D75B77-B2E5-482C-AF94-4F4BB57B6AA4}"/>
    <cellStyle name="Normal 7 4 2 6 5 2 2" xfId="28577" xr:uid="{47400427-7ED5-4ED7-8D01-2982F6F56245}"/>
    <cellStyle name="Normal 7 4 2 6 5 2 3" xfId="15252" xr:uid="{0692E47A-8ABA-490E-B809-91E5AD376575}"/>
    <cellStyle name="Normal 7 4 2 6 5 3" xfId="7705" xr:uid="{8F573EFC-8B2A-4675-9DAA-06B413A2D871}"/>
    <cellStyle name="Normal 7 4 2 6 5 3 2" xfId="18085" xr:uid="{A72F17EF-D17E-457D-A99B-9EDDAE54C255}"/>
    <cellStyle name="Normal 7 4 2 6 5 4" xfId="10538" xr:uid="{FE721382-46EC-47CE-9E00-1C7D2AD5CB5C}"/>
    <cellStyle name="Normal 7 4 2 6 5 4 2" xfId="20918" xr:uid="{BA75287A-DD7E-48BF-B60B-1477C427A975}"/>
    <cellStyle name="Normal 7 4 2 6 5 5" xfId="25293" xr:uid="{2E4EDD41-397C-4261-A4FE-33FF3F5E5E5E}"/>
    <cellStyle name="Normal 7 4 2 6 5 6" xfId="12968" xr:uid="{D2E29B5C-A764-4CBE-A5A5-82E3569611B1}"/>
    <cellStyle name="Normal 7 4 2 6 6" xfId="2397" xr:uid="{00000000-0005-0000-0000-00005A080000}"/>
    <cellStyle name="Normal 7 4 2 6 6 2" xfId="7524" xr:uid="{21F174A7-4987-4EBF-A1EF-44A664994639}"/>
    <cellStyle name="Normal 7 4 2 6 6 2 2" xfId="26785" xr:uid="{FCC0CB2D-E4EF-45DB-B929-DFB54B1569B1}"/>
    <cellStyle name="Normal 7 4 2 6 6 2 3" xfId="17904" xr:uid="{6AAD9FE9-06E3-4AD8-95AD-40296A6C342B}"/>
    <cellStyle name="Normal 7 4 2 6 6 3" xfId="10357" xr:uid="{96808953-3DDB-4A9D-9F4C-E5CBDC75F4BE}"/>
    <cellStyle name="Normal 7 4 2 6 6 3 2" xfId="20737" xr:uid="{A6BE3F22-05B0-4709-A6B2-6F8C6FB45ECB}"/>
    <cellStyle name="Normal 7 4 2 6 6 4" xfId="23099" xr:uid="{50A340EA-2354-4D27-A57E-7B444BE316CA}"/>
    <cellStyle name="Normal 7 4 2 6 6 5" xfId="15071" xr:uid="{02E62824-B523-4CBE-9AC5-A726FE865AD8}"/>
    <cellStyle name="Normal 7 4 2 6 7" xfId="4065" xr:uid="{787504FD-E615-4DF1-9D77-BBECC0DE93F8}"/>
    <cellStyle name="Normal 7 4 2 6 7 2" xfId="8845" xr:uid="{FCF05B19-81FB-4A54-BEB7-F0A61DB12570}"/>
    <cellStyle name="Normal 7 4 2 6 7 2 2" xfId="19225" xr:uid="{32B3D620-F75A-4CAD-B1E5-597DD8136D45}"/>
    <cellStyle name="Normal 7 4 2 6 7 3" xfId="11678" xr:uid="{33C1B2BD-D14A-44C0-9307-05BFF67FA58E}"/>
    <cellStyle name="Normal 7 4 2 6 7 3 2" xfId="22058" xr:uid="{6B631C3B-0DB2-48F2-B87D-D2F45125569C}"/>
    <cellStyle name="Normal 7 4 2 6 7 4" xfId="28106" xr:uid="{F5261F1D-F1B9-45E8-8F81-7C53A7BE747C}"/>
    <cellStyle name="Normal 7 4 2 6 7 5" xfId="16392" xr:uid="{D8E47FB0-8BB3-4344-AB82-69A4BA1C62CB}"/>
    <cellStyle name="Normal 7 4 2 6 8" xfId="5430" xr:uid="{1F40B752-6737-46EE-A6DF-1B75DA96DBD1}"/>
    <cellStyle name="Normal 7 4 2 6 8 2" xfId="14727" xr:uid="{391F89FC-6944-4964-B2E1-FDFC3C4ED719}"/>
    <cellStyle name="Normal 7 4 2 6 9" xfId="7180" xr:uid="{450B9847-020C-49F1-B642-B0DEC3E29F00}"/>
    <cellStyle name="Normal 7 4 2 6 9 2" xfId="17560" xr:uid="{ACCB61D8-4537-48D9-9271-7E8864C9E44C}"/>
    <cellStyle name="Normal 7 4 2 7" xfId="1418" xr:uid="{00000000-0005-0000-0000-000061070000}"/>
    <cellStyle name="Normal 7 4 2 7 10" xfId="12632" xr:uid="{94DB8E25-984C-4D8D-A56D-979E81D1A1DE}"/>
    <cellStyle name="Normal 7 4 2 7 2" xfId="1419" xr:uid="{00000000-0005-0000-0000-000062070000}"/>
    <cellStyle name="Normal 7 4 2 7 2 2" xfId="2989" xr:uid="{00000000-0005-0000-0000-000063080000}"/>
    <cellStyle name="Normal 7 4 2 7 2 2 2" xfId="6139" xr:uid="{1266CA9C-5035-448E-8939-3C069FE41792}"/>
    <cellStyle name="Normal 7 4 2 7 2 2 2 2" xfId="27831" xr:uid="{6BA6E3E3-0B5D-4725-AD7D-45FA59660042}"/>
    <cellStyle name="Normal 7 4 2 7 2 2 2 3" xfId="26312" xr:uid="{14734C87-6DE6-4D0B-84FB-F5E620DB5FDB}"/>
    <cellStyle name="Normal 7 4 2 7 2 2 2 4" xfId="15617" xr:uid="{6FB34FEA-6554-4BE3-8D10-9AD6CE81D6C6}"/>
    <cellStyle name="Normal 7 4 2 7 2 2 3" xfId="8070" xr:uid="{CE9E1B3D-C1FD-4CBA-A6BB-D92144A0865F}"/>
    <cellStyle name="Normal 7 4 2 7 2 2 3 2" xfId="27722" xr:uid="{0032E810-F024-4C77-AE8D-9373B8055228}"/>
    <cellStyle name="Normal 7 4 2 7 2 2 3 3" xfId="18450" xr:uid="{B3FB1B6C-478C-4CD5-A026-5797CBD64E79}"/>
    <cellStyle name="Normal 7 4 2 7 2 2 4" xfId="10903" xr:uid="{4415CB7F-40E9-45E1-85D9-6DABC2764ED3}"/>
    <cellStyle name="Normal 7 4 2 7 2 2 4 2" xfId="21283" xr:uid="{3E1FD531-B551-4991-9904-10393FE33A3C}"/>
    <cellStyle name="Normal 7 4 2 7 2 2 5" xfId="23828" xr:uid="{E0E623C1-45BB-4EFA-87D1-5D1FD674B409}"/>
    <cellStyle name="Normal 7 4 2 7 2 2 6" xfId="13488" xr:uid="{6258D515-6824-426D-9C18-B099CE2EE0A9}"/>
    <cellStyle name="Normal 7 4 2 7 2 3" xfId="5436" xr:uid="{73706557-7274-4A62-9D2E-9D0F68BD4BC2}"/>
    <cellStyle name="Normal 7 4 2 7 2 3 2" xfId="23500" xr:uid="{15F8D672-281A-4D72-AD12-49CEE82E7533}"/>
    <cellStyle name="Normal 7 4 2 7 2 3 3" xfId="27196" xr:uid="{D064E7A5-6181-4134-830F-81AF10BBEB20}"/>
    <cellStyle name="Normal 7 4 2 7 2 3 4" xfId="14733" xr:uid="{DB7C5814-2379-4983-8608-9F3F172D6E7F}"/>
    <cellStyle name="Normal 7 4 2 7 2 4" xfId="7186" xr:uid="{3836BD7D-4B8E-4F9B-8B5D-7B489FC8B2BF}"/>
    <cellStyle name="Normal 7 4 2 7 2 4 2" xfId="26634" xr:uid="{18E5D6C6-EF43-4D85-8CE8-AE7EE66E87D1}"/>
    <cellStyle name="Normal 7 4 2 7 2 4 3" xfId="27243" xr:uid="{6B17FA2A-E0D2-44FB-8207-51940BE33BD3}"/>
    <cellStyle name="Normal 7 4 2 7 2 4 4" xfId="17566" xr:uid="{DFEF93DD-08C3-4443-844E-F6CA5FDD1CF2}"/>
    <cellStyle name="Normal 7 4 2 7 2 5" xfId="10019" xr:uid="{0889C94F-1ABA-4FC6-9E28-0795963A3FA9}"/>
    <cellStyle name="Normal 7 4 2 7 2 5 2" xfId="29457" xr:uid="{70201FCB-86E4-489F-8B22-D4D9F690346B}"/>
    <cellStyle name="Normal 7 4 2 7 2 5 3" xfId="20399" xr:uid="{89FBEA2D-C08B-4774-AF5A-524674D3512A}"/>
    <cellStyle name="Normal 7 4 2 7 2 6" xfId="23849" xr:uid="{DF26400E-02C4-4589-8613-8A8F024D1767}"/>
    <cellStyle name="Normal 7 4 2 7 2 7" xfId="12790" xr:uid="{BFB7021A-E11C-42FB-8F02-FE5A49CDF78E}"/>
    <cellStyle name="Normal 7 4 2 7 3" xfId="1420" xr:uid="{00000000-0005-0000-0000-000063070000}"/>
    <cellStyle name="Normal 7 4 2 7 3 2" xfId="5437" xr:uid="{82B5E694-2FC5-4E24-8479-0FC41482D483}"/>
    <cellStyle name="Normal 7 4 2 7 3 2 2" xfId="26971" xr:uid="{2BF54BE0-ED09-4508-B9C3-888EF3FACA7E}"/>
    <cellStyle name="Normal 7 4 2 7 3 2 3" xfId="28157" xr:uid="{41CB8755-7976-4FA8-92E0-440C84D9FADA}"/>
    <cellStyle name="Normal 7 4 2 7 3 2 4" xfId="14734" xr:uid="{8D89238C-0030-4AB4-9F24-B117B919F0F0}"/>
    <cellStyle name="Normal 7 4 2 7 3 3" xfId="7187" xr:uid="{0008B33A-5D63-4F47-B563-238954287A5F}"/>
    <cellStyle name="Normal 7 4 2 7 3 3 2" xfId="28237" xr:uid="{260C5BFE-EE4A-4508-BB9D-B54A34FC1DD1}"/>
    <cellStyle name="Normal 7 4 2 7 3 3 3" xfId="26043" xr:uid="{7BC6694E-8F7E-426B-982B-C6FE59EE42A5}"/>
    <cellStyle name="Normal 7 4 2 7 3 3 4" xfId="17567" xr:uid="{27E6BAC9-0590-4F18-8EA6-355AEED43B58}"/>
    <cellStyle name="Normal 7 4 2 7 3 4" xfId="10020" xr:uid="{D6282C0B-23EE-4436-B69D-F5E8D9CEA92A}"/>
    <cellStyle name="Normal 7 4 2 7 3 4 2" xfId="29458" xr:uid="{794BD335-970E-4ABE-8731-2B8B81EFDD62}"/>
    <cellStyle name="Normal 7 4 2 7 3 4 3" xfId="20400" xr:uid="{5459E404-4B22-4EAD-B82F-42EE3543FD20}"/>
    <cellStyle name="Normal 7 4 2 7 3 5" xfId="23109" xr:uid="{BCC33169-2365-4075-A213-E531A6313F02}"/>
    <cellStyle name="Normal 7 4 2 7 3 6" xfId="13301" xr:uid="{44BF5C5C-C4C7-4BF3-978B-7EB2E005626C}"/>
    <cellStyle name="Normal 7 4 2 7 4" xfId="2398" xr:uid="{00000000-0005-0000-0000-000061080000}"/>
    <cellStyle name="Normal 7 4 2 7 4 2" xfId="7525" xr:uid="{86492D43-90EB-48CF-8201-D4300A5D77A1}"/>
    <cellStyle name="Normal 7 4 2 7 4 2 2" xfId="25867" xr:uid="{FFB7116F-81E7-4660-99A9-B36EAAF51FAD}"/>
    <cellStyle name="Normal 7 4 2 7 4 2 3" xfId="17905" xr:uid="{9EBB2063-CA9F-41AA-ACB2-36A461FE1529}"/>
    <cellStyle name="Normal 7 4 2 7 4 3" xfId="10358" xr:uid="{54018CCB-AB0E-4704-9798-FE8BC0349EED}"/>
    <cellStyle name="Normal 7 4 2 7 4 3 2" xfId="20738" xr:uid="{9AD254BA-D173-4481-812D-E6A24542D02F}"/>
    <cellStyle name="Normal 7 4 2 7 4 4" xfId="24787" xr:uid="{9018913B-342D-4E75-A25C-8C37B551CB05}"/>
    <cellStyle name="Normal 7 4 2 7 4 5" xfId="15072" xr:uid="{7DD61C3C-68EC-4DA4-8FD3-0480FC45329D}"/>
    <cellStyle name="Normal 7 4 2 7 5" xfId="4066" xr:uid="{77472886-F551-449A-8098-A7FB30B7B646}"/>
    <cellStyle name="Normal 7 4 2 7 5 2" xfId="8846" xr:uid="{F84EA359-FB2C-4639-A40E-838E073F2E29}"/>
    <cellStyle name="Normal 7 4 2 7 5 2 2" xfId="28995" xr:uid="{7BF56CC5-6A5C-4EF6-B5F0-8F2CBE3D79FE}"/>
    <cellStyle name="Normal 7 4 2 7 5 2 3" xfId="19226" xr:uid="{8AD95E74-020B-4D2D-9F96-D8EB383DF9DA}"/>
    <cellStyle name="Normal 7 4 2 7 5 3" xfId="11679" xr:uid="{C12A5A78-6510-436E-A32D-926A5FAD00FB}"/>
    <cellStyle name="Normal 7 4 2 7 5 3 2" xfId="22059" xr:uid="{B6EEC522-B3A4-4B2E-85A7-A04BC0C8DDFB}"/>
    <cellStyle name="Normal 7 4 2 7 5 4" xfId="22811" xr:uid="{37258880-037A-4767-9152-4095A0169B94}"/>
    <cellStyle name="Normal 7 4 2 7 5 5" xfId="16393" xr:uid="{6E299FD7-684B-4802-A6FF-86435AC177AA}"/>
    <cellStyle name="Normal 7 4 2 7 6" xfId="5435" xr:uid="{D3C90363-648C-472E-B1D6-0895137A7634}"/>
    <cellStyle name="Normal 7 4 2 7 6 2" xfId="26327" xr:uid="{B017C560-B810-4746-8C55-B4995878F636}"/>
    <cellStyle name="Normal 7 4 2 7 6 3" xfId="26509" xr:uid="{92F04E2A-EF45-425E-B460-6E5D80E4539C}"/>
    <cellStyle name="Normal 7 4 2 7 6 4" xfId="14732" xr:uid="{BAE21227-5844-4849-AED3-9A0C92C98A8C}"/>
    <cellStyle name="Normal 7 4 2 7 7" xfId="7185" xr:uid="{7CC78FA1-708E-40DD-960B-EAF910F14868}"/>
    <cellStyle name="Normal 7 4 2 7 7 2" xfId="26420" xr:uid="{6A8787EE-F31E-4982-9135-5F1148B2FDBE}"/>
    <cellStyle name="Normal 7 4 2 7 7 3" xfId="17565" xr:uid="{23954045-1D4A-4E58-9EDC-5DC74BA99BA5}"/>
    <cellStyle name="Normal 7 4 2 7 8" xfId="10018" xr:uid="{94B3A68A-3BD4-419B-9AC3-B8BD758CE315}"/>
    <cellStyle name="Normal 7 4 2 7 8 2" xfId="20398" xr:uid="{FB3E73B1-994C-477B-9EC3-AED1D1AD3CD1}"/>
    <cellStyle name="Normal 7 4 2 7 9" xfId="24624" xr:uid="{E09003C2-1B00-4328-BBF9-063EA82CCD48}"/>
    <cellStyle name="Normal 7 4 2 8" xfId="1421" xr:uid="{00000000-0005-0000-0000-000064070000}"/>
    <cellStyle name="Normal 7 4 2 8 10" xfId="12633" xr:uid="{764DDC1B-9402-4F8E-8F51-32FAF920D60E}"/>
    <cellStyle name="Normal 7 4 2 8 2" xfId="1422" xr:uid="{00000000-0005-0000-0000-000065070000}"/>
    <cellStyle name="Normal 7 4 2 8 2 2" xfId="2990" xr:uid="{00000000-0005-0000-0000-000067080000}"/>
    <cellStyle name="Normal 7 4 2 8 2 2 2" xfId="6140" xr:uid="{9041C163-69A9-43CC-9E9A-D833F2C7176D}"/>
    <cellStyle name="Normal 7 4 2 8 2 2 2 2" xfId="26202" xr:uid="{B493E099-C3E2-4544-9AA4-825065CBA4E2}"/>
    <cellStyle name="Normal 7 4 2 8 2 2 2 3" xfId="27474" xr:uid="{3AB40F7B-C570-4D06-ADBC-05D10685A382}"/>
    <cellStyle name="Normal 7 4 2 8 2 2 2 4" xfId="15618" xr:uid="{662CF5B3-522E-4A27-8305-2C33727EF944}"/>
    <cellStyle name="Normal 7 4 2 8 2 2 3" xfId="8071" xr:uid="{A7D51079-161A-4855-A031-386021851227}"/>
    <cellStyle name="Normal 7 4 2 8 2 2 3 2" xfId="28766" xr:uid="{E2D87E69-31E9-42B6-96CD-1C9BA892C7BB}"/>
    <cellStyle name="Normal 7 4 2 8 2 2 3 3" xfId="18451" xr:uid="{A4CED350-C79A-4982-82E0-0E78037D358B}"/>
    <cellStyle name="Normal 7 4 2 8 2 2 4" xfId="10904" xr:uid="{CB272D73-6214-4DBE-B2F7-601C344F4AED}"/>
    <cellStyle name="Normal 7 4 2 8 2 2 4 2" xfId="21284" xr:uid="{A51A0245-F2DF-4AE0-AADB-DA7AF0E58429}"/>
    <cellStyle name="Normal 7 4 2 8 2 2 5" xfId="25246" xr:uid="{3814E4DE-EEA9-49D4-9238-DCCEEA448DD9}"/>
    <cellStyle name="Normal 7 4 2 8 2 2 6" xfId="13489" xr:uid="{CC3172A9-4FD7-4114-8024-2F839FFAC561}"/>
    <cellStyle name="Normal 7 4 2 8 2 3" xfId="5439" xr:uid="{336699C8-1CEE-4FE0-A41F-11B48F3781CB}"/>
    <cellStyle name="Normal 7 4 2 8 2 3 2" xfId="25140" xr:uid="{143F8DC0-D0F0-4F1B-A5F6-49BBA04A9BAA}"/>
    <cellStyle name="Normal 7 4 2 8 2 3 3" xfId="27240" xr:uid="{FCF3E825-A10B-4A4B-9EA1-E9B2699347E6}"/>
    <cellStyle name="Normal 7 4 2 8 2 3 4" xfId="14736" xr:uid="{F4C934E6-EF23-4A45-A8C7-37BB666CB016}"/>
    <cellStyle name="Normal 7 4 2 8 2 4" xfId="7189" xr:uid="{18D41000-B14D-4DB2-B55D-9828FC100708}"/>
    <cellStyle name="Normal 7 4 2 8 2 4 2" xfId="26094" xr:uid="{B5DDF77C-89DA-471A-8272-5E6E03F47423}"/>
    <cellStyle name="Normal 7 4 2 8 2 4 3" xfId="26434" xr:uid="{EADE3D3C-76DB-4633-9772-34B4800C979C}"/>
    <cellStyle name="Normal 7 4 2 8 2 4 4" xfId="17569" xr:uid="{2AEDA77A-D5D4-4E04-B75B-45DDA0F9A858}"/>
    <cellStyle name="Normal 7 4 2 8 2 5" xfId="10022" xr:uid="{0B9161BD-1312-4222-8C65-7C901862FE49}"/>
    <cellStyle name="Normal 7 4 2 8 2 5 2" xfId="29459" xr:uid="{3B11A4C3-9B9B-404A-AAB3-C3FF001AC2C4}"/>
    <cellStyle name="Normal 7 4 2 8 2 5 3" xfId="20402" xr:uid="{22CC1A39-7AB0-474E-9DD9-C58BA7F6E7DB}"/>
    <cellStyle name="Normal 7 4 2 8 2 6" xfId="23374" xr:uid="{4798756F-1AD2-44D4-A672-6B80D892F56E}"/>
    <cellStyle name="Normal 7 4 2 8 2 7" xfId="12791" xr:uid="{BF2F52C6-13F2-4F1D-9924-D50FFADB0400}"/>
    <cellStyle name="Normal 7 4 2 8 3" xfId="1423" xr:uid="{00000000-0005-0000-0000-000066070000}"/>
    <cellStyle name="Normal 7 4 2 8 3 2" xfId="5440" xr:uid="{DF7E501D-4D91-426D-AD30-9FD2EF2BFCE7}"/>
    <cellStyle name="Normal 7 4 2 8 3 2 2" xfId="27432" xr:uid="{7D3C8E64-94D2-442D-AA48-12B7CF08B5B7}"/>
    <cellStyle name="Normal 7 4 2 8 3 2 3" xfId="28600" xr:uid="{1FEA78ED-3976-4495-9929-FD5F90723AF7}"/>
    <cellStyle name="Normal 7 4 2 8 3 2 4" xfId="14737" xr:uid="{E3B0F55E-0118-4914-A1F6-148CF20F42D4}"/>
    <cellStyle name="Normal 7 4 2 8 3 3" xfId="7190" xr:uid="{E0B26F10-6A1D-4076-95F6-2A99FD4F5D93}"/>
    <cellStyle name="Normal 7 4 2 8 3 3 2" xfId="27425" xr:uid="{5A5AEE34-4573-48E5-9EB2-1803A67C8182}"/>
    <cellStyle name="Normal 7 4 2 8 3 3 3" xfId="27401" xr:uid="{2556DBBF-00E5-435C-841D-7AE47896058F}"/>
    <cellStyle name="Normal 7 4 2 8 3 3 4" xfId="17570" xr:uid="{050D4FF1-B4FE-48C8-B357-5E446ABB2642}"/>
    <cellStyle name="Normal 7 4 2 8 3 4" xfId="10023" xr:uid="{D2779331-985F-4D2A-B82B-048C9760EA3D}"/>
    <cellStyle name="Normal 7 4 2 8 3 4 2" xfId="29460" xr:uid="{637DFF79-F514-4FB7-8A89-4E4CEE4DC035}"/>
    <cellStyle name="Normal 7 4 2 8 3 4 3" xfId="20403" xr:uid="{1B7A3929-C49F-4C4E-A47E-E6A72371383E}"/>
    <cellStyle name="Normal 7 4 2 8 3 5" xfId="25125" xr:uid="{7A71748C-01E1-42B4-AA1C-8BCDE39C24C6}"/>
    <cellStyle name="Normal 7 4 2 8 3 6" xfId="13302" xr:uid="{D245C534-4BE7-4770-B518-4D1A290DFB03}"/>
    <cellStyle name="Normal 7 4 2 8 4" xfId="2399" xr:uid="{00000000-0005-0000-0000-000065080000}"/>
    <cellStyle name="Normal 7 4 2 8 4 2" xfId="7526" xr:uid="{7A821489-26D7-4677-B041-69A2C39EA31A}"/>
    <cellStyle name="Normal 7 4 2 8 4 2 2" xfId="26246" xr:uid="{3F381CF9-2F0E-45E0-99AC-CBE86D141DBD}"/>
    <cellStyle name="Normal 7 4 2 8 4 2 3" xfId="17906" xr:uid="{2272D246-2772-444E-8657-CD6E53F0122A}"/>
    <cellStyle name="Normal 7 4 2 8 4 3" xfId="10359" xr:uid="{E3E695FB-914F-4538-A5FE-829A11F73630}"/>
    <cellStyle name="Normal 7 4 2 8 4 3 2" xfId="20739" xr:uid="{E48C7E1C-2B52-443E-BF89-E06BBDE3396E}"/>
    <cellStyle name="Normal 7 4 2 8 4 4" xfId="25498" xr:uid="{A4BA8B26-23DB-4570-B019-11C38E654B92}"/>
    <cellStyle name="Normal 7 4 2 8 4 5" xfId="15073" xr:uid="{D4271D88-5D5E-4508-BFC3-E6279DEB43BE}"/>
    <cellStyle name="Normal 7 4 2 8 5" xfId="4067" xr:uid="{DEAF12DA-3FA9-4DCB-8904-0FEFEC41EF1A}"/>
    <cellStyle name="Normal 7 4 2 8 5 2" xfId="8847" xr:uid="{1E336397-8442-444B-B4E3-A2BBFD7CEBFF}"/>
    <cellStyle name="Normal 7 4 2 8 5 2 2" xfId="28996" xr:uid="{75514FFB-B72B-46F8-ACF7-870092C6E62D}"/>
    <cellStyle name="Normal 7 4 2 8 5 2 3" xfId="19227" xr:uid="{4DA0DEEB-F0A6-4D78-B87F-5D39B35D266F}"/>
    <cellStyle name="Normal 7 4 2 8 5 3" xfId="11680" xr:uid="{D55E82D3-75FE-4EF0-A82A-5C356FFF3CB3}"/>
    <cellStyle name="Normal 7 4 2 8 5 3 2" xfId="22060" xr:uid="{C7ED9254-E5EE-4DDC-883D-9503F73F9DA8}"/>
    <cellStyle name="Normal 7 4 2 8 5 4" xfId="24974" xr:uid="{A72BF85D-5E4B-40FC-84A2-4CFFF781B86B}"/>
    <cellStyle name="Normal 7 4 2 8 5 5" xfId="16394" xr:uid="{D3B83BD2-8D64-4965-BCEF-EA03A12C7646}"/>
    <cellStyle name="Normal 7 4 2 8 6" xfId="5438" xr:uid="{7F3F327F-51DB-4F24-9C4B-E5C89DF83EE3}"/>
    <cellStyle name="Normal 7 4 2 8 6 2" xfId="26897" xr:uid="{E8A65548-4070-4D93-BEEB-7CCF5EE40D86}"/>
    <cellStyle name="Normal 7 4 2 8 6 3" xfId="26870" xr:uid="{84838828-46F0-4DEF-BA3F-EAB48AF9A8E2}"/>
    <cellStyle name="Normal 7 4 2 8 6 4" xfId="14735" xr:uid="{69A46E30-CEE4-4EEB-93D4-36FD588DE682}"/>
    <cellStyle name="Normal 7 4 2 8 7" xfId="7188" xr:uid="{022E0D6E-5008-440E-94C0-FCA08E2C0C61}"/>
    <cellStyle name="Normal 7 4 2 8 7 2" xfId="26951" xr:uid="{2FCBC965-BC6D-4F97-8AB6-7B6C07325484}"/>
    <cellStyle name="Normal 7 4 2 8 7 3" xfId="17568" xr:uid="{D552055A-C5C7-4BFF-92A2-74EE2AEF58D8}"/>
    <cellStyle name="Normal 7 4 2 8 8" xfId="10021" xr:uid="{9EB0C26B-B5D2-4F74-A99F-8154FF2AFA9E}"/>
    <cellStyle name="Normal 7 4 2 8 8 2" xfId="20401" xr:uid="{FAE3E505-1AB7-4AFC-99DE-4F30A123E761}"/>
    <cellStyle name="Normal 7 4 2 8 9" xfId="24217" xr:uid="{90CC9198-C7BD-4DC7-A6D9-37C25CDAEFF2}"/>
    <cellStyle name="Normal 7 4 2 9" xfId="1424" xr:uid="{00000000-0005-0000-0000-000067070000}"/>
    <cellStyle name="Normal 7 4 2 9 10" xfId="12626" xr:uid="{DFDE78C4-8E58-41BD-A9CC-0E3FE4FF757E}"/>
    <cellStyle name="Normal 7 4 2 9 2" xfId="3443" xr:uid="{00000000-0005-0000-0000-00006A080000}"/>
    <cellStyle name="Normal 7 4 2 9 2 2" xfId="6498" xr:uid="{D6E9C181-6061-4F0C-B3EA-ED194457DA41}"/>
    <cellStyle name="Normal 7 4 2 9 2 2 2" xfId="25659" xr:uid="{AF607323-AC0D-414A-8F77-EE6893045231}"/>
    <cellStyle name="Normal 7 4 2 9 2 2 3" xfId="26411" xr:uid="{509785D6-8A2F-42A6-B8DB-8ABF8E3C060A}"/>
    <cellStyle name="Normal 7 4 2 9 2 2 4" xfId="16069" xr:uid="{A58D279F-36A8-461F-89B9-FFE923980C7C}"/>
    <cellStyle name="Normal 7 4 2 9 2 3" xfId="8522" xr:uid="{EF66F453-D807-4980-B50E-4CCBAFB733A8}"/>
    <cellStyle name="Normal 7 4 2 9 2 3 2" xfId="28603" xr:uid="{B547C6E4-D9DC-4171-8FAD-C356971CE623}"/>
    <cellStyle name="Normal 7 4 2 9 2 3 3" xfId="28937" xr:uid="{0E25B91D-7487-4276-B067-0ABEBC60BEDF}"/>
    <cellStyle name="Normal 7 4 2 9 2 3 4" xfId="18902" xr:uid="{02A1BA71-9964-4CB4-A4D8-1ADEA24125BC}"/>
    <cellStyle name="Normal 7 4 2 9 2 4" xfId="11355" xr:uid="{54519620-988D-49D7-A0EA-4A122FE56D51}"/>
    <cellStyle name="Normal 7 4 2 9 2 4 2" xfId="29483" xr:uid="{FC835250-DF4C-4944-8875-1A77052EC6B1}"/>
    <cellStyle name="Normal 7 4 2 9 2 4 3" xfId="21735" xr:uid="{6E24494B-DCF2-4A6B-A86C-9F188EF0E2F6}"/>
    <cellStyle name="Normal 7 4 2 9 2 5" xfId="25159" xr:uid="{A329167D-D56F-4DA6-B18E-91E3E4955854}"/>
    <cellStyle name="Normal 7 4 2 9 2 6" xfId="14029" xr:uid="{4C006EB8-F23A-4180-92FA-69EFDB76ED45}"/>
    <cellStyle name="Normal 7 4 2 9 3" xfId="2818" xr:uid="{00000000-0005-0000-0000-00006B080000}"/>
    <cellStyle name="Normal 7 4 2 9 3 2" xfId="6034" xr:uid="{795FEE40-626B-42B5-BAF9-A3BEA4C1BB8C}"/>
    <cellStyle name="Normal 7 4 2 9 3 2 2" xfId="26770" xr:uid="{87813332-7EAD-4E02-9112-3A1229BE077B}"/>
    <cellStyle name="Normal 7 4 2 9 3 2 3" xfId="15488" xr:uid="{DCBA6F41-7C2A-414B-A542-F8AB5A081384}"/>
    <cellStyle name="Normal 7 4 2 9 3 3" xfId="7941" xr:uid="{A1F020B0-9442-4F1D-A526-F7270CF91865}"/>
    <cellStyle name="Normal 7 4 2 9 3 3 2" xfId="18321" xr:uid="{3EB35884-0264-4057-AE8C-9FAA1A3E7328}"/>
    <cellStyle name="Normal 7 4 2 9 3 4" xfId="10774" xr:uid="{3F4BB8D7-6A93-4816-BC7A-13FB97BEC3AF}"/>
    <cellStyle name="Normal 7 4 2 9 3 4 2" xfId="21154" xr:uid="{13474AFC-43F4-443F-BE0B-320A30877F95}"/>
    <cellStyle name="Normal 7 4 2 9 3 5" xfId="25144" xr:uid="{6B8F29FD-44AE-4E2F-8C63-D9C0C2430D48}"/>
    <cellStyle name="Normal 7 4 2 9 3 6" xfId="13289" xr:uid="{5C832931-E50C-4A84-AC60-CCB69FE73A52}"/>
    <cellStyle name="Normal 7 4 2 9 4" xfId="2392" xr:uid="{00000000-0005-0000-0000-000069080000}"/>
    <cellStyle name="Normal 7 4 2 9 4 2" xfId="7519" xr:uid="{7870606D-1837-44BD-BC37-7E3134EB028F}"/>
    <cellStyle name="Normal 7 4 2 9 4 2 2" xfId="26414" xr:uid="{FF062303-D59F-49DD-AAC3-2A4BA0C5BA02}"/>
    <cellStyle name="Normal 7 4 2 9 4 2 3" xfId="17899" xr:uid="{C8470F4B-0DC2-4EF0-BD9F-ED27D4F6CB5A}"/>
    <cellStyle name="Normal 7 4 2 9 4 3" xfId="10352" xr:uid="{4D7874B9-E019-443B-B306-FA092DEC4B01}"/>
    <cellStyle name="Normal 7 4 2 9 4 3 2" xfId="20732" xr:uid="{585F05EA-88E4-4145-84E6-9E74DDADE4AE}"/>
    <cellStyle name="Normal 7 4 2 9 4 4" xfId="23870" xr:uid="{AFFA7455-76C5-4A6D-AEC8-973157377937}"/>
    <cellStyle name="Normal 7 4 2 9 4 5" xfId="15066" xr:uid="{B1DA497D-9798-4947-85EB-2DFFC2B3D5A0}"/>
    <cellStyle name="Normal 7 4 2 9 5" xfId="4096" xr:uid="{A842F1E4-1C7A-4362-BC43-4637DC25B33F}"/>
    <cellStyle name="Normal 7 4 2 9 5 2" xfId="8870" xr:uid="{E5C15C7A-E4A4-4CBD-BCBC-C757F7FB36EB}"/>
    <cellStyle name="Normal 7 4 2 9 5 2 2" xfId="19250" xr:uid="{F5CF3878-642A-43DB-BF34-E6CA3F0EA0BE}"/>
    <cellStyle name="Normal 7 4 2 9 5 3" xfId="11703" xr:uid="{117745DD-C582-496B-9D1E-46B70FE21667}"/>
    <cellStyle name="Normal 7 4 2 9 5 3 2" xfId="22083" xr:uid="{6A9EA27A-94F0-48FF-B287-40F1488F38AA}"/>
    <cellStyle name="Normal 7 4 2 9 5 4" xfId="27759" xr:uid="{2936B5FE-D440-4912-B0A0-9AB4800926E0}"/>
    <cellStyle name="Normal 7 4 2 9 5 5" xfId="16417" xr:uid="{07618204-4FC9-4EDF-BD54-DADBDD2AB6B1}"/>
    <cellStyle name="Normal 7 4 2 9 6" xfId="5441" xr:uid="{4C217F3C-EC4B-448B-A6F0-DF227F715B36}"/>
    <cellStyle name="Normal 7 4 2 9 6 2" xfId="14738" xr:uid="{92D1C401-A612-4185-9E34-B9FD7B5A1E0C}"/>
    <cellStyle name="Normal 7 4 2 9 7" xfId="7191" xr:uid="{10B00204-3DB2-47A6-950C-F9215B517CCC}"/>
    <cellStyle name="Normal 7 4 2 9 7 2" xfId="17571" xr:uid="{674329F4-AE34-4A67-BEF0-E293902B27BD}"/>
    <cellStyle name="Normal 7 4 2 9 8" xfId="10024" xr:uid="{99634E40-1A29-4CCD-AD4E-A2253FDB5D72}"/>
    <cellStyle name="Normal 7 4 2 9 8 2" xfId="20404" xr:uid="{244B2B4B-504F-45AA-A156-A6C6DAC7A6B6}"/>
    <cellStyle name="Normal 7 4 2 9 9" xfId="23433" xr:uid="{187FFA7C-3B7F-4477-A6E0-532B8B6D20FC}"/>
    <cellStyle name="Normal 7 4 20" xfId="23420" xr:uid="{560269DD-4FB6-443C-9D5A-BCA4A87C8567}"/>
    <cellStyle name="Normal 7 4 21" xfId="12391" xr:uid="{78020374-5E69-42E9-9C1C-CA25722A3109}"/>
    <cellStyle name="Normal 7 4 3" xfId="1425" xr:uid="{00000000-0005-0000-0000-000068070000}"/>
    <cellStyle name="Normal 7 4 3 10" xfId="5442" xr:uid="{C369CAD4-6E23-40D4-A836-672D1462F693}"/>
    <cellStyle name="Normal 7 4 3 10 2" xfId="14739" xr:uid="{7E55366E-75AD-4BA1-A727-D0583EBE90C3}"/>
    <cellStyle name="Normal 7 4 3 11" xfId="7192" xr:uid="{0B7C27FE-72A1-4F2E-882E-9EF1BC97106C}"/>
    <cellStyle name="Normal 7 4 3 11 2" xfId="17572" xr:uid="{4EEEDC54-1342-4B0A-B166-087A6D2AEEAD}"/>
    <cellStyle name="Normal 7 4 3 12" xfId="10025" xr:uid="{E732EAF0-F96F-48CF-9F7A-C0CBA9BC5432}"/>
    <cellStyle name="Normal 7 4 3 12 2" xfId="20405" xr:uid="{49E1E74F-71EF-4F1C-AD0E-90E359AF8CCB}"/>
    <cellStyle name="Normal 7 4 3 13" xfId="23483" xr:uid="{47A70420-A2A9-41DE-AA50-2BF0B5A3C8AD}"/>
    <cellStyle name="Normal 7 4 3 14" xfId="12410" xr:uid="{369AE292-FCDB-4819-B036-27F97726FB3B}"/>
    <cellStyle name="Normal 7 4 3 2" xfId="1426" xr:uid="{00000000-0005-0000-0000-000069070000}"/>
    <cellStyle name="Normal 7 4 3 2 10" xfId="7193" xr:uid="{2E0ABF26-5374-4290-A047-2C58A8227129}"/>
    <cellStyle name="Normal 7 4 3 2 10 2" xfId="17573" xr:uid="{396054ED-31D5-4B50-8579-D2DC193BBA01}"/>
    <cellStyle name="Normal 7 4 3 2 11" xfId="10026" xr:uid="{AB474B92-B5A4-4F31-86C9-46914798584A}"/>
    <cellStyle name="Normal 7 4 3 2 11 2" xfId="20406" xr:uid="{979AABA8-78AF-4E30-A6D0-985F1669E228}"/>
    <cellStyle name="Normal 7 4 3 2 12" xfId="22694" xr:uid="{A51C8BFF-F624-4974-B58B-B31555F393BD}"/>
    <cellStyle name="Normal 7 4 3 2 13" xfId="12470" xr:uid="{A89F8D3A-8214-40EA-ABAD-20CD723F2742}"/>
    <cellStyle name="Normal 7 4 3 2 2" xfId="1427" xr:uid="{00000000-0005-0000-0000-00006A070000}"/>
    <cellStyle name="Normal 7 4 3 2 2 10" xfId="10027" xr:uid="{9FD8A555-7A7B-47CE-8FEF-C456F4145EAB}"/>
    <cellStyle name="Normal 7 4 3 2 2 10 2" xfId="20407" xr:uid="{0029460B-CCCD-48EA-BB22-22239F4AAE76}"/>
    <cellStyle name="Normal 7 4 3 2 2 11" xfId="22906" xr:uid="{CB737441-0451-493A-B999-E5301B36F1C2}"/>
    <cellStyle name="Normal 7 4 3 2 2 12" xfId="12635" xr:uid="{DCD91032-04B0-4F09-8630-4478A35CD128}"/>
    <cellStyle name="Normal 7 4 3 2 2 2" xfId="2829" xr:uid="{00000000-0005-0000-0000-00006F080000}"/>
    <cellStyle name="Normal 7 4 3 2 2 2 2" xfId="3445" xr:uid="{00000000-0005-0000-0000-000070080000}"/>
    <cellStyle name="Normal 7 4 3 2 2 2 2 2" xfId="6500" xr:uid="{73A91FAC-8613-4027-A5BA-6AE933FD408E}"/>
    <cellStyle name="Normal 7 4 3 2 2 2 2 2 2" xfId="28312" xr:uid="{5FFBBE1D-255B-4763-A079-A6BEF753B5D3}"/>
    <cellStyle name="Normal 7 4 3 2 2 2 2 2 3" xfId="28247" xr:uid="{6DE3B26C-2185-455B-AF8E-B203BB4D126C}"/>
    <cellStyle name="Normal 7 4 3 2 2 2 2 2 4" xfId="16071" xr:uid="{F97FE7E3-C7AA-4795-A148-9D2A85B8CBA2}"/>
    <cellStyle name="Normal 7 4 3 2 2 2 2 3" xfId="8524" xr:uid="{BDA0CCFD-9723-4FEC-803F-F710041E190E}"/>
    <cellStyle name="Normal 7 4 3 2 2 2 2 3 2" xfId="28938" xr:uid="{EE6549BB-6E10-4DB0-BB3C-F04D23E78B70}"/>
    <cellStyle name="Normal 7 4 3 2 2 2 2 3 3" xfId="18904" xr:uid="{B9E0C6DC-AF27-408C-9952-F29578D91555}"/>
    <cellStyle name="Normal 7 4 3 2 2 2 2 4" xfId="11357" xr:uid="{DF6325A3-6120-4C43-8647-26D0489490F5}"/>
    <cellStyle name="Normal 7 4 3 2 2 2 2 4 2" xfId="21737" xr:uid="{8B137044-9094-44BE-840D-E4C6ED98F0D9}"/>
    <cellStyle name="Normal 7 4 3 2 2 2 2 5" xfId="23132" xr:uid="{D4DDEAEF-6C19-4D83-95A6-099272D66830}"/>
    <cellStyle name="Normal 7 4 3 2 2 2 2 6" xfId="14031" xr:uid="{535B6EB0-279D-4C7B-BE13-9884454E50BC}"/>
    <cellStyle name="Normal 7 4 3 2 2 2 3" xfId="4366" xr:uid="{77596B4F-F602-4722-A351-F785FD60A7E7}"/>
    <cellStyle name="Normal 7 4 3 2 2 2 3 2" xfId="9138" xr:uid="{C31CC852-97F2-4584-AE45-B2782F8C5E6E}"/>
    <cellStyle name="Normal 7 4 3 2 2 2 3 2 2" xfId="29181" xr:uid="{3F619BC3-5FA2-4B13-A833-32DA547B3E29}"/>
    <cellStyle name="Normal 7 4 3 2 2 2 3 2 3" xfId="19518" xr:uid="{FD1E87B0-BC72-47AF-B722-8D69342202EB}"/>
    <cellStyle name="Normal 7 4 3 2 2 2 3 3" xfId="11971" xr:uid="{C915D1DB-CF42-4E04-AB1B-D2FECA0D456D}"/>
    <cellStyle name="Normal 7 4 3 2 2 2 3 3 2" xfId="22351" xr:uid="{17772FA0-B8D8-4A5F-874D-62C8045E9355}"/>
    <cellStyle name="Normal 7 4 3 2 2 2 3 4" xfId="23316" xr:uid="{2E932ACB-2132-4D31-9BDD-0C7BB62784E7}"/>
    <cellStyle name="Normal 7 4 3 2 2 2 3 5" xfId="16685" xr:uid="{F938DDC9-6772-4E20-AC96-34B02072E7DD}"/>
    <cellStyle name="Normal 7 4 3 2 2 2 4" xfId="6045" xr:uid="{A2E7AD9E-4C3A-4EF6-8D2C-2EE0BABDB26E}"/>
    <cellStyle name="Normal 7 4 3 2 2 2 4 2" xfId="28516" xr:uid="{D9EE22C2-9722-4779-ABFC-5C853846D868}"/>
    <cellStyle name="Normal 7 4 3 2 2 2 4 3" xfId="15499" xr:uid="{0787DD3D-75F4-4B77-B226-57B449D82234}"/>
    <cellStyle name="Normal 7 4 3 2 2 2 5" xfId="7952" xr:uid="{5441EE2B-D936-489D-9EBE-9784A22F64F1}"/>
    <cellStyle name="Normal 7 4 3 2 2 2 5 2" xfId="18332" xr:uid="{1CEDD6E3-F816-47AA-9346-714025A00908}"/>
    <cellStyle name="Normal 7 4 3 2 2 2 6" xfId="10785" xr:uid="{59C2E9FD-C4D8-4357-9071-9887B6DEE46F}"/>
    <cellStyle name="Normal 7 4 3 2 2 2 6 2" xfId="21165" xr:uid="{39D776FF-EE52-4020-A835-6AE2523CED41}"/>
    <cellStyle name="Normal 7 4 3 2 2 2 7" xfId="24039" xr:uid="{49765F66-5107-44ED-A16D-3EC0454B4BFA}"/>
    <cellStyle name="Normal 7 4 3 2 2 2 8" xfId="13305" xr:uid="{5CCD7CD2-BA35-4202-81D4-C8C157A4EDE8}"/>
    <cellStyle name="Normal 7 4 3 2 2 3" xfId="3446" xr:uid="{00000000-0005-0000-0000-000071080000}"/>
    <cellStyle name="Normal 7 4 3 2 2 3 2" xfId="4582" xr:uid="{448BA9DD-CA71-4DD4-9A4A-98AC19CD0CE6}"/>
    <cellStyle name="Normal 7 4 3 2 2 3 2 2" xfId="9354" xr:uid="{E92207E9-8361-42B0-B86D-18828B8D9E09}"/>
    <cellStyle name="Normal 7 4 3 2 2 3 2 2 2" xfId="29326" xr:uid="{BEA8D4E0-A165-4EF0-B274-C351B0992894}"/>
    <cellStyle name="Normal 7 4 3 2 2 3 2 2 3" xfId="19734" xr:uid="{B5F2B030-D025-46A3-9DE3-E1053033F439}"/>
    <cellStyle name="Normal 7 4 3 2 2 3 2 3" xfId="12187" xr:uid="{F0DF7214-F1EA-4BE6-A67F-DAD43EA13FAE}"/>
    <cellStyle name="Normal 7 4 3 2 2 3 2 3 2" xfId="22567" xr:uid="{DB403025-7911-486A-A3FD-C254DE64CB5E}"/>
    <cellStyle name="Normal 7 4 3 2 2 3 2 4" xfId="27275" xr:uid="{4346FAE6-88C2-4B14-B648-0908CF5F5982}"/>
    <cellStyle name="Normal 7 4 3 2 2 3 2 5" xfId="16901" xr:uid="{ADFAEA55-BD5A-4623-8389-DFAB4EBE6B30}"/>
    <cellStyle name="Normal 7 4 3 2 2 3 3" xfId="6501" xr:uid="{520C026B-62FA-45B6-95E0-484FCC53083F}"/>
    <cellStyle name="Normal 7 4 3 2 2 3 3 2" xfId="28607" xr:uid="{C897C46F-99A8-4007-90ED-9A99E7AF6F58}"/>
    <cellStyle name="Normal 7 4 3 2 2 3 3 3" xfId="16072" xr:uid="{F5CABBCC-D517-4B6D-A06E-D8F75282FBCE}"/>
    <cellStyle name="Normal 7 4 3 2 2 3 4" xfId="8525" xr:uid="{3729610D-88BC-4173-9FCE-F431092F9000}"/>
    <cellStyle name="Normal 7 4 3 2 2 3 4 2" xfId="18905" xr:uid="{E6D5C908-F513-4FFF-94A8-9C385E02D92B}"/>
    <cellStyle name="Normal 7 4 3 2 2 3 5" xfId="11358" xr:uid="{C8B369C4-6E3E-4043-A7A3-2DBBE5A5EEE4}"/>
    <cellStyle name="Normal 7 4 3 2 2 3 5 2" xfId="21738" xr:uid="{2A4305E4-BB5C-496F-BC5B-49AD81EAD71D}"/>
    <cellStyle name="Normal 7 4 3 2 2 3 6" xfId="24456" xr:uid="{004AE425-5CEF-4BF9-B966-9DA729332B64}"/>
    <cellStyle name="Normal 7 4 3 2 2 3 7" xfId="14032" xr:uid="{90D6CE88-CD3F-49B3-9CCA-153BB73EB1F4}"/>
    <cellStyle name="Normal 7 4 3 2 2 4" xfId="3444" xr:uid="{00000000-0005-0000-0000-000072080000}"/>
    <cellStyle name="Normal 7 4 3 2 2 4 2" xfId="6499" xr:uid="{EB1A46E9-0FE2-4CAA-9295-95259B6574B9}"/>
    <cellStyle name="Normal 7 4 3 2 2 4 2 2" xfId="25966" xr:uid="{5E021479-D919-4B53-A37F-E3021A4A4C58}"/>
    <cellStyle name="Normal 7 4 3 2 2 4 2 3" xfId="16070" xr:uid="{BE7FB648-4CC2-40F0-96AE-D8F325984D9F}"/>
    <cellStyle name="Normal 7 4 3 2 2 4 3" xfId="8523" xr:uid="{777CCF37-BB25-4772-A0DC-981B9D2E7A87}"/>
    <cellStyle name="Normal 7 4 3 2 2 4 3 2" xfId="18903" xr:uid="{AE8E2B10-346F-47B4-9B2E-77F81B9526C2}"/>
    <cellStyle name="Normal 7 4 3 2 2 4 4" xfId="11356" xr:uid="{BBC2A0CE-EF62-486A-9D34-6338A93DC58C}"/>
    <cellStyle name="Normal 7 4 3 2 2 4 4 2" xfId="21736" xr:uid="{041F560B-48AB-42D2-A448-E298E35B1CC5}"/>
    <cellStyle name="Normal 7 4 3 2 2 4 5" xfId="23912" xr:uid="{C5DAC3F0-87A3-448C-B2FA-D1124791F83A}"/>
    <cellStyle name="Normal 7 4 3 2 2 4 6" xfId="14030" xr:uid="{76E94513-B395-4A5B-9A19-E0C9AF0486B0}"/>
    <cellStyle name="Normal 7 4 3 2 2 5" xfId="2646" xr:uid="{00000000-0005-0000-0000-000073080000}"/>
    <cellStyle name="Normal 7 4 3 2 2 5 2" xfId="5908" xr:uid="{991E32FB-FFEC-4EA7-9CFA-9C42ED05704F}"/>
    <cellStyle name="Normal 7 4 3 2 2 5 2 2" xfId="27454" xr:uid="{A709F353-F263-4736-9BD8-43DE5C3A1F1E}"/>
    <cellStyle name="Normal 7 4 3 2 2 5 2 3" xfId="15318" xr:uid="{EC252FE6-7278-4F83-A335-0B4F2B31C299}"/>
    <cellStyle name="Normal 7 4 3 2 2 5 3" xfId="7771" xr:uid="{BF3A39B9-A372-4F64-BA03-7A2CB5013155}"/>
    <cellStyle name="Normal 7 4 3 2 2 5 3 2" xfId="18151" xr:uid="{F7951E38-6DB3-42DD-A715-E051A96463DF}"/>
    <cellStyle name="Normal 7 4 3 2 2 5 4" xfId="10604" xr:uid="{A6C5F2DA-65F0-4837-AC0B-F544FBC34583}"/>
    <cellStyle name="Normal 7 4 3 2 2 5 4 2" xfId="20984" xr:uid="{CC5D2271-DC00-4E5E-AFDE-354FCBEB032E}"/>
    <cellStyle name="Normal 7 4 3 2 2 5 5" xfId="23859" xr:uid="{683ABF96-C534-42EC-96FE-087BCB2CEFFA}"/>
    <cellStyle name="Normal 7 4 3 2 2 5 6" xfId="13035" xr:uid="{555E0BEF-EA73-478D-97B4-3F259BFE293E}"/>
    <cellStyle name="Normal 7 4 3 2 2 6" xfId="2401" xr:uid="{00000000-0005-0000-0000-00006E080000}"/>
    <cellStyle name="Normal 7 4 3 2 2 6 2" xfId="7528" xr:uid="{B7D2C21E-E0D9-45E7-A65D-035B94FE8B2B}"/>
    <cellStyle name="Normal 7 4 3 2 2 6 2 2" xfId="17908" xr:uid="{FB97DE76-37F7-4312-9792-DADF345222B9}"/>
    <cellStyle name="Normal 7 4 3 2 2 6 3" xfId="10361" xr:uid="{84F3CEE3-971D-41E2-8788-31836FAA8B11}"/>
    <cellStyle name="Normal 7 4 3 2 2 6 3 2" xfId="20741" xr:uid="{11C0C840-C431-469C-B2DA-4DEF3F50D488}"/>
    <cellStyle name="Normal 7 4 3 2 2 6 4" xfId="25587" xr:uid="{283B6E97-968B-4F13-B48B-E1C3A2BE1C14}"/>
    <cellStyle name="Normal 7 4 3 2 2 6 5" xfId="15075" xr:uid="{442A0DA2-0514-4A45-ABB2-8E3FEBB68A4E}"/>
    <cellStyle name="Normal 7 4 3 2 2 7" xfId="4101" xr:uid="{5EFD4A15-4447-498E-A1F4-436CC18FD198}"/>
    <cellStyle name="Normal 7 4 3 2 2 7 2" xfId="8875" xr:uid="{E1E5E935-8613-425E-99C8-C13E6C6CE237}"/>
    <cellStyle name="Normal 7 4 3 2 2 7 2 2" xfId="19255" xr:uid="{D46AA6BF-B9D2-47B2-A934-C6205DF9E734}"/>
    <cellStyle name="Normal 7 4 3 2 2 7 3" xfId="11708" xr:uid="{3D93CCC8-260A-4414-BFCB-792F1491E5BD}"/>
    <cellStyle name="Normal 7 4 3 2 2 7 3 2" xfId="22088" xr:uid="{D6E8D4B0-0118-4AB7-BF38-587E40144071}"/>
    <cellStyle name="Normal 7 4 3 2 2 7 4" xfId="16422" xr:uid="{88D7E175-8BEC-464D-A5E9-B3DC7325B47A}"/>
    <cellStyle name="Normal 7 4 3 2 2 8" xfId="5444" xr:uid="{8E7E55A8-31B2-436C-9C83-C7D65E223C4C}"/>
    <cellStyle name="Normal 7 4 3 2 2 8 2" xfId="14741" xr:uid="{22FFCC05-27A4-40D7-AAAF-85620A809732}"/>
    <cellStyle name="Normal 7 4 3 2 2 9" xfId="7194" xr:uid="{004D57DF-3249-4E47-812A-2F3A521EE2C6}"/>
    <cellStyle name="Normal 7 4 3 2 2 9 2" xfId="17574" xr:uid="{B5B7B915-20E5-49CE-8BAD-437A52656451}"/>
    <cellStyle name="Normal 7 4 3 2 3" xfId="1428" xr:uid="{00000000-0005-0000-0000-00006B070000}"/>
    <cellStyle name="Normal 7 4 3 2 3 2" xfId="3447" xr:uid="{00000000-0005-0000-0000-000075080000}"/>
    <cellStyle name="Normal 7 4 3 2 3 2 2" xfId="6502" xr:uid="{21205F71-0D82-48F6-A296-F4892DB16333}"/>
    <cellStyle name="Normal 7 4 3 2 3 2 2 2" xfId="25918" xr:uid="{789EB38F-23A3-4908-8B10-A46B8010D0CA}"/>
    <cellStyle name="Normal 7 4 3 2 3 2 2 3" xfId="28079" xr:uid="{40051244-9B90-4AFF-8D4B-96A99796BEE4}"/>
    <cellStyle name="Normal 7 4 3 2 3 2 2 4" xfId="16073" xr:uid="{6C408732-3AE7-4EC2-B8C5-858C2DD6BE0C}"/>
    <cellStyle name="Normal 7 4 3 2 3 2 3" xfId="8526" xr:uid="{E103CC02-1ACB-4465-9645-7C3FE3CD6878}"/>
    <cellStyle name="Normal 7 4 3 2 3 2 3 2" xfId="28939" xr:uid="{4EAD5B8C-9A20-4B2D-99FD-A03A229996F1}"/>
    <cellStyle name="Normal 7 4 3 2 3 2 3 3" xfId="18906" xr:uid="{0852BAA3-CB15-47A3-91F9-32C7A65D879E}"/>
    <cellStyle name="Normal 7 4 3 2 3 2 4" xfId="11359" xr:uid="{9032075C-26ED-4781-966B-B0368C910AAE}"/>
    <cellStyle name="Normal 7 4 3 2 3 2 4 2" xfId="21739" xr:uid="{73A39CD6-9DDB-4407-B97F-C94710083B05}"/>
    <cellStyle name="Normal 7 4 3 2 3 2 5" xfId="23557" xr:uid="{0F0FD7DD-4A65-4952-92C4-0057997402F0}"/>
    <cellStyle name="Normal 7 4 3 2 3 2 6" xfId="14033" xr:uid="{F2AC072C-4C48-4344-BDF4-A2048CA14A6B}"/>
    <cellStyle name="Normal 7 4 3 2 3 3" xfId="2828" xr:uid="{00000000-0005-0000-0000-000076080000}"/>
    <cellStyle name="Normal 7 4 3 2 3 3 2" xfId="6044" xr:uid="{2F40B74F-DC07-4D92-886F-813AC11669F3}"/>
    <cellStyle name="Normal 7 4 3 2 3 3 2 2" xfId="28722" xr:uid="{3AC6F74E-A50C-4E63-A16C-07ED6E60BD5C}"/>
    <cellStyle name="Normal 7 4 3 2 3 3 2 3" xfId="15498" xr:uid="{8CBA6569-B346-4A2B-B530-A80A3C59EBBB}"/>
    <cellStyle name="Normal 7 4 3 2 3 3 3" xfId="7951" xr:uid="{4E373BB4-504E-47EF-9E79-CAC8FA87135F}"/>
    <cellStyle name="Normal 7 4 3 2 3 3 3 2" xfId="18331" xr:uid="{EB791CD6-0471-4D99-96B7-AB76F0B3136A}"/>
    <cellStyle name="Normal 7 4 3 2 3 3 4" xfId="10784" xr:uid="{DD737E0D-9AF6-4E52-9381-ACB0A82C147E}"/>
    <cellStyle name="Normal 7 4 3 2 3 3 4 2" xfId="21164" xr:uid="{F5859D5F-3700-4692-A331-58F93B34411D}"/>
    <cellStyle name="Normal 7 4 3 2 3 3 5" xfId="24640" xr:uid="{FF35E9EC-13CF-4680-A665-3EE2893DAD72}"/>
    <cellStyle name="Normal 7 4 3 2 3 3 6" xfId="13304" xr:uid="{3CE12D0D-599C-4B99-940A-93B1F0266566}"/>
    <cellStyle name="Normal 7 4 3 2 3 4" xfId="4219" xr:uid="{6E3BC1E7-F8BD-43C1-B91A-816D12426DEE}"/>
    <cellStyle name="Normal 7 4 3 2 3 4 2" xfId="8991" xr:uid="{0A692B99-1804-4513-9F06-643635BB0790}"/>
    <cellStyle name="Normal 7 4 3 2 3 4 2 2" xfId="29070" xr:uid="{DA9D2592-47FB-4F1D-BFA6-EBB81FB188E0}"/>
    <cellStyle name="Normal 7 4 3 2 3 4 2 3" xfId="19371" xr:uid="{038B2056-D737-4FB1-A6D2-4BC63B056001}"/>
    <cellStyle name="Normal 7 4 3 2 3 4 3" xfId="11824" xr:uid="{78535C63-AB7A-44EF-A101-95F98832CCA5}"/>
    <cellStyle name="Normal 7 4 3 2 3 4 3 2" xfId="22204" xr:uid="{6D16DAF9-4B44-4D47-BF69-2D8280A83371}"/>
    <cellStyle name="Normal 7 4 3 2 3 4 4" xfId="22692" xr:uid="{B973C05B-9CC2-478B-A2C5-62E833C796DA}"/>
    <cellStyle name="Normal 7 4 3 2 3 4 5" xfId="16538" xr:uid="{C4633A96-5B7D-47DC-85FA-81F02C2A433B}"/>
    <cellStyle name="Normal 7 4 3 2 3 5" xfId="5445" xr:uid="{3A6AD47D-EAD5-4F97-A979-749B398589A4}"/>
    <cellStyle name="Normal 7 4 3 2 3 5 2" xfId="25912" xr:uid="{C5D29D23-FE1C-4BFF-89C5-69310B0DCE9C}"/>
    <cellStyle name="Normal 7 4 3 2 3 5 3" xfId="14742" xr:uid="{BD3256AC-3DE1-47C1-935A-7AF5EA9C1D44}"/>
    <cellStyle name="Normal 7 4 3 2 3 6" xfId="7195" xr:uid="{47654914-8CFE-4023-AB97-B19E9F93A688}"/>
    <cellStyle name="Normal 7 4 3 2 3 6 2" xfId="17575" xr:uid="{631FE5E1-3465-4C7A-9FCD-6AC02CF6B120}"/>
    <cellStyle name="Normal 7 4 3 2 3 7" xfId="10028" xr:uid="{9112CE37-E33E-4B59-A80E-4B8E74D3D28E}"/>
    <cellStyle name="Normal 7 4 3 2 3 7 2" xfId="20408" xr:uid="{A9ED16B8-F03F-4E24-90D7-02012BB168AC}"/>
    <cellStyle name="Normal 7 4 3 2 3 8" xfId="23822" xr:uid="{D81D44BF-8E0A-479B-B128-DD40BB514314}"/>
    <cellStyle name="Normal 7 4 3 2 3 9" xfId="12793" xr:uid="{D3B2A001-D1BB-464D-85C9-47EEBAE40815}"/>
    <cellStyle name="Normal 7 4 3 2 4" xfId="3448" xr:uid="{00000000-0005-0000-0000-000077080000}"/>
    <cellStyle name="Normal 7 4 3 2 4 2" xfId="4583" xr:uid="{BE69B502-CFA4-4673-B0CA-466D6376D99E}"/>
    <cellStyle name="Normal 7 4 3 2 4 2 2" xfId="9355" xr:uid="{B6849C53-F490-4032-AEC4-3A084CC61281}"/>
    <cellStyle name="Normal 7 4 3 2 4 2 2 2" xfId="29327" xr:uid="{49EFC940-64F5-4477-9D86-DB69A7F4CFA3}"/>
    <cellStyle name="Normal 7 4 3 2 4 2 2 3" xfId="19735" xr:uid="{32AE62BA-70DE-498C-A44C-59826C128A7C}"/>
    <cellStyle name="Normal 7 4 3 2 4 2 3" xfId="12188" xr:uid="{159A9BA1-2929-4A12-92CB-676A1CFADB15}"/>
    <cellStyle name="Normal 7 4 3 2 4 2 3 2" xfId="22568" xr:uid="{292322E4-F4B3-4726-A139-7E0F817029FB}"/>
    <cellStyle name="Normal 7 4 3 2 4 2 4" xfId="23494" xr:uid="{E04771C6-694C-4C78-9686-66A2E4A88F17}"/>
    <cellStyle name="Normal 7 4 3 2 4 2 5" xfId="16902" xr:uid="{941EFF89-C574-4C61-88AF-87557EA019BF}"/>
    <cellStyle name="Normal 7 4 3 2 4 3" xfId="6503" xr:uid="{FE9CE113-79F2-4B5C-BA67-98F3380ED68B}"/>
    <cellStyle name="Normal 7 4 3 2 4 3 2" xfId="26655" xr:uid="{D6492BDD-063D-43CD-B114-9F3447EF7DF7}"/>
    <cellStyle name="Normal 7 4 3 2 4 3 3" xfId="16074" xr:uid="{D28ACD28-03F2-41DF-91DC-E18B1FFD3BD2}"/>
    <cellStyle name="Normal 7 4 3 2 4 4" xfId="8527" xr:uid="{E3E207EE-AB51-45CE-AC81-46110AE208CC}"/>
    <cellStyle name="Normal 7 4 3 2 4 4 2" xfId="18907" xr:uid="{3022FECD-1E22-4532-8251-13E8C2CA2EF1}"/>
    <cellStyle name="Normal 7 4 3 2 4 5" xfId="11360" xr:uid="{06032698-B473-4D99-B7A2-A384DF1D6120}"/>
    <cellStyle name="Normal 7 4 3 2 4 5 2" xfId="21740" xr:uid="{2DEF58B8-F434-4326-833C-2C6D8957AC90}"/>
    <cellStyle name="Normal 7 4 3 2 4 6" xfId="23940" xr:uid="{583D7F32-4C0C-48B8-B0D6-39460D9575C2}"/>
    <cellStyle name="Normal 7 4 3 2 4 7" xfId="14034" xr:uid="{60928655-B0A7-4FF0-B832-B5642E0859B1}"/>
    <cellStyle name="Normal 7 4 3 2 5" xfId="2992" xr:uid="{00000000-0005-0000-0000-000078080000}"/>
    <cellStyle name="Normal 7 4 3 2 5 2" xfId="6142" xr:uid="{578F7411-E3DC-4F14-81AC-C358F6B04072}"/>
    <cellStyle name="Normal 7 4 3 2 5 2 2" xfId="26932" xr:uid="{FBD999AA-530E-4AA4-BD85-D9722360CD28}"/>
    <cellStyle name="Normal 7 4 3 2 5 2 3" xfId="27869" xr:uid="{B257E8BD-D4E7-4059-8C1B-A9B76FE6BFEC}"/>
    <cellStyle name="Normal 7 4 3 2 5 2 4" xfId="15620" xr:uid="{CFEBD5F4-751F-4372-A347-0DA6494FD338}"/>
    <cellStyle name="Normal 7 4 3 2 5 3" xfId="8073" xr:uid="{538275EF-640F-432E-9825-FF19D2D51182}"/>
    <cellStyle name="Normal 7 4 3 2 5 3 2" xfId="28768" xr:uid="{C681F8E4-BF3D-4C72-BD42-733E0A0057F2}"/>
    <cellStyle name="Normal 7 4 3 2 5 3 3" xfId="18453" xr:uid="{F43F2424-0270-42EC-B3BD-C36BAC8BA10C}"/>
    <cellStyle name="Normal 7 4 3 2 5 4" xfId="10906" xr:uid="{35B6B5F3-DC7D-4D12-825A-3586A22CBAF9}"/>
    <cellStyle name="Normal 7 4 3 2 5 4 2" xfId="21286" xr:uid="{5169B47F-28E6-40F9-AA14-89B747D7E99D}"/>
    <cellStyle name="Normal 7 4 3 2 5 5" xfId="24996" xr:uid="{B73C22F6-2F7D-46AC-865D-26CB506AA2E2}"/>
    <cellStyle name="Normal 7 4 3 2 5 6" xfId="13491" xr:uid="{318B7E50-E7A8-4B7B-878B-4E42339EB4EA}"/>
    <cellStyle name="Normal 7 4 3 2 6" xfId="2544" xr:uid="{00000000-0005-0000-0000-000079080000}"/>
    <cellStyle name="Normal 7 4 3 2 6 2" xfId="5816" xr:uid="{56974547-57DB-43F4-ADFE-38DD14043912}"/>
    <cellStyle name="Normal 7 4 3 2 6 2 2" xfId="26664" xr:uid="{00B38EBC-9ECA-43A2-9A83-6AA81309DC05}"/>
    <cellStyle name="Normal 7 4 3 2 6 2 3" xfId="15216" xr:uid="{32481FC7-B74B-4984-A4FF-43335934C822}"/>
    <cellStyle name="Normal 7 4 3 2 6 3" xfId="7669" xr:uid="{35F1688F-0AB5-49FC-AE97-A0D52627FA0B}"/>
    <cellStyle name="Normal 7 4 3 2 6 3 2" xfId="18049" xr:uid="{ED46ED4D-BA3A-4FBE-8BBC-5F0DD9015BE0}"/>
    <cellStyle name="Normal 7 4 3 2 6 4" xfId="10502" xr:uid="{D5929A23-9E1C-4E58-A651-98B5DB851C0A}"/>
    <cellStyle name="Normal 7 4 3 2 6 4 2" xfId="20882" xr:uid="{02F5C775-2FC8-410B-8ABB-F0311A026A2D}"/>
    <cellStyle name="Normal 7 4 3 2 6 5" xfId="23679" xr:uid="{E5C72DE6-A4B7-4B4A-9F09-5E0E03FCE46C}"/>
    <cellStyle name="Normal 7 4 3 2 6 6" xfId="12932" xr:uid="{A1D994E2-F66D-4C4C-A4DF-BC2FEA1C8FFF}"/>
    <cellStyle name="Normal 7 4 3 2 7" xfId="2238" xr:uid="{00000000-0005-0000-0000-00006D080000}"/>
    <cellStyle name="Normal 7 4 3 2 7 2" xfId="7365" xr:uid="{54C6D058-527F-4302-B06F-EF8FAFA9A236}"/>
    <cellStyle name="Normal 7 4 3 2 7 2 2" xfId="17745" xr:uid="{D19D41E0-7A7D-40B2-9C1D-59DDB17FC557}"/>
    <cellStyle name="Normal 7 4 3 2 7 3" xfId="10198" xr:uid="{A2100957-86A7-40A9-A08A-021D8F1E89DF}"/>
    <cellStyle name="Normal 7 4 3 2 7 3 2" xfId="20578" xr:uid="{A2280B11-CD6D-4527-AFE0-8A056FB63D09}"/>
    <cellStyle name="Normal 7 4 3 2 7 4" xfId="25299" xr:uid="{0603B06E-A1F5-4D58-8A1B-000246F50293}"/>
    <cellStyle name="Normal 7 4 3 2 7 5" xfId="14912" xr:uid="{40C4DFAD-8EB2-498D-A09C-408A62E4D8B9}"/>
    <cellStyle name="Normal 7 4 3 2 8" xfId="4069" xr:uid="{1788756D-2364-4287-B913-92CA22C8B232}"/>
    <cellStyle name="Normal 7 4 3 2 8 2" xfId="8849" xr:uid="{F636902B-44CD-452E-A097-BD6C9B82C6F6}"/>
    <cellStyle name="Normal 7 4 3 2 8 2 2" xfId="19229" xr:uid="{6F87E975-C485-4A61-BE1A-5F05CB89F4EE}"/>
    <cellStyle name="Normal 7 4 3 2 8 3" xfId="11682" xr:uid="{8FFFB54E-DC3D-4100-9DB7-3C91F2B513D6}"/>
    <cellStyle name="Normal 7 4 3 2 8 3 2" xfId="22062" xr:uid="{16F6A337-3841-45CC-B34C-4B770E5AADE0}"/>
    <cellStyle name="Normal 7 4 3 2 8 4" xfId="16396" xr:uid="{96617CEB-2E3E-4F5C-BCE9-EEF55DA318E9}"/>
    <cellStyle name="Normal 7 4 3 2 9" xfId="5443" xr:uid="{3E4D21E4-15FB-474A-9291-70A16EB38D4A}"/>
    <cellStyle name="Normal 7 4 3 2 9 2" xfId="14740" xr:uid="{BA42F566-5410-4CAC-812B-1D5B44999462}"/>
    <cellStyle name="Normal 7 4 3 3" xfId="1429" xr:uid="{00000000-0005-0000-0000-00006C070000}"/>
    <cellStyle name="Normal 7 4 3 3 10" xfId="10029" xr:uid="{6667FA85-31D9-4427-9837-D0170AFC350D}"/>
    <cellStyle name="Normal 7 4 3 3 10 2" xfId="20409" xr:uid="{089B2346-AECA-44F6-9A15-0847870DF850}"/>
    <cellStyle name="Normal 7 4 3 3 11" xfId="22763" xr:uid="{B86F18A5-73F3-4000-ACBC-207F0FA23A4A}"/>
    <cellStyle name="Normal 7 4 3 3 12" xfId="12634" xr:uid="{7A85351B-D760-457A-A31A-24CD8DE5DBDA}"/>
    <cellStyle name="Normal 7 4 3 3 2" xfId="2830" xr:uid="{00000000-0005-0000-0000-00007B080000}"/>
    <cellStyle name="Normal 7 4 3 3 2 2" xfId="3450" xr:uid="{00000000-0005-0000-0000-00007C080000}"/>
    <cellStyle name="Normal 7 4 3 3 2 2 2" xfId="6505" xr:uid="{48B5E98D-E20A-446E-8CE6-CB1B22942103}"/>
    <cellStyle name="Normal 7 4 3 3 2 2 2 2" xfId="26049" xr:uid="{E78C11AD-0DCB-4CFD-AC95-376CACF35712}"/>
    <cellStyle name="Normal 7 4 3 3 2 2 2 3" xfId="28498" xr:uid="{D6EB5508-2B1F-409F-BF0E-5F62BF76C654}"/>
    <cellStyle name="Normal 7 4 3 3 2 2 2 4" xfId="16076" xr:uid="{262CD2BB-F139-47AC-90B7-CAB4073CD94D}"/>
    <cellStyle name="Normal 7 4 3 3 2 2 3" xfId="8529" xr:uid="{E30491D7-3CEA-4373-B543-9CB1B7626C17}"/>
    <cellStyle name="Normal 7 4 3 3 2 2 3 2" xfId="28940" xr:uid="{1D3C20E2-F2B4-4F2C-B041-D12DDFCD41DD}"/>
    <cellStyle name="Normal 7 4 3 3 2 2 3 3" xfId="18909" xr:uid="{B6EE3C50-3755-4F44-BF67-E82A5DFA14B4}"/>
    <cellStyle name="Normal 7 4 3 3 2 2 4" xfId="11362" xr:uid="{7DC0C649-CFCA-438C-96B8-974CDE4E2BAD}"/>
    <cellStyle name="Normal 7 4 3 3 2 2 4 2" xfId="21742" xr:uid="{312F8E66-125B-4C94-9E3C-927D9C54082E}"/>
    <cellStyle name="Normal 7 4 3 3 2 2 5" xfId="24576" xr:uid="{CF31D9AE-9CF8-4A4E-A71E-355ABC001280}"/>
    <cellStyle name="Normal 7 4 3 3 2 2 6" xfId="14036" xr:uid="{96ED7D6B-5A4B-4533-A5EC-81BAC427DE5C}"/>
    <cellStyle name="Normal 7 4 3 3 2 3" xfId="4367" xr:uid="{1164E2F6-BE54-4C9A-9367-B13ECC269973}"/>
    <cellStyle name="Normal 7 4 3 3 2 3 2" xfId="9139" xr:uid="{CE24510D-F338-49D8-B45A-D82D59DDA679}"/>
    <cellStyle name="Normal 7 4 3 3 2 3 2 2" xfId="29182" xr:uid="{15A0BC14-9723-4844-997D-7F608D6D3BE4}"/>
    <cellStyle name="Normal 7 4 3 3 2 3 2 3" xfId="19519" xr:uid="{279C4189-A4D0-4F42-B42F-D442B7F2B84D}"/>
    <cellStyle name="Normal 7 4 3 3 2 3 3" xfId="11972" xr:uid="{BEC1F4D3-518A-4F33-BA3F-4CF935058B4B}"/>
    <cellStyle name="Normal 7 4 3 3 2 3 3 2" xfId="22352" xr:uid="{F89F05BD-F693-4E0A-A692-51703F75E7DD}"/>
    <cellStyle name="Normal 7 4 3 3 2 3 4" xfId="22854" xr:uid="{1326B803-3310-46CE-A6FB-42D3ED54462C}"/>
    <cellStyle name="Normal 7 4 3 3 2 3 5" xfId="16686" xr:uid="{5014DB47-F0F0-40C8-B66B-0941FA40DF3B}"/>
    <cellStyle name="Normal 7 4 3 3 2 4" xfId="6046" xr:uid="{7BB6B4AF-EA51-459C-86B6-BABFCD88A947}"/>
    <cellStyle name="Normal 7 4 3 3 2 4 2" xfId="28066" xr:uid="{17D66357-EF32-4F8C-84B6-32FE3BE82A93}"/>
    <cellStyle name="Normal 7 4 3 3 2 4 3" xfId="15500" xr:uid="{9DD7B4D8-A34D-4CAB-91BE-38C25D3B1407}"/>
    <cellStyle name="Normal 7 4 3 3 2 5" xfId="7953" xr:uid="{A98EE685-BE0A-47CF-B38D-E67C444EBDC5}"/>
    <cellStyle name="Normal 7 4 3 3 2 5 2" xfId="18333" xr:uid="{7313D125-3020-4C73-A463-409099B17A9F}"/>
    <cellStyle name="Normal 7 4 3 3 2 6" xfId="10786" xr:uid="{C0957656-6A55-4DCB-918D-D196EA4F5E7F}"/>
    <cellStyle name="Normal 7 4 3 3 2 6 2" xfId="21166" xr:uid="{2A2FB51E-E0AF-4311-AF82-31FEE760DB29}"/>
    <cellStyle name="Normal 7 4 3 3 2 7" xfId="25203" xr:uid="{F41EA67F-7807-4F32-B7E0-7363D90FCC61}"/>
    <cellStyle name="Normal 7 4 3 3 2 8" xfId="13306" xr:uid="{607FBB25-0D28-4F52-AD1B-83BEBCB24050}"/>
    <cellStyle name="Normal 7 4 3 3 3" xfId="3451" xr:uid="{00000000-0005-0000-0000-00007D080000}"/>
    <cellStyle name="Normal 7 4 3 3 3 2" xfId="4584" xr:uid="{F18E3703-1BDE-480F-BE5E-1F730306F51A}"/>
    <cellStyle name="Normal 7 4 3 3 3 2 2" xfId="9356" xr:uid="{B0677BE6-9079-4D98-A8F1-8D97277FF505}"/>
    <cellStyle name="Normal 7 4 3 3 3 2 2 2" xfId="29328" xr:uid="{24071852-15EF-40E2-9F82-D651F337EB84}"/>
    <cellStyle name="Normal 7 4 3 3 3 2 2 3" xfId="19736" xr:uid="{12701740-B917-40F3-B4F7-9F90747D2844}"/>
    <cellStyle name="Normal 7 4 3 3 3 2 3" xfId="12189" xr:uid="{BB004EC3-B997-40D7-B22F-908ADF68194E}"/>
    <cellStyle name="Normal 7 4 3 3 3 2 3 2" xfId="22569" xr:uid="{C3534578-EB7C-4F64-8B94-4616D70F02AC}"/>
    <cellStyle name="Normal 7 4 3 3 3 2 4" xfId="25453" xr:uid="{22DA6432-24DF-4E3B-B59B-B9C6A0520FC1}"/>
    <cellStyle name="Normal 7 4 3 3 3 2 5" xfId="16903" xr:uid="{FCDC8A1C-E1FD-4A4B-9C72-13153C0BB55A}"/>
    <cellStyle name="Normal 7 4 3 3 3 3" xfId="6506" xr:uid="{654F5FB6-7196-47D6-8AAF-6C493651A246}"/>
    <cellStyle name="Normal 7 4 3 3 3 3 2" xfId="27473" xr:uid="{69965E02-6437-4F03-804C-9A661E470984}"/>
    <cellStyle name="Normal 7 4 3 3 3 3 3" xfId="16077" xr:uid="{55A8CC60-1E47-4A51-A6B4-F2F325865EC8}"/>
    <cellStyle name="Normal 7 4 3 3 3 4" xfId="8530" xr:uid="{5A83B3DB-B880-4A3B-AE55-6BB6EDA7B46B}"/>
    <cellStyle name="Normal 7 4 3 3 3 4 2" xfId="18910" xr:uid="{26FDF01F-42BD-4B10-8796-FE241310EE7C}"/>
    <cellStyle name="Normal 7 4 3 3 3 5" xfId="11363" xr:uid="{06C307B1-50D8-42DF-AA97-0D940E415962}"/>
    <cellStyle name="Normal 7 4 3 3 3 5 2" xfId="21743" xr:uid="{2B6081B6-FE53-4D57-BA48-CE0983A23D21}"/>
    <cellStyle name="Normal 7 4 3 3 3 6" xfId="25237" xr:uid="{C1208326-4645-4857-A234-EB126694D89D}"/>
    <cellStyle name="Normal 7 4 3 3 3 7" xfId="14037" xr:uid="{6150ABE2-3190-4D8E-9C58-717516F2FC4D}"/>
    <cellStyle name="Normal 7 4 3 3 4" xfId="3449" xr:uid="{00000000-0005-0000-0000-00007E080000}"/>
    <cellStyle name="Normal 7 4 3 3 4 2" xfId="6504" xr:uid="{AB9CC0A2-EA6E-4ECE-8E8F-6953D22BD62A}"/>
    <cellStyle name="Normal 7 4 3 3 4 2 2" xfId="26685" xr:uid="{EF441DC9-0BA0-4DAF-859C-EAED2F3FA7E7}"/>
    <cellStyle name="Normal 7 4 3 3 4 2 3" xfId="16075" xr:uid="{CF51B8B6-35B7-465A-A95E-21074B0F731E}"/>
    <cellStyle name="Normal 7 4 3 3 4 3" xfId="8528" xr:uid="{6E3458D8-3B9B-4F11-8724-43C5E55F88DF}"/>
    <cellStyle name="Normal 7 4 3 3 4 3 2" xfId="18908" xr:uid="{AFA529B8-41D2-4DBF-A25E-50AE2612621F}"/>
    <cellStyle name="Normal 7 4 3 3 4 4" xfId="11361" xr:uid="{25DDDA3A-69A0-4D9A-BEB2-4E48E9D4813E}"/>
    <cellStyle name="Normal 7 4 3 3 4 4 2" xfId="21741" xr:uid="{561A8E3B-8179-4F40-85BC-CDBEA35B6370}"/>
    <cellStyle name="Normal 7 4 3 3 4 5" xfId="24926" xr:uid="{DF90C266-0B60-4C07-BD54-1B0EEFE5325C}"/>
    <cellStyle name="Normal 7 4 3 3 4 6" xfId="14035" xr:uid="{DFE5541A-9458-4317-A8E5-1691D21861B9}"/>
    <cellStyle name="Normal 7 4 3 3 5" xfId="2587" xr:uid="{00000000-0005-0000-0000-00007F080000}"/>
    <cellStyle name="Normal 7 4 3 3 5 2" xfId="5852" xr:uid="{111C5C2C-A182-4704-A487-D3944057A596}"/>
    <cellStyle name="Normal 7 4 3 3 5 2 2" xfId="26177" xr:uid="{1F5AABDE-1389-477C-80D6-A213032F088B}"/>
    <cellStyle name="Normal 7 4 3 3 5 2 3" xfId="15259" xr:uid="{7EA4A352-F373-45DD-B537-590F3A11C396}"/>
    <cellStyle name="Normal 7 4 3 3 5 3" xfId="7712" xr:uid="{7EAFA413-63AD-4A34-B4A4-F513D1AD5670}"/>
    <cellStyle name="Normal 7 4 3 3 5 3 2" xfId="18092" xr:uid="{8BB37E77-570C-4567-8D06-F87243B472B1}"/>
    <cellStyle name="Normal 7 4 3 3 5 4" xfId="10545" xr:uid="{E1549959-8817-4633-8289-6E00F9783B2C}"/>
    <cellStyle name="Normal 7 4 3 3 5 4 2" xfId="20925" xr:uid="{2E6ED116-9846-431C-815B-D5DC8B253A02}"/>
    <cellStyle name="Normal 7 4 3 3 5 5" xfId="25047" xr:uid="{8511F9FB-FE04-4F54-B76D-0F6555F47898}"/>
    <cellStyle name="Normal 7 4 3 3 5 6" xfId="12975" xr:uid="{43FEF3D2-CBF4-4FBD-9A90-92776017DD28}"/>
    <cellStyle name="Normal 7 4 3 3 6" xfId="2400" xr:uid="{00000000-0005-0000-0000-00007A080000}"/>
    <cellStyle name="Normal 7 4 3 3 6 2" xfId="7527" xr:uid="{3FF4B652-F802-4890-923C-4AC57CFC6BA0}"/>
    <cellStyle name="Normal 7 4 3 3 6 2 2" xfId="17907" xr:uid="{E68CA27F-967A-487A-B572-281C900CF99F}"/>
    <cellStyle name="Normal 7 4 3 3 6 3" xfId="10360" xr:uid="{193E1795-909A-4BF7-8262-DD4654DFBF86}"/>
    <cellStyle name="Normal 7 4 3 3 6 3 2" xfId="20740" xr:uid="{7AAEED86-CD26-4E1B-BB33-3ADBE7B5BB89}"/>
    <cellStyle name="Normal 7 4 3 3 6 4" xfId="23248" xr:uid="{429D2802-A5D3-42F3-9D3E-41E494361E46}"/>
    <cellStyle name="Normal 7 4 3 3 6 5" xfId="15074" xr:uid="{BD8597E0-3AE8-49CB-9D76-9F4A689838B5}"/>
    <cellStyle name="Normal 7 4 3 3 7" xfId="4100" xr:uid="{F0B7520E-C9CD-4676-9705-62383BEED1A9}"/>
    <cellStyle name="Normal 7 4 3 3 7 2" xfId="8874" xr:uid="{10C788E9-E200-4D9A-AE89-79B41165D7DD}"/>
    <cellStyle name="Normal 7 4 3 3 7 2 2" xfId="19254" xr:uid="{EA5A4DC9-E0B7-41F7-9A93-A760A1F9960C}"/>
    <cellStyle name="Normal 7 4 3 3 7 3" xfId="11707" xr:uid="{5BD47590-79D5-442D-8776-37C03AA1DA7B}"/>
    <cellStyle name="Normal 7 4 3 3 7 3 2" xfId="22087" xr:uid="{3F53DE9D-52C7-4518-8D70-DA4FED8E9BF3}"/>
    <cellStyle name="Normal 7 4 3 3 7 4" xfId="16421" xr:uid="{02B56F57-C9AC-494F-8A20-DEC5A811C11D}"/>
    <cellStyle name="Normal 7 4 3 3 8" xfId="5446" xr:uid="{DB9B4F3E-2691-495E-8284-1ECC209D77C9}"/>
    <cellStyle name="Normal 7 4 3 3 8 2" xfId="14743" xr:uid="{004188FD-65A4-406B-B9B7-8FEFB49F8489}"/>
    <cellStyle name="Normal 7 4 3 3 9" xfId="7196" xr:uid="{1D9BF1DF-B944-4ABA-BE4A-CA1C939720ED}"/>
    <cellStyle name="Normal 7 4 3 3 9 2" xfId="17576" xr:uid="{7034C2D9-C843-4505-A313-432FB976C8D2}"/>
    <cellStyle name="Normal 7 4 3 4" xfId="1430" xr:uid="{00000000-0005-0000-0000-00006D070000}"/>
    <cellStyle name="Normal 7 4 3 4 2" xfId="3452" xr:uid="{00000000-0005-0000-0000-000081080000}"/>
    <cellStyle name="Normal 7 4 3 4 2 2" xfId="6507" xr:uid="{5CBF7F30-3323-4EAB-A7E0-3F88CF0BC913}"/>
    <cellStyle name="Normal 7 4 3 4 2 2 2" xfId="23517" xr:uid="{5901EB7B-0C5A-47E2-9E44-D71F908B0092}"/>
    <cellStyle name="Normal 7 4 3 4 2 2 3" xfId="25878" xr:uid="{B2BBB98A-4899-4C7E-B326-4C91DB326458}"/>
    <cellStyle name="Normal 7 4 3 4 2 2 4" xfId="16078" xr:uid="{7055F32A-BC18-4F42-A7A0-3D55BB69C3F4}"/>
    <cellStyle name="Normal 7 4 3 4 2 3" xfId="8531" xr:uid="{11430790-3FEE-49B1-8B5A-0D306385F222}"/>
    <cellStyle name="Normal 7 4 3 4 2 3 2" xfId="28941" xr:uid="{7163F059-7EB7-4F8B-BA34-ECD7FE44467B}"/>
    <cellStyle name="Normal 7 4 3 4 2 3 3" xfId="18911" xr:uid="{C9F4ED25-46E9-4B0D-BE71-DCFFD89F00A2}"/>
    <cellStyle name="Normal 7 4 3 4 2 4" xfId="11364" xr:uid="{22A9B4A9-E21A-4750-A368-B09B5A08F92A}"/>
    <cellStyle name="Normal 7 4 3 4 2 4 2" xfId="21744" xr:uid="{8AA30EE1-CC49-4A13-B4F6-AF9FBD41C4FD}"/>
    <cellStyle name="Normal 7 4 3 4 2 5" xfId="23351" xr:uid="{F9DBE65A-8BAE-46A8-93B5-A94EE58F61D8}"/>
    <cellStyle name="Normal 7 4 3 4 2 6" xfId="14038" xr:uid="{FCB69EA9-4645-4C69-910A-24F5C7EF16C8}"/>
    <cellStyle name="Normal 7 4 3 4 3" xfId="2827" xr:uid="{00000000-0005-0000-0000-000082080000}"/>
    <cellStyle name="Normal 7 4 3 4 3 2" xfId="6043" xr:uid="{D4436D1D-1802-4B4C-A77E-8756FEE4AB49}"/>
    <cellStyle name="Normal 7 4 3 4 3 2 2" xfId="26009" xr:uid="{65CC4502-9897-4C0E-9116-B511B4EB6C1D}"/>
    <cellStyle name="Normal 7 4 3 4 3 2 3" xfId="15497" xr:uid="{870FBBFF-365B-4C7C-83AC-AB62265F91CB}"/>
    <cellStyle name="Normal 7 4 3 4 3 3" xfId="7950" xr:uid="{F289DF43-462C-4EF2-A46E-67BDAB1512D1}"/>
    <cellStyle name="Normal 7 4 3 4 3 3 2" xfId="18330" xr:uid="{36038B05-0B63-4624-BCE8-A4FEBD5C722B}"/>
    <cellStyle name="Normal 7 4 3 4 3 4" xfId="10783" xr:uid="{6781698A-5BCE-41C9-BBCA-4301FDC8D239}"/>
    <cellStyle name="Normal 7 4 3 4 3 4 2" xfId="21163" xr:uid="{F7B0FE75-3DE0-4F6B-B8B2-1A43B84AC2DE}"/>
    <cellStyle name="Normal 7 4 3 4 3 5" xfId="24871" xr:uid="{52399C13-1388-495D-8E38-FC6CAC5DC2DF}"/>
    <cellStyle name="Normal 7 4 3 4 3 6" xfId="13303" xr:uid="{C10AA231-F24F-4722-9717-CB84CBE0EB2D}"/>
    <cellStyle name="Normal 7 4 3 4 4" xfId="4218" xr:uid="{F78D4B62-EDF2-4AB7-9DEE-497CD2C415AD}"/>
    <cellStyle name="Normal 7 4 3 4 4 2" xfId="8990" xr:uid="{F71EDB45-9810-4D87-8762-F549CCD7BB02}"/>
    <cellStyle name="Normal 7 4 3 4 4 2 2" xfId="29069" xr:uid="{524B28EC-43F0-4019-9D4D-DBF6E9BC9755}"/>
    <cellStyle name="Normal 7 4 3 4 4 2 3" xfId="19370" xr:uid="{56EC96C9-509D-400C-919D-212DC4D85B5F}"/>
    <cellStyle name="Normal 7 4 3 4 4 3" xfId="11823" xr:uid="{A6B36A25-F2E9-4829-80BF-949050D817B5}"/>
    <cellStyle name="Normal 7 4 3 4 4 3 2" xfId="22203" xr:uid="{D93F6B13-0F03-4A69-80D1-F00874B103F5}"/>
    <cellStyle name="Normal 7 4 3 4 4 4" xfId="24950" xr:uid="{98B0EA07-A356-42CD-A364-0F6F4D084560}"/>
    <cellStyle name="Normal 7 4 3 4 4 5" xfId="16537" xr:uid="{C99310B4-52FC-42F8-998B-F83A68E8C447}"/>
    <cellStyle name="Normal 7 4 3 4 5" xfId="5447" xr:uid="{FFA53823-102B-449A-B135-DAA9CE52C2E1}"/>
    <cellStyle name="Normal 7 4 3 4 5 2" xfId="25871" xr:uid="{8547CB7E-A1FF-4B13-951F-A22FF4AE4097}"/>
    <cellStyle name="Normal 7 4 3 4 5 3" xfId="14744" xr:uid="{08FF8EB2-D4DD-4BE1-968D-3CF95B1085D0}"/>
    <cellStyle name="Normal 7 4 3 4 6" xfId="7197" xr:uid="{BAF5CBFF-6980-43EA-959E-43221B798C71}"/>
    <cellStyle name="Normal 7 4 3 4 6 2" xfId="17577" xr:uid="{E0417E85-D902-45ED-850B-BDDDC1EAB10C}"/>
    <cellStyle name="Normal 7 4 3 4 7" xfId="10030" xr:uid="{20E05630-56E6-49F8-B05E-B39E08C74933}"/>
    <cellStyle name="Normal 7 4 3 4 7 2" xfId="20410" xr:uid="{D606B5E7-D6DF-49FB-B867-04950CA47F6F}"/>
    <cellStyle name="Normal 7 4 3 4 8" xfId="22697" xr:uid="{E663FDFE-3056-4B0A-A699-530B605D2EAB}"/>
    <cellStyle name="Normal 7 4 3 4 9" xfId="12792" xr:uid="{EFC20897-F697-4AC5-A1D5-242406207B9D}"/>
    <cellStyle name="Normal 7 4 3 5" xfId="1431" xr:uid="{00000000-0005-0000-0000-00006E070000}"/>
    <cellStyle name="Normal 7 4 3 5 2" xfId="4585" xr:uid="{32AAEC66-C84F-4F4B-9085-09C0EB6273DA}"/>
    <cellStyle name="Normal 7 4 3 5 2 2" xfId="9357" xr:uid="{90B25159-4300-4BCE-8DE3-24844D9CEED2}"/>
    <cellStyle name="Normal 7 4 3 5 2 2 2" xfId="29329" xr:uid="{03391A60-D465-4962-94B1-865E32136359}"/>
    <cellStyle name="Normal 7 4 3 5 2 2 3" xfId="19737" xr:uid="{7B7679F3-5742-44C6-B9DA-6773280A4856}"/>
    <cellStyle name="Normal 7 4 3 5 2 3" xfId="12190" xr:uid="{32F85BC9-45B3-4D52-9F8A-C4B8F058362B}"/>
    <cellStyle name="Normal 7 4 3 5 2 3 2" xfId="22570" xr:uid="{58028893-E889-4500-9A5A-5192B2981EAA}"/>
    <cellStyle name="Normal 7 4 3 5 2 4" xfId="23987" xr:uid="{662E79A0-DCE2-4051-9540-1F063C7A2FF5}"/>
    <cellStyle name="Normal 7 4 3 5 2 5" xfId="16904" xr:uid="{36964F92-B719-4357-928D-C0A9D95E955E}"/>
    <cellStyle name="Normal 7 4 3 5 3" xfId="5448" xr:uid="{55395201-A444-4DAF-8240-6F1A99D8FF91}"/>
    <cellStyle name="Normal 7 4 3 5 3 2" xfId="26342" xr:uid="{96547A6C-7F4D-47A4-936A-437334C9FF4F}"/>
    <cellStyle name="Normal 7 4 3 5 3 3" xfId="14745" xr:uid="{B01B003D-09F0-41A7-9E25-076F0A13C040}"/>
    <cellStyle name="Normal 7 4 3 5 4" xfId="7198" xr:uid="{06444F2C-0374-48A8-8176-B66859AA11CC}"/>
    <cellStyle name="Normal 7 4 3 5 4 2" xfId="17578" xr:uid="{8B888782-6FEA-407C-9DFB-589676603ED3}"/>
    <cellStyle name="Normal 7 4 3 5 5" xfId="10031" xr:uid="{29AAE153-BD0B-4399-9C73-A798C68315C9}"/>
    <cellStyle name="Normal 7 4 3 5 5 2" xfId="20411" xr:uid="{81DDCE17-9BA0-4C95-AE8E-4B670AEA1C3D}"/>
    <cellStyle name="Normal 7 4 3 5 6" xfId="23857" xr:uid="{DA4BEBB2-AFC0-4336-ADD6-7BD0DB116E1A}"/>
    <cellStyle name="Normal 7 4 3 5 7" xfId="14039" xr:uid="{78E0465A-D360-474F-81AB-8916C3666EF8}"/>
    <cellStyle name="Normal 7 4 3 6" xfId="2991" xr:uid="{00000000-0005-0000-0000-000084080000}"/>
    <cellStyle name="Normal 7 4 3 6 2" xfId="6141" xr:uid="{DECB5462-13A0-4971-93E2-67D64097B287}"/>
    <cellStyle name="Normal 7 4 3 6 2 2" xfId="24785" xr:uid="{4763614B-9A15-465F-B4E0-4D5682EEC570}"/>
    <cellStyle name="Normal 7 4 3 6 2 3" xfId="26640" xr:uid="{38E6F481-054E-4951-A4C8-038582470DEC}"/>
    <cellStyle name="Normal 7 4 3 6 2 4" xfId="15619" xr:uid="{CF275B3F-9D0A-467E-8F53-450B4BBB2501}"/>
    <cellStyle name="Normal 7 4 3 6 3" xfId="8072" xr:uid="{684E6C9B-8F1F-4C96-B900-9475A48A6A90}"/>
    <cellStyle name="Normal 7 4 3 6 3 2" xfId="28767" xr:uid="{101FAE63-21CF-4237-B40A-3C0788565985}"/>
    <cellStyle name="Normal 7 4 3 6 3 3" xfId="18452" xr:uid="{4E427ABA-F9E9-499C-9D02-F1D537CD0FCA}"/>
    <cellStyle name="Normal 7 4 3 6 4" xfId="10905" xr:uid="{A10836A0-4C54-4C33-9779-473B3614B4F3}"/>
    <cellStyle name="Normal 7 4 3 6 4 2" xfId="21285" xr:uid="{DA2223B3-1516-44A5-BF6E-D468F9EA8F0A}"/>
    <cellStyle name="Normal 7 4 3 6 5" xfId="24500" xr:uid="{2D2D3BAB-4EE1-40A9-9DAE-9BBDB025D104}"/>
    <cellStyle name="Normal 7 4 3 6 6" xfId="13490" xr:uid="{D8C51755-15E4-4D5D-B33E-C5777ED4CD4D}"/>
    <cellStyle name="Normal 7 4 3 7" xfId="2484" xr:uid="{00000000-0005-0000-0000-000085080000}"/>
    <cellStyle name="Normal 7 4 3 7 2" xfId="5770" xr:uid="{7EC0E344-7771-4C9E-8813-722F72405483}"/>
    <cellStyle name="Normal 7 4 3 7 2 2" xfId="27030" xr:uid="{C4A76B5A-3250-41B6-83CD-0ADFD2DE1444}"/>
    <cellStyle name="Normal 7 4 3 7 2 3" xfId="15156" xr:uid="{607EB0E2-E535-4617-8722-6D0ADED78D08}"/>
    <cellStyle name="Normal 7 4 3 7 3" xfId="7609" xr:uid="{33C3883B-9E2C-4F93-BF03-9232B138A1EE}"/>
    <cellStyle name="Normal 7 4 3 7 3 2" xfId="17989" xr:uid="{67879044-935B-4B97-A03A-E634BCF98FB2}"/>
    <cellStyle name="Normal 7 4 3 7 4" xfId="10442" xr:uid="{C8B9B9BB-45C1-46CC-A234-96C734088617}"/>
    <cellStyle name="Normal 7 4 3 7 4 2" xfId="20822" xr:uid="{1DE6E8F3-B876-42BD-BA32-1791CD97C485}"/>
    <cellStyle name="Normal 7 4 3 7 5" xfId="23067" xr:uid="{0271FA07-948E-446C-9858-16D19FE45933}"/>
    <cellStyle name="Normal 7 4 3 7 6" xfId="12872" xr:uid="{231A3B36-517F-475A-9A76-713D87C84C49}"/>
    <cellStyle name="Normal 7 4 3 8" xfId="2178" xr:uid="{00000000-0005-0000-0000-00006C080000}"/>
    <cellStyle name="Normal 7 4 3 8 2" xfId="7305" xr:uid="{61404530-84D2-4FCC-B79A-40F6D1459624}"/>
    <cellStyle name="Normal 7 4 3 8 2 2" xfId="17685" xr:uid="{0B164E7B-ABA5-4238-BF26-6C01C2A9E63F}"/>
    <cellStyle name="Normal 7 4 3 8 3" xfId="10138" xr:uid="{9D3117D7-E98C-47FF-B117-08F9C3256A30}"/>
    <cellStyle name="Normal 7 4 3 8 3 2" xfId="20518" xr:uid="{90C46BEB-9A72-495F-AF5C-3C849CDBEAB0}"/>
    <cellStyle name="Normal 7 4 3 8 4" xfId="22817" xr:uid="{8043779F-2F38-4DEF-B53C-1493A615375A}"/>
    <cellStyle name="Normal 7 4 3 8 5" xfId="14852" xr:uid="{92C41245-DB38-4685-9AA4-D23501AAEF39}"/>
    <cellStyle name="Normal 7 4 3 9" xfId="4068" xr:uid="{9B83B12B-F037-4973-AB0C-83E137F3CCA4}"/>
    <cellStyle name="Normal 7 4 3 9 2" xfId="8848" xr:uid="{F26D4E52-7049-4504-862C-EDEE61895F5C}"/>
    <cellStyle name="Normal 7 4 3 9 2 2" xfId="19228" xr:uid="{BF60D9B6-3B18-46FC-AF3E-456E390ED4FD}"/>
    <cellStyle name="Normal 7 4 3 9 3" xfId="11681" xr:uid="{5AE3403A-02C3-4D2D-8309-643F1A197D08}"/>
    <cellStyle name="Normal 7 4 3 9 3 2" xfId="22061" xr:uid="{0C78B99F-AD36-4BE1-92A4-14881384F045}"/>
    <cellStyle name="Normal 7 4 3 9 4" xfId="16395" xr:uid="{92F4B5A9-F8D7-426A-A253-1347198AF915}"/>
    <cellStyle name="Normal 7 4 4" xfId="1432" xr:uid="{00000000-0005-0000-0000-00006F070000}"/>
    <cellStyle name="Normal 7 4 4 10" xfId="5449" xr:uid="{E3B89E48-5BD7-4CAB-A493-53FC19BCD894}"/>
    <cellStyle name="Normal 7 4 4 10 2" xfId="14746" xr:uid="{F69FED75-DFAE-48F9-AEF7-F43173D57B3F}"/>
    <cellStyle name="Normal 7 4 4 11" xfId="7199" xr:uid="{450BA93B-30BB-4489-A0C0-4616AAFE258B}"/>
    <cellStyle name="Normal 7 4 4 11 2" xfId="17579" xr:uid="{38E264F0-7759-4EEB-A8BE-79CFD9A7C20A}"/>
    <cellStyle name="Normal 7 4 4 12" xfId="10032" xr:uid="{AFDCE651-09CB-423B-A6E6-CBD55F2B2AFA}"/>
    <cellStyle name="Normal 7 4 4 12 2" xfId="20412" xr:uid="{1DE52EE3-07B5-4308-A5FC-33897D9F665A}"/>
    <cellStyle name="Normal 7 4 4 13" xfId="25345" xr:uid="{ECE91AA8-E135-4F43-A425-BFD3BD91DA6D}"/>
    <cellStyle name="Normal 7 4 4 14" xfId="12417" xr:uid="{91BFECF0-198C-452A-90F5-3BC8E451D944}"/>
    <cellStyle name="Normal 7 4 4 2" xfId="1433" xr:uid="{00000000-0005-0000-0000-000070070000}"/>
    <cellStyle name="Normal 7 4 4 2 10" xfId="7200" xr:uid="{1780B4E2-A429-4928-8711-A8E9D8D7B098}"/>
    <cellStyle name="Normal 7 4 4 2 10 2" xfId="17580" xr:uid="{971BB55E-6229-4B92-8ACF-623834102A83}"/>
    <cellStyle name="Normal 7 4 4 2 11" xfId="10033" xr:uid="{C035D557-3EFF-45F3-BC8F-FDEA512F952C}"/>
    <cellStyle name="Normal 7 4 4 2 11 2" xfId="20413" xr:uid="{C4E67250-1EE6-4C48-A021-E2DE29480886}"/>
    <cellStyle name="Normal 7 4 4 2 12" xfId="23472" xr:uid="{99C65200-6E1C-4865-920A-1AD02BF528B9}"/>
    <cellStyle name="Normal 7 4 4 2 13" xfId="12477" xr:uid="{1787C933-1F9A-474B-94C4-ACF8D47EE646}"/>
    <cellStyle name="Normal 7 4 4 2 2" xfId="1434" xr:uid="{00000000-0005-0000-0000-000071070000}"/>
    <cellStyle name="Normal 7 4 4 2 2 10" xfId="13042" xr:uid="{85D260CD-ECE6-4BDB-B90F-7767C72C53D5}"/>
    <cellStyle name="Normal 7 4 4 2 2 2" xfId="2833" xr:uid="{00000000-0005-0000-0000-000089080000}"/>
    <cellStyle name="Normal 7 4 4 2 2 2 2" xfId="3455" xr:uid="{00000000-0005-0000-0000-00008A080000}"/>
    <cellStyle name="Normal 7 4 4 2 2 2 2 2" xfId="6510" xr:uid="{B0689EE3-D10E-460E-9499-3C1AFF201603}"/>
    <cellStyle name="Normal 7 4 4 2 2 2 2 2 2" xfId="27706" xr:uid="{F87B1CF3-4D27-433F-AEB6-4849FE48B7BE}"/>
    <cellStyle name="Normal 7 4 4 2 2 2 2 2 3" xfId="16081" xr:uid="{09436EDD-7B29-41AF-B1F1-BCEC022D3963}"/>
    <cellStyle name="Normal 7 4 4 2 2 2 2 3" xfId="8534" xr:uid="{8D76F6F3-08D3-4D55-883F-27E1666CE904}"/>
    <cellStyle name="Normal 7 4 4 2 2 2 2 3 2" xfId="18914" xr:uid="{BC115AB2-6628-4205-B78C-F266D4F8CD53}"/>
    <cellStyle name="Normal 7 4 4 2 2 2 2 4" xfId="11367" xr:uid="{A8742545-96B9-4C68-BB6A-E1AEAD17E7C4}"/>
    <cellStyle name="Normal 7 4 4 2 2 2 2 4 2" xfId="21747" xr:uid="{98077CBB-A4A3-4B92-8568-D1EC04E51BCA}"/>
    <cellStyle name="Normal 7 4 4 2 2 2 2 5" xfId="25333" xr:uid="{D866E4A2-C79F-444C-A4E1-DAB3A77704E1}"/>
    <cellStyle name="Normal 7 4 4 2 2 2 2 6" xfId="14042" xr:uid="{1FA1CED8-CA7B-4386-9666-50BF16F6D7AE}"/>
    <cellStyle name="Normal 7 4 4 2 2 2 3" xfId="4369" xr:uid="{0DAD4E56-0B56-42BE-BBA3-FC5733DFFF43}"/>
    <cellStyle name="Normal 7 4 4 2 2 2 3 2" xfId="9141" xr:uid="{105A3B7F-F95A-4D38-AA5A-0218E258D147}"/>
    <cellStyle name="Normal 7 4 4 2 2 2 3 2 2" xfId="29184" xr:uid="{9E197F34-F4F8-449E-BC15-E5F56BE7EE69}"/>
    <cellStyle name="Normal 7 4 4 2 2 2 3 2 3" xfId="19521" xr:uid="{0E93FDFD-73C9-46BA-9CB3-0CF54B0594EB}"/>
    <cellStyle name="Normal 7 4 4 2 2 2 3 3" xfId="11974" xr:uid="{4DAAE4C4-1896-44CD-A007-6C93B672DEB7}"/>
    <cellStyle name="Normal 7 4 4 2 2 2 3 3 2" xfId="22354" xr:uid="{1931F75A-796A-4B3B-89E8-933BD93EAF88}"/>
    <cellStyle name="Normal 7 4 4 2 2 2 3 4" xfId="25557" xr:uid="{072D2D10-7B7D-4B65-BC32-6BFD4E46F379}"/>
    <cellStyle name="Normal 7 4 4 2 2 2 3 5" xfId="16688" xr:uid="{EA5C8DFA-B06A-41F5-9FB1-BEE951D0CF65}"/>
    <cellStyle name="Normal 7 4 4 2 2 2 4" xfId="6049" xr:uid="{9ED16AA7-F360-4202-AB4C-D8C141A8E0C9}"/>
    <cellStyle name="Normal 7 4 4 2 2 2 4 2" xfId="28433" xr:uid="{08334893-4728-4854-B02F-B20CA7ACE106}"/>
    <cellStyle name="Normal 7 4 4 2 2 2 4 3" xfId="15503" xr:uid="{E45DE93C-3E44-4B63-8658-F9BF77A3F236}"/>
    <cellStyle name="Normal 7 4 4 2 2 2 5" xfId="7956" xr:uid="{B44D6036-ED79-4F4A-B1EB-626F643EB465}"/>
    <cellStyle name="Normal 7 4 4 2 2 2 5 2" xfId="18336" xr:uid="{B9EB0688-D67C-43ED-8CF5-A010D5608565}"/>
    <cellStyle name="Normal 7 4 4 2 2 2 6" xfId="10789" xr:uid="{2C09063D-25A9-413E-8F72-31835EC2AABA}"/>
    <cellStyle name="Normal 7 4 4 2 2 2 6 2" xfId="21169" xr:uid="{FDDA696B-39FC-44CD-BEFC-D8925BB1D484}"/>
    <cellStyle name="Normal 7 4 4 2 2 2 7" xfId="23131" xr:uid="{EE77D4BC-B01A-4857-8FD9-A3277F61286D}"/>
    <cellStyle name="Normal 7 4 4 2 2 2 8" xfId="13309" xr:uid="{D7EA7EE7-B82D-4043-8A0B-B0E6CF6892C8}"/>
    <cellStyle name="Normal 7 4 4 2 2 3" xfId="3456" xr:uid="{00000000-0005-0000-0000-00008B080000}"/>
    <cellStyle name="Normal 7 4 4 2 2 3 2" xfId="4586" xr:uid="{0A2EBD96-5343-4C53-A307-37B25ADC726E}"/>
    <cellStyle name="Normal 7 4 4 2 2 3 2 2" xfId="9358" xr:uid="{B7D332E5-2E09-4014-96B1-2C5C2738B2E4}"/>
    <cellStyle name="Normal 7 4 4 2 2 3 2 2 2" xfId="19738" xr:uid="{FFBD64CA-DA1C-4BB5-9282-DF6B817BD172}"/>
    <cellStyle name="Normal 7 4 4 2 2 3 2 3" xfId="12191" xr:uid="{2B77A7CA-EE70-44B3-8F8B-94F9305BBC2A}"/>
    <cellStyle name="Normal 7 4 4 2 2 3 2 3 2" xfId="22571" xr:uid="{18C8B68B-75B3-48CA-82A5-BD04641DB0F0}"/>
    <cellStyle name="Normal 7 4 4 2 2 3 2 4" xfId="28439" xr:uid="{371F78E5-887F-4666-B682-8E8898BBF52B}"/>
    <cellStyle name="Normal 7 4 4 2 2 3 2 5" xfId="16905" xr:uid="{B51432E6-24D0-4EB4-8058-909E6B13D686}"/>
    <cellStyle name="Normal 7 4 4 2 2 3 3" xfId="6511" xr:uid="{EBFEE145-7C44-4FEA-A424-560480DD22B9}"/>
    <cellStyle name="Normal 7 4 4 2 2 3 3 2" xfId="16082" xr:uid="{AC61386E-B397-4853-83DC-5AF087868306}"/>
    <cellStyle name="Normal 7 4 4 2 2 3 4" xfId="8535" xr:uid="{FDE0BA1F-9267-4564-94C9-C081213DD651}"/>
    <cellStyle name="Normal 7 4 4 2 2 3 4 2" xfId="18915" xr:uid="{1BE319B7-4E1A-4DCB-9664-0E818A5C84CD}"/>
    <cellStyle name="Normal 7 4 4 2 2 3 5" xfId="11368" xr:uid="{D0543F52-B8AC-4B37-819C-9DD0F9F23915}"/>
    <cellStyle name="Normal 7 4 4 2 2 3 5 2" xfId="21748" xr:uid="{C2548F04-A02E-4CD9-AAD1-D362474D311D}"/>
    <cellStyle name="Normal 7 4 4 2 2 3 6" xfId="23053" xr:uid="{001E25AE-D7A2-415C-A238-CF147CEF1ED8}"/>
    <cellStyle name="Normal 7 4 4 2 2 3 7" xfId="14043" xr:uid="{9A645B1E-FA20-4A76-94D7-27A4F1B0F564}"/>
    <cellStyle name="Normal 7 4 4 2 2 4" xfId="3454" xr:uid="{00000000-0005-0000-0000-00008C080000}"/>
    <cellStyle name="Normal 7 4 4 2 2 4 2" xfId="6509" xr:uid="{DB8979AA-4BDB-435B-A2C3-7F281B79A5DB}"/>
    <cellStyle name="Normal 7 4 4 2 2 4 2 2" xfId="27624" xr:uid="{1364445D-4378-4F8B-8E18-5CA8A1B837D2}"/>
    <cellStyle name="Normal 7 4 4 2 2 4 2 3" xfId="16080" xr:uid="{AE9BD2D5-10BC-4B9B-B911-5F91E53CB1D2}"/>
    <cellStyle name="Normal 7 4 4 2 2 4 3" xfId="8533" xr:uid="{AB089DE0-4D9C-4850-ABE7-B6F9056C3B5A}"/>
    <cellStyle name="Normal 7 4 4 2 2 4 3 2" xfId="18913" xr:uid="{088AB71F-1714-47EF-B619-63A0C5103E0F}"/>
    <cellStyle name="Normal 7 4 4 2 2 4 4" xfId="11366" xr:uid="{E6788041-E3DF-4264-B2C2-F3EB8F695F17}"/>
    <cellStyle name="Normal 7 4 4 2 2 4 4 2" xfId="21746" xr:uid="{F513B7B1-0713-491D-922C-7C02520EB424}"/>
    <cellStyle name="Normal 7 4 4 2 2 4 5" xfId="24472" xr:uid="{BD33F25E-4D01-43E2-A79E-DACF017A302B}"/>
    <cellStyle name="Normal 7 4 4 2 2 4 6" xfId="14041" xr:uid="{AA518B72-551D-49FF-97B6-5F5E268E2048}"/>
    <cellStyle name="Normal 7 4 4 2 2 5" xfId="4243" xr:uid="{6424EC82-10A1-42F5-9FFA-D6F9DA223917}"/>
    <cellStyle name="Normal 7 4 4 2 2 5 2" xfId="9015" xr:uid="{C0A51B5F-A418-46AF-81D2-8B163386F866}"/>
    <cellStyle name="Normal 7 4 4 2 2 5 2 2" xfId="29086" xr:uid="{7EBFC413-0B91-49A7-BDAD-66B27BE1A561}"/>
    <cellStyle name="Normal 7 4 4 2 2 5 2 3" xfId="19395" xr:uid="{13EEF0C0-7C9E-4888-9368-D49232433AAC}"/>
    <cellStyle name="Normal 7 4 4 2 2 5 3" xfId="11848" xr:uid="{CC1BFE65-A6EB-4675-B539-0C46A4A8B8A0}"/>
    <cellStyle name="Normal 7 4 4 2 2 5 3 2" xfId="22228" xr:uid="{2C82E1B6-16C8-4636-AE8B-2C290E7D2D6E}"/>
    <cellStyle name="Normal 7 4 4 2 2 5 4" xfId="23100" xr:uid="{B184A7CB-64E8-4552-9480-71A0B3794C87}"/>
    <cellStyle name="Normal 7 4 4 2 2 5 5" xfId="16562" xr:uid="{35234B4C-12F7-43EA-BCE1-C58380744C48}"/>
    <cellStyle name="Normal 7 4 4 2 2 6" xfId="5451" xr:uid="{C937A26F-B1D4-4453-9186-D297675A8C84}"/>
    <cellStyle name="Normal 7 4 4 2 2 6 2" xfId="26123" xr:uid="{C4976971-ADAE-423B-AE09-1C6B9BD6BE9E}"/>
    <cellStyle name="Normal 7 4 4 2 2 6 3" xfId="14748" xr:uid="{2AFE0F13-E501-4D26-96E0-F1BDEF3312A4}"/>
    <cellStyle name="Normal 7 4 4 2 2 7" xfId="7201" xr:uid="{C07BAA99-A4AD-40A8-8A24-D840DC98A042}"/>
    <cellStyle name="Normal 7 4 4 2 2 7 2" xfId="17581" xr:uid="{87D137C4-F41A-4C53-BD2A-2A75BD6A7E74}"/>
    <cellStyle name="Normal 7 4 4 2 2 8" xfId="10034" xr:uid="{2E0ADCB0-F339-4F9E-8A5D-752AB01A92F3}"/>
    <cellStyle name="Normal 7 4 4 2 2 8 2" xfId="20414" xr:uid="{6B75B93F-10E8-49C0-950C-F9A78D9836EF}"/>
    <cellStyle name="Normal 7 4 4 2 2 9" xfId="24459" xr:uid="{73C2BF4B-6624-44F6-8D87-B3A3255B3196}"/>
    <cellStyle name="Normal 7 4 4 2 3" xfId="2832" xr:uid="{00000000-0005-0000-0000-00008D080000}"/>
    <cellStyle name="Normal 7 4 4 2 3 2" xfId="3457" xr:uid="{00000000-0005-0000-0000-00008E080000}"/>
    <cellStyle name="Normal 7 4 4 2 3 2 2" xfId="6512" xr:uid="{34236F50-C037-4F8D-B6B2-6F0363CB5844}"/>
    <cellStyle name="Normal 7 4 4 2 3 2 2 2" xfId="28485" xr:uid="{339F1BE5-9433-44FE-A763-3AF771840D39}"/>
    <cellStyle name="Normal 7 4 4 2 3 2 2 3" xfId="16083" xr:uid="{61EB5AE0-87F8-4BF5-B28C-B790D2F2AC84}"/>
    <cellStyle name="Normal 7 4 4 2 3 2 3" xfId="8536" xr:uid="{650E8CFB-2725-44A8-89A1-D7BA0FE2923E}"/>
    <cellStyle name="Normal 7 4 4 2 3 2 3 2" xfId="18916" xr:uid="{91C5B97E-2457-4587-9FA5-4B5E372B5DCA}"/>
    <cellStyle name="Normal 7 4 4 2 3 2 4" xfId="11369" xr:uid="{DA7DFC6C-B0AC-4C3E-A861-98A860641B96}"/>
    <cellStyle name="Normal 7 4 4 2 3 2 4 2" xfId="21749" xr:uid="{C6B46EAB-3A80-43F7-B514-D3D782DCE271}"/>
    <cellStyle name="Normal 7 4 4 2 3 2 5" xfId="24498" xr:uid="{D8A95826-72A8-43FF-BD71-35E9BCBFCE99}"/>
    <cellStyle name="Normal 7 4 4 2 3 2 6" xfId="14044" xr:uid="{79DA3B40-853C-4D18-8FE6-C40E89EF19E0}"/>
    <cellStyle name="Normal 7 4 4 2 3 3" xfId="4368" xr:uid="{5718650D-9B49-4598-94A3-96C121F7519F}"/>
    <cellStyle name="Normal 7 4 4 2 3 3 2" xfId="9140" xr:uid="{50B08A76-5F8B-479D-99B5-B4F20FA5D439}"/>
    <cellStyle name="Normal 7 4 4 2 3 3 2 2" xfId="29183" xr:uid="{61F201DD-B55C-4156-A085-167C97EE008E}"/>
    <cellStyle name="Normal 7 4 4 2 3 3 2 3" xfId="19520" xr:uid="{DC5B0B79-D730-4828-98F9-CC47A1978333}"/>
    <cellStyle name="Normal 7 4 4 2 3 3 3" xfId="11973" xr:uid="{28D945B7-1103-47D4-A6EB-162A9E1A71DA}"/>
    <cellStyle name="Normal 7 4 4 2 3 3 3 2" xfId="22353" xr:uid="{E65617C7-B9F8-476B-8BF2-97882EAC814A}"/>
    <cellStyle name="Normal 7 4 4 2 3 3 4" xfId="23055" xr:uid="{3C537B82-AA9A-467F-ACA3-8F8ED612691F}"/>
    <cellStyle name="Normal 7 4 4 2 3 3 5" xfId="16687" xr:uid="{B7C056BC-24CF-4E2A-9F1C-4734D38A5989}"/>
    <cellStyle name="Normal 7 4 4 2 3 4" xfId="6048" xr:uid="{8614F297-A17E-4D0E-870D-3711AD73852B}"/>
    <cellStyle name="Normal 7 4 4 2 3 4 2" xfId="27641" xr:uid="{BA3C52BA-3AC7-4896-92F9-7A7300903EC5}"/>
    <cellStyle name="Normal 7 4 4 2 3 4 3" xfId="15502" xr:uid="{2876EE0A-FAFE-4DB0-A291-825A606682A6}"/>
    <cellStyle name="Normal 7 4 4 2 3 5" xfId="7955" xr:uid="{DB2DE750-5190-4404-B65E-67182576AD24}"/>
    <cellStyle name="Normal 7 4 4 2 3 5 2" xfId="18335" xr:uid="{882DBBCA-7C96-4DDE-A6C7-39C2E96C92ED}"/>
    <cellStyle name="Normal 7 4 4 2 3 6" xfId="10788" xr:uid="{45FA64DC-7A4B-4A17-9FB9-EAE8C4D295C8}"/>
    <cellStyle name="Normal 7 4 4 2 3 6 2" xfId="21168" xr:uid="{D2095383-C4E5-473E-A330-898A2D163753}"/>
    <cellStyle name="Normal 7 4 4 2 3 7" xfId="22896" xr:uid="{A02929AC-6E9B-44A5-80F6-0B24F1028588}"/>
    <cellStyle name="Normal 7 4 4 2 3 8" xfId="13308" xr:uid="{5B80B824-8D58-4B5C-AE5C-EDE867B145B7}"/>
    <cellStyle name="Normal 7 4 4 2 4" xfId="3458" xr:uid="{00000000-0005-0000-0000-00008F080000}"/>
    <cellStyle name="Normal 7 4 4 2 4 2" xfId="4587" xr:uid="{EB627D3D-2681-4252-9B95-0E8D4C27F3C3}"/>
    <cellStyle name="Normal 7 4 4 2 4 2 2" xfId="9359" xr:uid="{1C290444-83FC-41FC-B6A0-8BFA93D20B08}"/>
    <cellStyle name="Normal 7 4 4 2 4 2 2 2" xfId="19739" xr:uid="{0F8BD4ED-A530-4B81-8098-D4E0E51C95B1}"/>
    <cellStyle name="Normal 7 4 4 2 4 2 3" xfId="12192" xr:uid="{236D53CA-13DE-41CD-B516-3C2D9C7EACBB}"/>
    <cellStyle name="Normal 7 4 4 2 4 2 3 2" xfId="22572" xr:uid="{7BFB50A7-875F-418A-AF09-1025B45772EF}"/>
    <cellStyle name="Normal 7 4 4 2 4 2 4" xfId="25977" xr:uid="{D9B52417-CCBE-49AE-B848-B57D3E63404E}"/>
    <cellStyle name="Normal 7 4 4 2 4 2 5" xfId="16906" xr:uid="{517A41E9-BAC1-4FCE-BFF1-D519FE74BAC8}"/>
    <cellStyle name="Normal 7 4 4 2 4 3" xfId="6513" xr:uid="{715B2ACF-BA4F-4DF4-A8D1-52A2E092DDE9}"/>
    <cellStyle name="Normal 7 4 4 2 4 3 2" xfId="16084" xr:uid="{0D8CF97E-21EB-4AC7-A2BA-9764C4015C9E}"/>
    <cellStyle name="Normal 7 4 4 2 4 4" xfId="8537" xr:uid="{A22FAA5C-A938-4B0B-9F88-ACABAE0B73A9}"/>
    <cellStyle name="Normal 7 4 4 2 4 4 2" xfId="18917" xr:uid="{D9A5A6CF-640A-43A0-9D79-261DAED40A5C}"/>
    <cellStyle name="Normal 7 4 4 2 4 5" xfId="11370" xr:uid="{265CEEB0-A996-4D92-8966-842C11952763}"/>
    <cellStyle name="Normal 7 4 4 2 4 5 2" xfId="21750" xr:uid="{16F38D62-10F3-4B07-B1CE-B2AD6A5F059C}"/>
    <cellStyle name="Normal 7 4 4 2 4 6" xfId="22706" xr:uid="{68B1762D-D6C1-4593-8ADC-EC870A07BDF8}"/>
    <cellStyle name="Normal 7 4 4 2 4 7" xfId="14045" xr:uid="{12A4D8A0-42B0-4D28-B709-D35887FE31D9}"/>
    <cellStyle name="Normal 7 4 4 2 5" xfId="3453" xr:uid="{00000000-0005-0000-0000-000090080000}"/>
    <cellStyle name="Normal 7 4 4 2 5 2" xfId="6508" xr:uid="{71442CDA-8704-465A-9E78-1DF9673FDA59}"/>
    <cellStyle name="Normal 7 4 4 2 5 2 2" xfId="26470" xr:uid="{7968241E-6B5D-4F67-9009-FAA894F99D23}"/>
    <cellStyle name="Normal 7 4 4 2 5 2 3" xfId="16079" xr:uid="{F0CB1509-292A-48DF-97E6-9585DCB4F1B9}"/>
    <cellStyle name="Normal 7 4 4 2 5 3" xfId="8532" xr:uid="{0AAAFE54-847A-489F-AF1C-63C13B231E16}"/>
    <cellStyle name="Normal 7 4 4 2 5 3 2" xfId="18912" xr:uid="{A7AE5073-9934-4218-95BB-4C13A6598B37}"/>
    <cellStyle name="Normal 7 4 4 2 5 4" xfId="11365" xr:uid="{A9D3F44A-5F53-4F95-B187-DB99A473ACC0}"/>
    <cellStyle name="Normal 7 4 4 2 5 4 2" xfId="21745" xr:uid="{11B55F38-7F1C-4A4E-B4E8-833C6941F2AB}"/>
    <cellStyle name="Normal 7 4 4 2 5 5" xfId="25095" xr:uid="{3AB56816-3174-4584-B530-8EBDB09C1D5E}"/>
    <cellStyle name="Normal 7 4 4 2 5 6" xfId="14040" xr:uid="{81C8A64A-C038-4D7B-B98F-C8EAF384ECC4}"/>
    <cellStyle name="Normal 7 4 4 2 6" xfId="2551" xr:uid="{00000000-0005-0000-0000-000091080000}"/>
    <cellStyle name="Normal 7 4 4 2 6 2" xfId="5823" xr:uid="{F20CE6BA-12C7-4C14-A008-A15032D5A25B}"/>
    <cellStyle name="Normal 7 4 4 2 6 2 2" xfId="27586" xr:uid="{5BEA6F7A-80FC-4FFF-AAE9-237450D76ED5}"/>
    <cellStyle name="Normal 7 4 4 2 6 2 3" xfId="15223" xr:uid="{F90B9A98-A7E6-451C-8BAE-57C7F3A42DEA}"/>
    <cellStyle name="Normal 7 4 4 2 6 3" xfId="7676" xr:uid="{F23C6D6B-CF8D-40E4-A892-EFCF66043F69}"/>
    <cellStyle name="Normal 7 4 4 2 6 3 2" xfId="18056" xr:uid="{AFF8699B-7BCE-4E04-82FD-282E7A9342F1}"/>
    <cellStyle name="Normal 7 4 4 2 6 4" xfId="10509" xr:uid="{0D24AE76-6568-4B47-8025-7FA3A808C65A}"/>
    <cellStyle name="Normal 7 4 4 2 6 4 2" xfId="20889" xr:uid="{86768A89-C52D-46AE-9800-33A4FE29CFD8}"/>
    <cellStyle name="Normal 7 4 4 2 6 5" xfId="24199" xr:uid="{91F6AB87-A6E4-486E-A0B5-0D2DA2143D03}"/>
    <cellStyle name="Normal 7 4 4 2 6 6" xfId="12939" xr:uid="{C866F9FC-8C70-4F91-A275-BC83D5C86989}"/>
    <cellStyle name="Normal 7 4 4 2 7" xfId="2245" xr:uid="{00000000-0005-0000-0000-000087080000}"/>
    <cellStyle name="Normal 7 4 4 2 7 2" xfId="7372" xr:uid="{26283281-5ABF-482D-B5B3-127F8E984BFF}"/>
    <cellStyle name="Normal 7 4 4 2 7 2 2" xfId="17752" xr:uid="{2A060D8B-9545-4E67-BD93-DE0D9596E7FB}"/>
    <cellStyle name="Normal 7 4 4 2 7 3" xfId="10205" xr:uid="{F58D38A8-DBD8-41D8-AF5C-8D0538519E16}"/>
    <cellStyle name="Normal 7 4 4 2 7 3 2" xfId="20585" xr:uid="{5E0907C3-349F-4D28-A9D8-857AE3176668}"/>
    <cellStyle name="Normal 7 4 4 2 7 4" xfId="22752" xr:uid="{FD00B7D4-3539-4198-9907-1464487681AC}"/>
    <cellStyle name="Normal 7 4 4 2 7 5" xfId="14919" xr:uid="{BA2D0341-9462-4C2B-AF9D-67FB8C251BA0}"/>
    <cellStyle name="Normal 7 4 4 2 8" xfId="3798" xr:uid="{DAA32352-6BAD-430F-9A17-F7EF7AB6614A}"/>
    <cellStyle name="Normal 7 4 4 2 8 2" xfId="8634" xr:uid="{CD6C34D6-6911-49EF-B3EA-F852754DDF1F}"/>
    <cellStyle name="Normal 7 4 4 2 8 2 2" xfId="19014" xr:uid="{F97DB3D1-9FE7-40C0-8B08-55F2D4C221F4}"/>
    <cellStyle name="Normal 7 4 4 2 8 3" xfId="11467" xr:uid="{FCEA4E2D-C2D2-4663-92A4-343D02BD1178}"/>
    <cellStyle name="Normal 7 4 4 2 8 3 2" xfId="21847" xr:uid="{E050C544-35DC-4BD0-BCB9-42DCBE06AECA}"/>
    <cellStyle name="Normal 7 4 4 2 8 4" xfId="16181" xr:uid="{EC44B864-D532-4297-BAE3-94C32EBC660A}"/>
    <cellStyle name="Normal 7 4 4 2 9" xfId="5450" xr:uid="{EE4BCC74-C422-439B-AD8A-2B512A0795F4}"/>
    <cellStyle name="Normal 7 4 4 2 9 2" xfId="14747" xr:uid="{F516A8B1-8CC9-4949-9E5F-848D22370AAE}"/>
    <cellStyle name="Normal 7 4 4 3" xfId="1435" xr:uid="{00000000-0005-0000-0000-000072070000}"/>
    <cellStyle name="Normal 7 4 4 3 10" xfId="10035" xr:uid="{0AD9C01A-7272-4FE1-A52F-22B7BBD12FF2}"/>
    <cellStyle name="Normal 7 4 4 3 10 2" xfId="20415" xr:uid="{36F7C331-6751-4B69-8C0D-AB4B7C300153}"/>
    <cellStyle name="Normal 7 4 4 3 11" xfId="24031" xr:uid="{BA681105-BE24-4BB5-8D87-F19F049BCC02}"/>
    <cellStyle name="Normal 7 4 4 3 12" xfId="12636" xr:uid="{99999AEE-47FD-4FA7-8FD4-45B02F09CBEB}"/>
    <cellStyle name="Normal 7 4 4 3 2" xfId="2834" xr:uid="{00000000-0005-0000-0000-000093080000}"/>
    <cellStyle name="Normal 7 4 4 3 2 2" xfId="3460" xr:uid="{00000000-0005-0000-0000-000094080000}"/>
    <cellStyle name="Normal 7 4 4 3 2 2 2" xfId="6515" xr:uid="{034D1EAC-D921-43B0-9889-CD6826907649}"/>
    <cellStyle name="Normal 7 4 4 3 2 2 2 2" xfId="28679" xr:uid="{053950AF-9542-4417-9943-2597D0C02EBD}"/>
    <cellStyle name="Normal 7 4 4 3 2 2 2 3" xfId="16086" xr:uid="{D1C17C96-AF36-4CC9-96B3-454480DA749B}"/>
    <cellStyle name="Normal 7 4 4 3 2 2 3" xfId="8539" xr:uid="{986437B4-FBB8-4F2F-BB70-FA6454ADB463}"/>
    <cellStyle name="Normal 7 4 4 3 2 2 3 2" xfId="18919" xr:uid="{4C575817-6CB8-496D-BF09-ABB4A9CF2DCD}"/>
    <cellStyle name="Normal 7 4 4 3 2 2 4" xfId="11372" xr:uid="{54F9B92A-66AA-45B3-866D-B16A31EC942C}"/>
    <cellStyle name="Normal 7 4 4 3 2 2 4 2" xfId="21752" xr:uid="{2502CA8E-522F-42A9-B245-AF35E3C98EA0}"/>
    <cellStyle name="Normal 7 4 4 3 2 2 5" xfId="23906" xr:uid="{1D2E9EE8-F643-4313-AF75-E46F10BE5FC2}"/>
    <cellStyle name="Normal 7 4 4 3 2 2 6" xfId="14047" xr:uid="{C13405EC-5891-4A8E-8B7C-BC6D51C259A8}"/>
    <cellStyle name="Normal 7 4 4 3 2 3" xfId="4370" xr:uid="{0659832D-C1DD-467F-B7B6-1FE42F2F2940}"/>
    <cellStyle name="Normal 7 4 4 3 2 3 2" xfId="9142" xr:uid="{E6B3A5D8-7DA3-45F9-9942-9F0A3EF5ABB4}"/>
    <cellStyle name="Normal 7 4 4 3 2 3 2 2" xfId="29185" xr:uid="{BB606388-E4A1-42F9-9CF4-70216C3CF050}"/>
    <cellStyle name="Normal 7 4 4 3 2 3 2 3" xfId="19522" xr:uid="{EDFCAAEA-3CFC-4FDC-99F1-1183F7FC1430}"/>
    <cellStyle name="Normal 7 4 4 3 2 3 3" xfId="11975" xr:uid="{E656D6CD-A3F3-4801-985F-D85295FA1C57}"/>
    <cellStyle name="Normal 7 4 4 3 2 3 3 2" xfId="22355" xr:uid="{5155C7CA-726A-4A03-988F-9D04AEDE7B53}"/>
    <cellStyle name="Normal 7 4 4 3 2 3 4" xfId="23312" xr:uid="{FF037F3A-C9EE-4789-8D8F-16D1F83D2BA6}"/>
    <cellStyle name="Normal 7 4 4 3 2 3 5" xfId="16689" xr:uid="{8113FA6A-9C2B-46E4-9489-643A315959DF}"/>
    <cellStyle name="Normal 7 4 4 3 2 4" xfId="6050" xr:uid="{DE932555-5864-4A68-B63A-46AF8A2B591A}"/>
    <cellStyle name="Normal 7 4 4 3 2 4 2" xfId="28606" xr:uid="{E8D0DB87-9700-4EAB-990B-2381980AF999}"/>
    <cellStyle name="Normal 7 4 4 3 2 4 3" xfId="15504" xr:uid="{675359B0-1C01-40AA-B61F-9A4003C9AC56}"/>
    <cellStyle name="Normal 7 4 4 3 2 5" xfId="7957" xr:uid="{49DF7570-FCF9-426A-8F55-B6D9CDC1FB76}"/>
    <cellStyle name="Normal 7 4 4 3 2 5 2" xfId="18337" xr:uid="{4CFF227B-804B-4CC6-83BE-B35A6B8DAFBA}"/>
    <cellStyle name="Normal 7 4 4 3 2 6" xfId="10790" xr:uid="{04644EAF-96E5-4873-9266-32AAE5E3774A}"/>
    <cellStyle name="Normal 7 4 4 3 2 6 2" xfId="21170" xr:uid="{C81BB689-44C1-4D2A-82D1-C28D0552B0D8}"/>
    <cellStyle name="Normal 7 4 4 3 2 7" xfId="24867" xr:uid="{807E4EA1-9D04-4E45-83F2-68B50B7A8515}"/>
    <cellStyle name="Normal 7 4 4 3 2 8" xfId="13310" xr:uid="{BD10ACE1-8FCF-4488-A07D-D7342DFEBAD6}"/>
    <cellStyle name="Normal 7 4 4 3 3" xfId="3461" xr:uid="{00000000-0005-0000-0000-000095080000}"/>
    <cellStyle name="Normal 7 4 4 3 3 2" xfId="4588" xr:uid="{A474941C-FDE8-462E-80AC-1AEBB47CFAA8}"/>
    <cellStyle name="Normal 7 4 4 3 3 2 2" xfId="9360" xr:uid="{8C1074CE-37B7-4913-A6FF-6C6D691F1ED5}"/>
    <cellStyle name="Normal 7 4 4 3 3 2 2 2" xfId="29330" xr:uid="{A451520F-E369-4C5D-9818-8B2B69613E76}"/>
    <cellStyle name="Normal 7 4 4 3 3 2 2 3" xfId="19740" xr:uid="{9F6772C3-147C-42B4-9790-4925794F556E}"/>
    <cellStyle name="Normal 7 4 4 3 3 2 3" xfId="12193" xr:uid="{231DC338-AEDB-4BF9-A826-BC73AD859B1C}"/>
    <cellStyle name="Normal 7 4 4 3 3 2 3 2" xfId="22573" xr:uid="{092FBB8C-4A28-4367-B46E-126423D2A717}"/>
    <cellStyle name="Normal 7 4 4 3 3 2 4" xfId="25335" xr:uid="{0987B2FE-3244-4645-A112-18F593F4BCFA}"/>
    <cellStyle name="Normal 7 4 4 3 3 2 5" xfId="16907" xr:uid="{67B67DB3-2EDC-4FB1-868F-EDBA5B21871B}"/>
    <cellStyle name="Normal 7 4 4 3 3 3" xfId="6516" xr:uid="{AC414C89-6E7D-4392-B1CC-1E182DA39C3D}"/>
    <cellStyle name="Normal 7 4 4 3 3 3 2" xfId="28408" xr:uid="{8DBF70E8-8A8F-4CCD-83F2-87CABD6C61ED}"/>
    <cellStyle name="Normal 7 4 4 3 3 3 3" xfId="16087" xr:uid="{037F70C4-A8F5-46D9-9E67-E1D66CF33B36}"/>
    <cellStyle name="Normal 7 4 4 3 3 4" xfId="8540" xr:uid="{CFABD363-A6D3-452D-930E-013BC2326696}"/>
    <cellStyle name="Normal 7 4 4 3 3 4 2" xfId="18920" xr:uid="{55E0E2B5-57F9-4C00-9C63-80DB3467B08E}"/>
    <cellStyle name="Normal 7 4 4 3 3 5" xfId="11373" xr:uid="{BAEB42AC-B1BC-4DBE-B93C-B07B4FF468F7}"/>
    <cellStyle name="Normal 7 4 4 3 3 5 2" xfId="21753" xr:uid="{08795ADC-573E-43A9-A426-73BD16C606C4}"/>
    <cellStyle name="Normal 7 4 4 3 3 6" xfId="25142" xr:uid="{C7CCA1E3-02D1-4BB8-AD9F-084A8C76BBD2}"/>
    <cellStyle name="Normal 7 4 4 3 3 7" xfId="14048" xr:uid="{6C3CDA8A-5BA2-48C0-82AD-A38D7AA7E568}"/>
    <cellStyle name="Normal 7 4 4 3 4" xfId="3459" xr:uid="{00000000-0005-0000-0000-000096080000}"/>
    <cellStyle name="Normal 7 4 4 3 4 2" xfId="6514" xr:uid="{F9090B4D-F3CC-4F61-8095-3B8BE0779478}"/>
    <cellStyle name="Normal 7 4 4 3 4 2 2" xfId="26421" xr:uid="{D379E330-4095-4BDC-97F3-0ADCF8EECFBB}"/>
    <cellStyle name="Normal 7 4 4 3 4 2 3" xfId="16085" xr:uid="{D375E2F8-E8AE-4EEF-8ED1-BBDAD5360910}"/>
    <cellStyle name="Normal 7 4 4 3 4 3" xfId="8538" xr:uid="{A18FDA77-F04D-4DF8-A347-B24A599E4CFD}"/>
    <cellStyle name="Normal 7 4 4 3 4 3 2" xfId="18918" xr:uid="{88DD5590-8B64-4490-8E7C-9C0CAEA6849D}"/>
    <cellStyle name="Normal 7 4 4 3 4 4" xfId="11371" xr:uid="{524758A7-14DA-41D6-9A4A-6D4F48CE43A8}"/>
    <cellStyle name="Normal 7 4 4 3 4 4 2" xfId="21751" xr:uid="{2385AD1A-2651-4DD3-A382-D510A661377B}"/>
    <cellStyle name="Normal 7 4 4 3 4 5" xfId="23401" xr:uid="{76C33ED5-E615-4081-8154-0EFD014530B6}"/>
    <cellStyle name="Normal 7 4 4 3 4 6" xfId="14046" xr:uid="{A7C35981-5852-4505-AB7C-66BF7BBD2B18}"/>
    <cellStyle name="Normal 7 4 4 3 5" xfId="2594" xr:uid="{00000000-0005-0000-0000-000097080000}"/>
    <cellStyle name="Normal 7 4 4 3 5 2" xfId="5859" xr:uid="{F2599C98-B9A0-4118-9CE8-33021C6A6B6D}"/>
    <cellStyle name="Normal 7 4 4 3 5 2 2" xfId="27145" xr:uid="{76DC0338-C8F7-4BB1-A594-E523882A8B15}"/>
    <cellStyle name="Normal 7 4 4 3 5 2 3" xfId="15266" xr:uid="{5F33D464-7C8E-4DD5-9456-6D815C1F9100}"/>
    <cellStyle name="Normal 7 4 4 3 5 3" xfId="7719" xr:uid="{AFEF6897-243C-497C-A883-74FDF5E5B904}"/>
    <cellStyle name="Normal 7 4 4 3 5 3 2" xfId="18099" xr:uid="{943B9694-A54A-4FC0-BE14-C5768314675A}"/>
    <cellStyle name="Normal 7 4 4 3 5 4" xfId="10552" xr:uid="{A4072F29-C570-459A-B51F-E90C79C94AAA}"/>
    <cellStyle name="Normal 7 4 4 3 5 4 2" xfId="20932" xr:uid="{8051ED48-CFA2-4EF5-B914-29BDD6F917FF}"/>
    <cellStyle name="Normal 7 4 4 3 5 5" xfId="25263" xr:uid="{29DE1F0B-1A51-499B-8642-4715FCB8BDB9}"/>
    <cellStyle name="Normal 7 4 4 3 5 6" xfId="12982" xr:uid="{CB99174D-2904-4DB9-8D7E-5ED794E6D756}"/>
    <cellStyle name="Normal 7 4 4 3 6" xfId="2402" xr:uid="{00000000-0005-0000-0000-000092080000}"/>
    <cellStyle name="Normal 7 4 4 3 6 2" xfId="7529" xr:uid="{22B55CE2-FDBF-4440-B37F-3513AA4B2DB5}"/>
    <cellStyle name="Normal 7 4 4 3 6 2 2" xfId="17909" xr:uid="{00E4EC6B-257D-4D6E-B791-8B8C924B17E9}"/>
    <cellStyle name="Normal 7 4 4 3 6 3" xfId="10362" xr:uid="{1D14EC35-D8CD-41E6-A37C-78351754AA0E}"/>
    <cellStyle name="Normal 7 4 4 3 6 3 2" xfId="20742" xr:uid="{18DCC22E-5D92-407D-848C-517E166002DE}"/>
    <cellStyle name="Normal 7 4 4 3 6 4" xfId="23350" xr:uid="{6059F81A-D840-4902-B026-ABAEFA6A9F0B}"/>
    <cellStyle name="Normal 7 4 4 3 6 5" xfId="15076" xr:uid="{4D55F934-1FFC-4396-9F31-6D84758483DD}"/>
    <cellStyle name="Normal 7 4 4 3 7" xfId="4102" xr:uid="{6A1C0A1D-511F-4E74-B247-18BCDAE310FC}"/>
    <cellStyle name="Normal 7 4 4 3 7 2" xfId="8876" xr:uid="{27E6B2CE-1AFD-4862-9E16-5BF29D5C5909}"/>
    <cellStyle name="Normal 7 4 4 3 7 2 2" xfId="19256" xr:uid="{824FCCF6-6BC4-4C86-AB05-99C7ABE84B42}"/>
    <cellStyle name="Normal 7 4 4 3 7 3" xfId="11709" xr:uid="{05DB735E-454B-4105-88B9-5CC241F5CCCB}"/>
    <cellStyle name="Normal 7 4 4 3 7 3 2" xfId="22089" xr:uid="{81AFA6DA-3E88-4DB8-90F1-7319E912E8F2}"/>
    <cellStyle name="Normal 7 4 4 3 7 4" xfId="16423" xr:uid="{46FF35D0-51FF-4D94-B961-C26787B78596}"/>
    <cellStyle name="Normal 7 4 4 3 8" xfId="5452" xr:uid="{58EF8992-1F4B-41D3-A46F-97B36DCFC36A}"/>
    <cellStyle name="Normal 7 4 4 3 8 2" xfId="14749" xr:uid="{472FBAF2-5C4C-439D-9980-33A89F795071}"/>
    <cellStyle name="Normal 7 4 4 3 9" xfId="7202" xr:uid="{952ADF49-3098-473E-B217-95CF5041A2A8}"/>
    <cellStyle name="Normal 7 4 4 3 9 2" xfId="17582" xr:uid="{70E7D636-D7A1-460A-BE46-3B0A90B2B5F6}"/>
    <cellStyle name="Normal 7 4 4 4" xfId="1436" xr:uid="{00000000-0005-0000-0000-000073070000}"/>
    <cellStyle name="Normal 7 4 4 4 2" xfId="3462" xr:uid="{00000000-0005-0000-0000-000099080000}"/>
    <cellStyle name="Normal 7 4 4 4 2 2" xfId="6517" xr:uid="{F982CCF3-E4B3-45BC-9DF4-6F2C832F9625}"/>
    <cellStyle name="Normal 7 4 4 4 2 2 2" xfId="25834" xr:uid="{0C93712A-98B4-4A27-9406-FAAD6D859413}"/>
    <cellStyle name="Normal 7 4 4 4 2 2 3" xfId="16088" xr:uid="{48FB1532-3D66-4BB7-92D7-C502905FCC63}"/>
    <cellStyle name="Normal 7 4 4 4 2 3" xfId="8541" xr:uid="{4A994164-35D4-4108-80D3-9858944D52C1}"/>
    <cellStyle name="Normal 7 4 4 4 2 3 2" xfId="18921" xr:uid="{178C6F7F-B996-4AAC-9298-269F9631A294}"/>
    <cellStyle name="Normal 7 4 4 4 2 4" xfId="11374" xr:uid="{4FA9F0EE-E592-4579-A037-25E98C68D43D}"/>
    <cellStyle name="Normal 7 4 4 4 2 4 2" xfId="21754" xr:uid="{0FE6EAEE-F1E8-40B0-9D52-50A69A761F3A}"/>
    <cellStyle name="Normal 7 4 4 4 2 5" xfId="22764" xr:uid="{D6039679-CC4D-4C29-9FBD-23AA925B05DE}"/>
    <cellStyle name="Normal 7 4 4 4 2 6" xfId="14049" xr:uid="{AFEDC8C5-B75D-4B3B-A740-64D6C07312F0}"/>
    <cellStyle name="Normal 7 4 4 4 3" xfId="2831" xr:uid="{00000000-0005-0000-0000-00009A080000}"/>
    <cellStyle name="Normal 7 4 4 4 3 2" xfId="6047" xr:uid="{B47FB063-49D7-4081-8C3E-40F89A8ED9AD}"/>
    <cellStyle name="Normal 7 4 4 4 3 2 2" xfId="27733" xr:uid="{B792A0A3-E041-45B6-BFA5-6531E09A3C53}"/>
    <cellStyle name="Normal 7 4 4 4 3 2 3" xfId="15501" xr:uid="{12BEB11B-A442-450C-9428-A9E6BB086A87}"/>
    <cellStyle name="Normal 7 4 4 4 3 3" xfId="7954" xr:uid="{DA97BF09-2837-4C57-AB4E-94C0D8F31BD2}"/>
    <cellStyle name="Normal 7 4 4 4 3 3 2" xfId="18334" xr:uid="{5B287435-B7E4-48B5-9AA8-6B13DAD14B82}"/>
    <cellStyle name="Normal 7 4 4 4 3 4" xfId="10787" xr:uid="{0596FCAC-9CAA-4574-86D2-F97DE7354D19}"/>
    <cellStyle name="Normal 7 4 4 4 3 4 2" xfId="21167" xr:uid="{A899A5D7-41A6-498C-9BA0-19AD65E3F0A7}"/>
    <cellStyle name="Normal 7 4 4 4 3 5" xfId="25088" xr:uid="{68A8F8FA-735F-4F37-A8AD-7CF63DF62108}"/>
    <cellStyle name="Normal 7 4 4 4 3 6" xfId="13307" xr:uid="{E3C36802-0ABD-4645-B477-520D77839989}"/>
    <cellStyle name="Normal 7 4 4 4 4" xfId="4220" xr:uid="{44491943-E6A8-4D35-9E5F-48696B2FDF6C}"/>
    <cellStyle name="Normal 7 4 4 4 4 2" xfId="8992" xr:uid="{1E995EB1-E39A-482C-9073-C5620D091600}"/>
    <cellStyle name="Normal 7 4 4 4 4 2 2" xfId="19372" xr:uid="{2100FD03-C50A-4B77-A4DE-6A7C7745C0B5}"/>
    <cellStyle name="Normal 7 4 4 4 4 3" xfId="11825" xr:uid="{AE41E4D8-5D4B-4406-9864-AF1BE471B40F}"/>
    <cellStyle name="Normal 7 4 4 4 4 3 2" xfId="22205" xr:uid="{CA58DF2F-54B7-4BC1-B6A7-876B93D3E253}"/>
    <cellStyle name="Normal 7 4 4 4 4 4" xfId="22919" xr:uid="{3A848BF1-9B56-4355-A25C-B03A989D831A}"/>
    <cellStyle name="Normal 7 4 4 4 4 5" xfId="16539" xr:uid="{6E5F843C-BF66-444E-9962-572C83A6D746}"/>
    <cellStyle name="Normal 7 4 4 4 5" xfId="5453" xr:uid="{D13E76A0-1ECF-4EBD-9186-795140A7597B}"/>
    <cellStyle name="Normal 7 4 4 4 5 2" xfId="14750" xr:uid="{25EF9968-B704-4A78-9AD6-F02A07C76212}"/>
    <cellStyle name="Normal 7 4 4 4 6" xfId="7203" xr:uid="{1EC584B9-648C-453C-8CFB-406AB96E37EB}"/>
    <cellStyle name="Normal 7 4 4 4 6 2" xfId="17583" xr:uid="{E0CF6BBE-30B7-48B7-841A-C002A3E2060D}"/>
    <cellStyle name="Normal 7 4 4 4 7" xfId="10036" xr:uid="{460CF3DF-2A15-47CB-BF9D-651639FEFF7A}"/>
    <cellStyle name="Normal 7 4 4 4 7 2" xfId="20416" xr:uid="{01419667-F645-4A46-ABBE-D34331822207}"/>
    <cellStyle name="Normal 7 4 4 4 8" xfId="25154" xr:uid="{63897A23-9DF6-4E47-90C0-BA341FBC4E4F}"/>
    <cellStyle name="Normal 7 4 4 4 9" xfId="12794" xr:uid="{18F73C9F-56BF-4797-BE54-74F01120802D}"/>
    <cellStyle name="Normal 7 4 4 5" xfId="3463" xr:uid="{00000000-0005-0000-0000-00009B080000}"/>
    <cellStyle name="Normal 7 4 4 5 2" xfId="4589" xr:uid="{BBAA1457-EF96-48C1-BC26-BB325F7B0E53}"/>
    <cellStyle name="Normal 7 4 4 5 2 2" xfId="9361" xr:uid="{73D4206B-084D-4F0E-AB3C-3EE94F592A02}"/>
    <cellStyle name="Normal 7 4 4 5 2 2 2" xfId="29331" xr:uid="{2C97B3A2-03A9-4BF5-BB89-F3AB6C7DA914}"/>
    <cellStyle name="Normal 7 4 4 5 2 2 3" xfId="19741" xr:uid="{E7D47298-C79C-4B27-A375-271385A1F32E}"/>
    <cellStyle name="Normal 7 4 4 5 2 3" xfId="12194" xr:uid="{772E7CD2-A7F4-4D15-97BD-2B6F74B8C2F8}"/>
    <cellStyle name="Normal 7 4 4 5 2 3 2" xfId="22574" xr:uid="{C5AE1F92-A2D4-4FE4-81AB-738EA7E2869B}"/>
    <cellStyle name="Normal 7 4 4 5 2 4" xfId="24837" xr:uid="{7728F992-F520-4B48-88DC-FB6E4522D4E8}"/>
    <cellStyle name="Normal 7 4 4 5 2 5" xfId="16908" xr:uid="{B77B69CB-D17F-4BA0-8BD3-EEFDA8B55E6A}"/>
    <cellStyle name="Normal 7 4 4 5 3" xfId="6518" xr:uid="{B81E5C47-1D47-43B5-A72E-8098E337F4AB}"/>
    <cellStyle name="Normal 7 4 4 5 3 2" xfId="28486" xr:uid="{61508F15-6411-4A3A-A82A-871F8F563594}"/>
    <cellStyle name="Normal 7 4 4 5 3 3" xfId="16089" xr:uid="{C400E1FF-3987-425B-8638-06C24403A991}"/>
    <cellStyle name="Normal 7 4 4 5 4" xfId="8542" xr:uid="{0F897E2E-7061-41CB-8372-D4EFA0033D3B}"/>
    <cellStyle name="Normal 7 4 4 5 4 2" xfId="18922" xr:uid="{CEAB414B-8420-45E9-ABD5-BD6DD0561A42}"/>
    <cellStyle name="Normal 7 4 4 5 5" xfId="11375" xr:uid="{8063B509-CC82-421B-95B5-CBF15BA79A53}"/>
    <cellStyle name="Normal 7 4 4 5 5 2" xfId="21755" xr:uid="{7E8C913D-9533-4ABD-8479-CB6DB2D5AE29}"/>
    <cellStyle name="Normal 7 4 4 5 6" xfId="25189" xr:uid="{1E9517DB-DDAB-419C-992E-10533A90F797}"/>
    <cellStyle name="Normal 7 4 4 5 7" xfId="14050" xr:uid="{3F2AC03E-8703-48A2-89E3-48BA060139C0}"/>
    <cellStyle name="Normal 7 4 4 6" xfId="2993" xr:uid="{00000000-0005-0000-0000-00009C080000}"/>
    <cellStyle name="Normal 7 4 4 6 2" xfId="6143" xr:uid="{2B43D5BA-5114-430D-9C49-4DCAF0AB7850}"/>
    <cellStyle name="Normal 7 4 4 6 2 2" xfId="28476" xr:uid="{28BD2B38-C118-4B21-BF93-8215D5DE7C40}"/>
    <cellStyle name="Normal 7 4 4 6 2 3" xfId="15621" xr:uid="{1DD96F9A-EB3C-4030-9B74-E9C6683B6D13}"/>
    <cellStyle name="Normal 7 4 4 6 3" xfId="8074" xr:uid="{2CC6AF16-6074-435E-8A6B-605B84CC3B5A}"/>
    <cellStyle name="Normal 7 4 4 6 3 2" xfId="18454" xr:uid="{10C6D6B9-8ACB-42E3-BB51-CC60F075ABC4}"/>
    <cellStyle name="Normal 7 4 4 6 4" xfId="10907" xr:uid="{7F482487-2CC4-4837-B8DF-E45A7A5E75C7}"/>
    <cellStyle name="Normal 7 4 4 6 4 2" xfId="21287" xr:uid="{7622F3EF-8FA5-4E71-87E5-84797A8D97E4}"/>
    <cellStyle name="Normal 7 4 4 6 5" xfId="23332" xr:uid="{A4E4CD58-90B9-4C4C-9D2F-499DA1778149}"/>
    <cellStyle name="Normal 7 4 4 6 6" xfId="13492" xr:uid="{A5FAEBB9-6985-4BD3-A833-B5FDFF03F085}"/>
    <cellStyle name="Normal 7 4 4 7" xfId="2491" xr:uid="{00000000-0005-0000-0000-00009D080000}"/>
    <cellStyle name="Normal 7 4 4 7 2" xfId="5776" xr:uid="{01B52D0A-3CF0-46DC-B6F0-FBF64E3B159C}"/>
    <cellStyle name="Normal 7 4 4 7 2 2" xfId="28612" xr:uid="{24E7A3D5-3D8D-426B-8BD8-E36A2FA9DEB1}"/>
    <cellStyle name="Normal 7 4 4 7 2 3" xfId="15163" xr:uid="{B762EAD9-688B-4EDF-913C-39867300C7A8}"/>
    <cellStyle name="Normal 7 4 4 7 3" xfId="7616" xr:uid="{9CE6A97B-B5F4-46D8-8D4A-F4AA3D6F1806}"/>
    <cellStyle name="Normal 7 4 4 7 3 2" xfId="17996" xr:uid="{F8064113-CE90-49C0-A8B7-CC868350F09C}"/>
    <cellStyle name="Normal 7 4 4 7 4" xfId="10449" xr:uid="{B7983416-652E-43C7-8228-D077394E3EF5}"/>
    <cellStyle name="Normal 7 4 4 7 4 2" xfId="20829" xr:uid="{C937A6F6-E287-47A8-8618-DA885DC3C596}"/>
    <cellStyle name="Normal 7 4 4 7 5" xfId="25016" xr:uid="{AB707457-F50F-4488-B3E1-3EB8DAE6B6F6}"/>
    <cellStyle name="Normal 7 4 4 7 6" xfId="12879" xr:uid="{7546E79D-F083-4AA2-858C-2ED96CFB2C03}"/>
    <cellStyle name="Normal 7 4 4 8" xfId="2185" xr:uid="{00000000-0005-0000-0000-000086080000}"/>
    <cellStyle name="Normal 7 4 4 8 2" xfId="7312" xr:uid="{F190B6F3-DFEB-4069-BCA7-52C1B43AB5D8}"/>
    <cellStyle name="Normal 7 4 4 8 2 2" xfId="17692" xr:uid="{CD95C1DD-EB56-4B25-8F18-B6FE79337B1B}"/>
    <cellStyle name="Normal 7 4 4 8 3" xfId="10145" xr:uid="{C513C012-6B52-44B6-AD99-B5F620C56156}"/>
    <cellStyle name="Normal 7 4 4 8 3 2" xfId="20525" xr:uid="{E058294E-89D6-44CE-A1BE-2029E7C4C2E8}"/>
    <cellStyle name="Normal 7 4 4 8 4" xfId="24347" xr:uid="{A316E81C-E4FF-4399-BB54-8027D9BCFF0F}"/>
    <cellStyle name="Normal 7 4 4 8 5" xfId="14859" xr:uid="{6FAF84CF-AF10-4F2C-909B-E12D90F9401B}"/>
    <cellStyle name="Normal 7 4 4 9" xfId="4070" xr:uid="{8D74B87E-CD51-42A7-BBFA-D19E8595345F}"/>
    <cellStyle name="Normal 7 4 4 9 2" xfId="8850" xr:uid="{78141478-0620-4302-A6B6-3580DEEA7251}"/>
    <cellStyle name="Normal 7 4 4 9 2 2" xfId="19230" xr:uid="{6ACAF1E5-B00C-4740-95A1-FC93F0EB3386}"/>
    <cellStyle name="Normal 7 4 4 9 3" xfId="11683" xr:uid="{710F83C3-37EA-4B30-8D94-EFB2076B3B47}"/>
    <cellStyle name="Normal 7 4 4 9 3 2" xfId="22063" xr:uid="{5DACBBCD-65F7-421A-9850-59D620ABD4A6}"/>
    <cellStyle name="Normal 7 4 4 9 4" xfId="16397" xr:uid="{5108955D-11F1-4CB2-A850-EE4BFF4D196F}"/>
    <cellStyle name="Normal 7 4 5" xfId="1437" xr:uid="{00000000-0005-0000-0000-000074070000}"/>
    <cellStyle name="Normal 7 4 5 10" xfId="5454" xr:uid="{3BEA69EA-7367-4B83-93C6-827E4511E462}"/>
    <cellStyle name="Normal 7 4 5 10 2" xfId="14751" xr:uid="{98E0E415-F561-49A0-B3A0-87C6719E80DE}"/>
    <cellStyle name="Normal 7 4 5 11" xfId="7204" xr:uid="{D23C35F3-A56E-4ED3-98FB-293A345E11E0}"/>
    <cellStyle name="Normal 7 4 5 11 2" xfId="17584" xr:uid="{5A62008C-C375-43A8-BEEA-1B14C41898A5}"/>
    <cellStyle name="Normal 7 4 5 12" xfId="10037" xr:uid="{20AD47E1-C817-4817-B990-CA429EE224EE}"/>
    <cellStyle name="Normal 7 4 5 12 2" xfId="20417" xr:uid="{EE524DD4-A4A4-4D08-BFF5-C085C63825A1}"/>
    <cellStyle name="Normal 7 4 5 13" xfId="23189" xr:uid="{13FA5086-04B8-458F-9CD4-5D21F985A8FF}"/>
    <cellStyle name="Normal 7 4 5 14" xfId="12451" xr:uid="{8B12ECBD-940B-4229-8FBA-83B178826641}"/>
    <cellStyle name="Normal 7 4 5 2" xfId="1438" xr:uid="{00000000-0005-0000-0000-000075070000}"/>
    <cellStyle name="Normal 7 4 5 2 10" xfId="10038" xr:uid="{7E4A2B0B-6A88-44F0-A277-731B8AE6015E}"/>
    <cellStyle name="Normal 7 4 5 2 10 2" xfId="20418" xr:uid="{B2F2615F-9C46-4F7D-B051-AB20533FE80F}"/>
    <cellStyle name="Normal 7 4 5 2 11" xfId="24163" xr:uid="{C678FABD-64B0-41FB-ACC4-EC1234DAECA2}"/>
    <cellStyle name="Normal 7 4 5 2 12" xfId="12637" xr:uid="{C532D50D-F9F1-4330-BCE7-3F9E92E22F8A}"/>
    <cellStyle name="Normal 7 4 5 2 2" xfId="1439" xr:uid="{00000000-0005-0000-0000-000076070000}"/>
    <cellStyle name="Normal 7 4 5 2 2 2" xfId="3465" xr:uid="{00000000-0005-0000-0000-0000A1080000}"/>
    <cellStyle name="Normal 7 4 5 2 2 2 2" xfId="6520" xr:uid="{759C40B8-2BAD-48C4-BBAA-C50AB5F0A92A}"/>
    <cellStyle name="Normal 7 4 5 2 2 2 2 2" xfId="27738" xr:uid="{226FC528-0EE5-4D66-AFD9-5205DE87404B}"/>
    <cellStyle name="Normal 7 4 5 2 2 2 2 3" xfId="26927" xr:uid="{C9002E2F-8DCE-45A3-A35E-13558D4EEF36}"/>
    <cellStyle name="Normal 7 4 5 2 2 2 2 4" xfId="16091" xr:uid="{95B69166-525D-4D49-9E84-AF984F5FF843}"/>
    <cellStyle name="Normal 7 4 5 2 2 2 3" xfId="8544" xr:uid="{3B7703FE-2103-42F9-A5C2-D5E40CDEDA4F}"/>
    <cellStyle name="Normal 7 4 5 2 2 2 3 2" xfId="28942" xr:uid="{2B0205DA-F7B1-4837-88B4-3162D65112BC}"/>
    <cellStyle name="Normal 7 4 5 2 2 2 3 3" xfId="18924" xr:uid="{E3BD6200-D717-4910-8462-1C4409ADFDE1}"/>
    <cellStyle name="Normal 7 4 5 2 2 2 4" xfId="11377" xr:uid="{5DF666FB-AC85-4C66-9217-AD1973C4A5C7}"/>
    <cellStyle name="Normal 7 4 5 2 2 2 4 2" xfId="21757" xr:uid="{89F97885-1607-464C-BFB4-6A1857302746}"/>
    <cellStyle name="Normal 7 4 5 2 2 2 5" xfId="23451" xr:uid="{B7218DFF-9D69-4080-B380-64735778F0ED}"/>
    <cellStyle name="Normal 7 4 5 2 2 2 6" xfId="14052" xr:uid="{49DFE780-4C61-418F-994E-F134DF7FC24D}"/>
    <cellStyle name="Normal 7 4 5 2 2 3" xfId="4372" xr:uid="{C8443702-7F2D-4E52-9E30-664900B6AACD}"/>
    <cellStyle name="Normal 7 4 5 2 2 3 2" xfId="9144" xr:uid="{1AD95E88-1032-4597-92E3-C3C5614A1AC2}"/>
    <cellStyle name="Normal 7 4 5 2 2 3 2 2" xfId="29187" xr:uid="{D1EA1C01-4B98-4844-A2E8-A5971B45F20B}"/>
    <cellStyle name="Normal 7 4 5 2 2 3 2 3" xfId="19524" xr:uid="{5E4D1342-F5FF-465C-AD31-16ECFBBBAC0E}"/>
    <cellStyle name="Normal 7 4 5 2 2 3 3" xfId="11977" xr:uid="{C342A270-226B-4E98-BA91-0EEB14C41C73}"/>
    <cellStyle name="Normal 7 4 5 2 2 3 3 2" xfId="22357" xr:uid="{4ECE6B0F-AE4F-458C-A2BE-A10850F9160D}"/>
    <cellStyle name="Normal 7 4 5 2 2 3 4" xfId="24051" xr:uid="{7488166C-A495-44C2-B9F9-42FDCE3AB047}"/>
    <cellStyle name="Normal 7 4 5 2 2 3 5" xfId="16691" xr:uid="{E0EF8343-B663-4CC7-A472-DCFED6AB6021}"/>
    <cellStyle name="Normal 7 4 5 2 2 4" xfId="5456" xr:uid="{284E01FD-7710-485A-BFA2-B4C4EDB3EDD2}"/>
    <cellStyle name="Normal 7 4 5 2 2 4 2" xfId="26771" xr:uid="{02247007-EEC9-4278-828F-C6E499097436}"/>
    <cellStyle name="Normal 7 4 5 2 2 4 3" xfId="14753" xr:uid="{98DA4B1B-DB3E-4551-8B04-2BAFA1D10C83}"/>
    <cellStyle name="Normal 7 4 5 2 2 5" xfId="7206" xr:uid="{A8D606ED-48B7-4114-9511-75844D53DF0A}"/>
    <cellStyle name="Normal 7 4 5 2 2 5 2" xfId="17586" xr:uid="{76C499E0-4165-4B1F-B593-E78787CA9E29}"/>
    <cellStyle name="Normal 7 4 5 2 2 6" xfId="10039" xr:uid="{5EB3A933-48D2-47D3-A543-5C286C2649D5}"/>
    <cellStyle name="Normal 7 4 5 2 2 6 2" xfId="20419" xr:uid="{1CA99D9C-4FF8-42D1-A289-E0C84746A60D}"/>
    <cellStyle name="Normal 7 4 5 2 2 7" xfId="22834" xr:uid="{5A7C386A-1115-4874-85A7-41FBC5C69438}"/>
    <cellStyle name="Normal 7 4 5 2 2 8" xfId="13312" xr:uid="{3424E5BB-EBB7-47F3-8D06-BC6DC77B58DA}"/>
    <cellStyle name="Normal 7 4 5 2 3" xfId="3466" xr:uid="{00000000-0005-0000-0000-0000A2080000}"/>
    <cellStyle name="Normal 7 4 5 2 3 2" xfId="4590" xr:uid="{C5FB1697-5F66-4D73-BBEF-A574F753092C}"/>
    <cellStyle name="Normal 7 4 5 2 3 2 2" xfId="9362" xr:uid="{50D94030-38F6-450D-8C26-A93EA93BC79E}"/>
    <cellStyle name="Normal 7 4 5 2 3 2 2 2" xfId="29332" xr:uid="{31C34051-A5FD-4A0E-80FD-62F7A520F809}"/>
    <cellStyle name="Normal 7 4 5 2 3 2 2 3" xfId="19742" xr:uid="{5E42A3E0-37F7-43D6-9A70-88B270FB2BC0}"/>
    <cellStyle name="Normal 7 4 5 2 3 2 3" xfId="12195" xr:uid="{E6F6FA50-DEA6-420F-9D35-C11873B36E8B}"/>
    <cellStyle name="Normal 7 4 5 2 3 2 3 2" xfId="22575" xr:uid="{8E578A5C-8020-42A4-95A5-AD3C784CCEA8}"/>
    <cellStyle name="Normal 7 4 5 2 3 2 4" xfId="25336" xr:uid="{9EC854F1-36B2-407C-A633-75D679117AF6}"/>
    <cellStyle name="Normal 7 4 5 2 3 2 5" xfId="16909" xr:uid="{1C3506FF-1B26-4EAE-BF05-07D4747E042D}"/>
    <cellStyle name="Normal 7 4 5 2 3 3" xfId="6521" xr:uid="{56C522B1-B0A4-4B91-AD8E-03E569B695CC}"/>
    <cellStyle name="Normal 7 4 5 2 3 3 2" xfId="28701" xr:uid="{8D8C42E4-4AD0-4358-9332-A68EC79F9756}"/>
    <cellStyle name="Normal 7 4 5 2 3 3 3" xfId="16092" xr:uid="{5D57D89A-FFF1-4811-8C8B-67D4BCAC36D6}"/>
    <cellStyle name="Normal 7 4 5 2 3 4" xfId="8545" xr:uid="{8DEC7C9E-115A-40D0-A41A-8514A63B41A8}"/>
    <cellStyle name="Normal 7 4 5 2 3 4 2" xfId="18925" xr:uid="{BF4047EB-C272-4D1A-8B85-C5F2C820607D}"/>
    <cellStyle name="Normal 7 4 5 2 3 5" xfId="11378" xr:uid="{217215EC-841B-40AA-B0DB-35EFE4BC0D14}"/>
    <cellStyle name="Normal 7 4 5 2 3 5 2" xfId="21758" xr:uid="{FB26DF1D-3007-4DF0-9B48-A521486431BB}"/>
    <cellStyle name="Normal 7 4 5 2 3 6" xfId="23875" xr:uid="{2B142B24-9C6B-4A99-8197-3CAFB2245630}"/>
    <cellStyle name="Normal 7 4 5 2 3 7" xfId="14053" xr:uid="{528A2296-5118-41DE-B0F1-9251904292C4}"/>
    <cellStyle name="Normal 7 4 5 2 4" xfId="3464" xr:uid="{00000000-0005-0000-0000-0000A3080000}"/>
    <cellStyle name="Normal 7 4 5 2 4 2" xfId="6519" xr:uid="{3FCEE10E-AB9A-410F-ADD7-7A98A5FF4167}"/>
    <cellStyle name="Normal 7 4 5 2 4 2 2" xfId="27874" xr:uid="{08C35DFB-141B-4EB0-A9D0-6361D4F1E786}"/>
    <cellStyle name="Normal 7 4 5 2 4 2 3" xfId="16090" xr:uid="{938F8666-FB29-49E3-A3A9-8B5F7ABC7FDA}"/>
    <cellStyle name="Normal 7 4 5 2 4 3" xfId="8543" xr:uid="{6951522A-5B8B-4170-919C-C622CBC96F3D}"/>
    <cellStyle name="Normal 7 4 5 2 4 3 2" xfId="18923" xr:uid="{16D6616C-F1F8-4DC9-A10D-1E361B5A5261}"/>
    <cellStyle name="Normal 7 4 5 2 4 4" xfId="11376" xr:uid="{13ECABE8-85AD-4240-AE31-D061B4D05B5A}"/>
    <cellStyle name="Normal 7 4 5 2 4 4 2" xfId="21756" xr:uid="{9CC4C4C8-7B1B-4FC6-B531-18B674D20C27}"/>
    <cellStyle name="Normal 7 4 5 2 4 5" xfId="24452" xr:uid="{4E86DF6A-B825-4616-810A-F440E709C2B7}"/>
    <cellStyle name="Normal 7 4 5 2 4 6" xfId="14051" xr:uid="{8E394009-EDAA-4408-852F-E73257E41C83}"/>
    <cellStyle name="Normal 7 4 5 2 5" xfId="2525" xr:uid="{00000000-0005-0000-0000-0000A4080000}"/>
    <cellStyle name="Normal 7 4 5 2 5 2" xfId="5802" xr:uid="{AE5464FD-9C27-4CD4-835D-278EF0D461C1}"/>
    <cellStyle name="Normal 7 4 5 2 5 2 2" xfId="26296" xr:uid="{EE06E6B2-2519-4BEC-B248-A80F9A994B32}"/>
    <cellStyle name="Normal 7 4 5 2 5 2 3" xfId="15197" xr:uid="{4580F76A-3C06-4ADB-9621-BE67C42B329C}"/>
    <cellStyle name="Normal 7 4 5 2 5 3" xfId="7650" xr:uid="{E6F6C072-70FB-40C0-A9A9-ED00A30D4C7F}"/>
    <cellStyle name="Normal 7 4 5 2 5 3 2" xfId="18030" xr:uid="{C5875B92-3594-4955-AC39-B2AF25FFBDE0}"/>
    <cellStyle name="Normal 7 4 5 2 5 4" xfId="10483" xr:uid="{C4F87399-C515-4447-BF61-2B0AFDEDDD36}"/>
    <cellStyle name="Normal 7 4 5 2 5 4 2" xfId="20863" xr:uid="{4156CA54-464C-40C9-B49B-22F3D6E88135}"/>
    <cellStyle name="Normal 7 4 5 2 5 5" xfId="23208" xr:uid="{B2B70038-36D2-484A-9EDE-AF015FAE5F12}"/>
    <cellStyle name="Normal 7 4 5 2 5 6" xfId="12913" xr:uid="{EFEE560A-0B5F-41BA-B8C7-72148F06874C}"/>
    <cellStyle name="Normal 7 4 5 2 6" xfId="2403" xr:uid="{00000000-0005-0000-0000-00009F080000}"/>
    <cellStyle name="Normal 7 4 5 2 6 2" xfId="7530" xr:uid="{9BBEDFB3-869E-4604-9785-608F56B8E45A}"/>
    <cellStyle name="Normal 7 4 5 2 6 2 2" xfId="17910" xr:uid="{770AEAD1-1F39-4014-8A9A-93B524BD4E77}"/>
    <cellStyle name="Normal 7 4 5 2 6 3" xfId="10363" xr:uid="{5B6E3C15-26B9-45F6-9C7D-B57E3FA50F3B}"/>
    <cellStyle name="Normal 7 4 5 2 6 3 2" xfId="20743" xr:uid="{DB5830AA-A633-46EC-9F60-CA94BABB248D}"/>
    <cellStyle name="Normal 7 4 5 2 6 4" xfId="25259" xr:uid="{7B45440A-7E9E-4EB0-916B-88EE8F7E7259}"/>
    <cellStyle name="Normal 7 4 5 2 6 5" xfId="15077" xr:uid="{FB9032AF-3629-459C-B70A-4B9C53AEF29E}"/>
    <cellStyle name="Normal 7 4 5 2 7" xfId="4103" xr:uid="{8FD28EFA-C3CB-4557-AC4E-BF87B29153B0}"/>
    <cellStyle name="Normal 7 4 5 2 7 2" xfId="8877" xr:uid="{260B4A7B-6277-4E72-B3BC-9471517336C0}"/>
    <cellStyle name="Normal 7 4 5 2 7 2 2" xfId="19257" xr:uid="{AB1FB1C3-5381-4B26-BC02-389B83916361}"/>
    <cellStyle name="Normal 7 4 5 2 7 3" xfId="11710" xr:uid="{0AFBAB61-1214-4C50-BC9C-457C50C5A534}"/>
    <cellStyle name="Normal 7 4 5 2 7 3 2" xfId="22090" xr:uid="{A884F0D6-1218-4C37-9B1E-C74A3129080F}"/>
    <cellStyle name="Normal 7 4 5 2 7 4" xfId="16424" xr:uid="{849EE00F-E1E3-49D3-801F-6DEC2BFB5916}"/>
    <cellStyle name="Normal 7 4 5 2 8" xfId="5455" xr:uid="{F09B4FB6-D050-449A-B582-47A32A44F49C}"/>
    <cellStyle name="Normal 7 4 5 2 8 2" xfId="14752" xr:uid="{1249583C-87EA-482C-963D-784FE3213BCE}"/>
    <cellStyle name="Normal 7 4 5 2 9" xfId="7205" xr:uid="{0C851AFB-7C92-43C9-A4D6-A63E4FBF4BCD}"/>
    <cellStyle name="Normal 7 4 5 2 9 2" xfId="17585" xr:uid="{C14A22CA-C2B2-4725-9704-2F05FBB73448}"/>
    <cellStyle name="Normal 7 4 5 3" xfId="1440" xr:uid="{00000000-0005-0000-0000-000077070000}"/>
    <cellStyle name="Normal 7 4 5 3 10" xfId="24613" xr:uid="{4C744DA3-21BC-440E-8C96-D4CB18772947}"/>
    <cellStyle name="Normal 7 4 5 3 11" xfId="12795" xr:uid="{99365A30-2A21-4C99-87DC-94CD63FE7E63}"/>
    <cellStyle name="Normal 7 4 5 3 2" xfId="2835" xr:uid="{00000000-0005-0000-0000-0000A6080000}"/>
    <cellStyle name="Normal 7 4 5 3 2 2" xfId="3468" xr:uid="{00000000-0005-0000-0000-0000A7080000}"/>
    <cellStyle name="Normal 7 4 5 3 2 2 2" xfId="6523" xr:uid="{3D43E045-23D5-488C-9E94-5C16E657E405}"/>
    <cellStyle name="Normal 7 4 5 3 2 2 2 2" xfId="28422" xr:uid="{15790266-B34E-4E9F-933A-BD9FF2D41BBA}"/>
    <cellStyle name="Normal 7 4 5 3 2 2 2 3" xfId="16094" xr:uid="{C4463353-E454-41CE-A818-2C9CF0EA256D}"/>
    <cellStyle name="Normal 7 4 5 3 2 2 3" xfId="8547" xr:uid="{53F06438-B183-49CA-9ABA-B126D95AEB7C}"/>
    <cellStyle name="Normal 7 4 5 3 2 2 3 2" xfId="18927" xr:uid="{C5AF21F7-5F5E-49AF-98B0-B166EE2D6D36}"/>
    <cellStyle name="Normal 7 4 5 3 2 2 4" xfId="11380" xr:uid="{5550EB3C-C080-4D72-9AF8-79C67338107E}"/>
    <cellStyle name="Normal 7 4 5 3 2 2 4 2" xfId="21760" xr:uid="{0ADD8D08-89CC-4F81-8F2A-63C26EE882A8}"/>
    <cellStyle name="Normal 7 4 5 3 2 2 5" xfId="24330" xr:uid="{110C14E9-4DA6-4C8A-A623-8C4DA1C18513}"/>
    <cellStyle name="Normal 7 4 5 3 2 2 6" xfId="14055" xr:uid="{5D48DA47-A997-40DF-A05E-03E1AA896ED0}"/>
    <cellStyle name="Normal 7 4 5 3 2 3" xfId="4373" xr:uid="{0C638723-7EC5-4BBF-B85A-F7DA74481A1F}"/>
    <cellStyle name="Normal 7 4 5 3 2 3 2" xfId="9145" xr:uid="{B721CCCD-0A08-41C4-BCBF-1B443D0E2176}"/>
    <cellStyle name="Normal 7 4 5 3 2 3 2 2" xfId="29188" xr:uid="{9AF4A210-9EBD-431C-8F19-B71E5EADA8C2}"/>
    <cellStyle name="Normal 7 4 5 3 2 3 2 3" xfId="19525" xr:uid="{8171C32E-4272-46E8-8898-B49904C3F162}"/>
    <cellStyle name="Normal 7 4 5 3 2 3 3" xfId="11978" xr:uid="{3C2152C7-F5BB-419A-88C9-79BD358B1DD7}"/>
    <cellStyle name="Normal 7 4 5 3 2 3 3 2" xfId="22358" xr:uid="{28444200-7BA3-41E2-ADD8-7301CFF40D45}"/>
    <cellStyle name="Normal 7 4 5 3 2 3 4" xfId="22917" xr:uid="{09FBA3C0-D311-4F13-AFA1-7D0F432B1A8F}"/>
    <cellStyle name="Normal 7 4 5 3 2 3 5" xfId="16692" xr:uid="{78C2EC2F-2DA8-4386-8033-35B74E2DDBB6}"/>
    <cellStyle name="Normal 7 4 5 3 2 4" xfId="6051" xr:uid="{E39BE4B3-2DF2-44F3-AC26-C01470B4FC7A}"/>
    <cellStyle name="Normal 7 4 5 3 2 4 2" xfId="26565" xr:uid="{A98C0F54-6348-4585-9F78-F7DE2FC3E7D5}"/>
    <cellStyle name="Normal 7 4 5 3 2 4 3" xfId="15505" xr:uid="{71F9AB58-1893-4104-A00A-DF7B2A71C980}"/>
    <cellStyle name="Normal 7 4 5 3 2 5" xfId="7958" xr:uid="{C8BDD795-4668-43C6-AAD5-1987D8CA839C}"/>
    <cellStyle name="Normal 7 4 5 3 2 5 2" xfId="18338" xr:uid="{00EB6901-7F88-4FF7-8B00-FA4F51A5D420}"/>
    <cellStyle name="Normal 7 4 5 3 2 6" xfId="10791" xr:uid="{62A9211B-1887-457E-ABFA-3BA132E2CE7D}"/>
    <cellStyle name="Normal 7 4 5 3 2 6 2" xfId="21171" xr:uid="{1423FCE5-862C-46F5-8F8E-E6D61F840160}"/>
    <cellStyle name="Normal 7 4 5 3 2 7" xfId="23538" xr:uid="{DE2B695C-D9BC-4A10-AD4C-A8B5B1A7AB60}"/>
    <cellStyle name="Normal 7 4 5 3 2 8" xfId="13313" xr:uid="{5B7C446C-12F1-4EF5-99F8-DB42FFD90ADB}"/>
    <cellStyle name="Normal 7 4 5 3 3" xfId="3469" xr:uid="{00000000-0005-0000-0000-0000A8080000}"/>
    <cellStyle name="Normal 7 4 5 3 3 2" xfId="4591" xr:uid="{F16ECC63-77FB-4BC0-9263-3D0232E68377}"/>
    <cellStyle name="Normal 7 4 5 3 3 2 2" xfId="9363" xr:uid="{49B8B833-66EB-47B7-A317-B968AE51B0CF}"/>
    <cellStyle name="Normal 7 4 5 3 3 2 2 2" xfId="29333" xr:uid="{9593D21F-2633-4EB4-A6EC-5B30E8195583}"/>
    <cellStyle name="Normal 7 4 5 3 3 2 2 3" xfId="19743" xr:uid="{0D44F4C7-D9D4-4DBC-9DCD-9DFEB449FD0F}"/>
    <cellStyle name="Normal 7 4 5 3 3 2 3" xfId="12196" xr:uid="{5FB3DE9C-06F9-48E1-998C-8887FF754BAE}"/>
    <cellStyle name="Normal 7 4 5 3 3 2 3 2" xfId="22576" xr:uid="{FBDB5E6A-93AE-4500-9A85-23F5F0ECF22D}"/>
    <cellStyle name="Normal 7 4 5 3 3 2 4" xfId="25812" xr:uid="{B7346527-8675-4701-B877-62C841F6EBE0}"/>
    <cellStyle name="Normal 7 4 5 3 3 2 5" xfId="16910" xr:uid="{04D13FF9-3085-4228-BF3C-FE4E49CC3FCC}"/>
    <cellStyle name="Normal 7 4 5 3 3 3" xfId="6524" xr:uid="{9A4816BF-5D82-4100-95FF-086C23DB05A8}"/>
    <cellStyle name="Normal 7 4 5 3 3 3 2" xfId="26965" xr:uid="{7D3823DC-C7EB-4964-8756-C5BA544B68C4}"/>
    <cellStyle name="Normal 7 4 5 3 3 3 3" xfId="16095" xr:uid="{B126597B-9062-4A5E-968E-68A5860302BF}"/>
    <cellStyle name="Normal 7 4 5 3 3 4" xfId="8548" xr:uid="{4142520B-C995-40C9-9D97-9BBE14EDE247}"/>
    <cellStyle name="Normal 7 4 5 3 3 4 2" xfId="18928" xr:uid="{38A8EDC7-9CCF-4D01-B2AE-A1C83511C591}"/>
    <cellStyle name="Normal 7 4 5 3 3 5" xfId="11381" xr:uid="{28947E2A-5BBA-406A-98C1-DF60F3D73676}"/>
    <cellStyle name="Normal 7 4 5 3 3 5 2" xfId="21761" xr:uid="{5175FD23-5EE1-417D-A47F-73CF52833302}"/>
    <cellStyle name="Normal 7 4 5 3 3 6" xfId="25220" xr:uid="{64D9CA94-8A3C-40DD-98CD-79811DF79CBA}"/>
    <cellStyle name="Normal 7 4 5 3 3 7" xfId="14056" xr:uid="{F8447182-E098-4626-B45E-98AADA5EA0D7}"/>
    <cellStyle name="Normal 7 4 5 3 4" xfId="3467" xr:uid="{00000000-0005-0000-0000-0000A9080000}"/>
    <cellStyle name="Normal 7 4 5 3 4 2" xfId="6522" xr:uid="{EC580DD9-7275-479A-AA36-4019BB56B500}"/>
    <cellStyle name="Normal 7 4 5 3 4 2 2" xfId="28170" xr:uid="{667E8CEF-9AC4-4C27-96BB-0ADA10B9C7DA}"/>
    <cellStyle name="Normal 7 4 5 3 4 2 3" xfId="16093" xr:uid="{B8026675-0137-407F-933C-49AB3640FD85}"/>
    <cellStyle name="Normal 7 4 5 3 4 3" xfId="8546" xr:uid="{524A143B-8D12-41FA-9DBD-30220D6C3132}"/>
    <cellStyle name="Normal 7 4 5 3 4 3 2" xfId="18926" xr:uid="{0D27E462-6BF9-4BED-9856-E51B33311492}"/>
    <cellStyle name="Normal 7 4 5 3 4 4" xfId="11379" xr:uid="{3C91C5C8-72B4-426B-B061-1B5A2292495F}"/>
    <cellStyle name="Normal 7 4 5 3 4 4 2" xfId="21759" xr:uid="{8B5C94E8-934E-4BA0-8E92-79D17A692450}"/>
    <cellStyle name="Normal 7 4 5 3 4 5" xfId="24627" xr:uid="{D35239FD-09F5-4203-B7CB-904310CA3BF3}"/>
    <cellStyle name="Normal 7 4 5 3 4 6" xfId="14054" xr:uid="{C5CDB690-D4CE-42E7-ABAA-01518013248E}"/>
    <cellStyle name="Normal 7 4 5 3 5" xfId="2628" xr:uid="{00000000-0005-0000-0000-0000AA080000}"/>
    <cellStyle name="Normal 7 4 5 3 5 2" xfId="5890" xr:uid="{23142878-3E64-49A3-BA10-E99C203598A0}"/>
    <cellStyle name="Normal 7 4 5 3 5 2 2" xfId="26003" xr:uid="{BEF8B5AC-3BC3-4BD5-A597-7EC34795E82A}"/>
    <cellStyle name="Normal 7 4 5 3 5 2 3" xfId="15300" xr:uid="{1178578C-D67A-4B6C-8AFA-C38FDC910A54}"/>
    <cellStyle name="Normal 7 4 5 3 5 3" xfId="7753" xr:uid="{D6A72C4C-0188-4478-8821-B4BACD68C0F8}"/>
    <cellStyle name="Normal 7 4 5 3 5 3 2" xfId="18133" xr:uid="{046EB1D8-C08A-4410-B8C1-BA9D1632C251}"/>
    <cellStyle name="Normal 7 4 5 3 5 4" xfId="10586" xr:uid="{D00AB987-4839-467C-A7C1-09C933AED028}"/>
    <cellStyle name="Normal 7 4 5 3 5 4 2" xfId="20966" xr:uid="{147252C8-FADB-4773-B582-3E7DBC0152CB}"/>
    <cellStyle name="Normal 7 4 5 3 5 5" xfId="22878" xr:uid="{F78359D1-4FFF-4A2A-A148-43F4BFFDE41B}"/>
    <cellStyle name="Normal 7 4 5 3 5 6" xfId="13016" xr:uid="{0E89B7A7-D291-437F-B36D-3DABFBB30ECB}"/>
    <cellStyle name="Normal 7 4 5 3 6" xfId="4221" xr:uid="{6733272E-A744-4F20-B62A-DCC6BF90E6DB}"/>
    <cellStyle name="Normal 7 4 5 3 6 2" xfId="8993" xr:uid="{BD24733A-6C45-4563-87F3-273B8C8CA50A}"/>
    <cellStyle name="Normal 7 4 5 3 6 2 2" xfId="19373" xr:uid="{5DF50BFC-DDA0-4805-926D-A233BFE2283F}"/>
    <cellStyle name="Normal 7 4 5 3 6 3" xfId="11826" xr:uid="{87FB4150-563F-4FE9-8252-81900F4010FF}"/>
    <cellStyle name="Normal 7 4 5 3 6 3 2" xfId="22206" xr:uid="{3AEBE2F6-8496-45AA-B148-6F773FFCB072}"/>
    <cellStyle name="Normal 7 4 5 3 6 4" xfId="23591" xr:uid="{96941FE2-5BA6-45C7-94A9-6E6D07771D06}"/>
    <cellStyle name="Normal 7 4 5 3 6 5" xfId="16540" xr:uid="{AC15E640-E84D-4419-A405-D7592B8FFC29}"/>
    <cellStyle name="Normal 7 4 5 3 7" xfId="5457" xr:uid="{CB254C3D-8328-438C-BCB2-8175D5A7D7C0}"/>
    <cellStyle name="Normal 7 4 5 3 7 2" xfId="14754" xr:uid="{BF2EACDD-1085-482B-92B4-1207E9B75013}"/>
    <cellStyle name="Normal 7 4 5 3 8" xfId="7207" xr:uid="{AE704272-A315-4F5C-9074-FE104449892B}"/>
    <cellStyle name="Normal 7 4 5 3 8 2" xfId="17587" xr:uid="{0E02743E-A4C4-4CC3-8694-090F8FA53EAF}"/>
    <cellStyle name="Normal 7 4 5 3 9" xfId="10040" xr:uid="{0B61A119-BD13-445E-90A8-6817F9C647CE}"/>
    <cellStyle name="Normal 7 4 5 3 9 2" xfId="20420" xr:uid="{0BB920D2-DADD-49BC-BF35-D06395A6B8A6}"/>
    <cellStyle name="Normal 7 4 5 4" xfId="1441" xr:uid="{00000000-0005-0000-0000-000078070000}"/>
    <cellStyle name="Normal 7 4 5 4 2" xfId="3470" xr:uid="{00000000-0005-0000-0000-0000AC080000}"/>
    <cellStyle name="Normal 7 4 5 4 2 2" xfId="6525" xr:uid="{42FBD595-D5B7-4AB9-8D34-D4A4C1708753}"/>
    <cellStyle name="Normal 7 4 5 4 2 2 2" xfId="25970" xr:uid="{2980C43F-A4A4-4484-B060-7C9B30649953}"/>
    <cellStyle name="Normal 7 4 5 4 2 2 3" xfId="16096" xr:uid="{DCD9613D-4A7E-43F9-A40E-EE3F54EC9E4B}"/>
    <cellStyle name="Normal 7 4 5 4 2 3" xfId="8549" xr:uid="{55FBFC02-499D-47BD-B532-C2640EB2B05D}"/>
    <cellStyle name="Normal 7 4 5 4 2 3 2" xfId="18929" xr:uid="{0F914924-E3DF-4011-854A-867251C0B59B}"/>
    <cellStyle name="Normal 7 4 5 4 2 4" xfId="11382" xr:uid="{13AC4B8A-9E5B-474E-9E6C-EE4AE33C4E9C}"/>
    <cellStyle name="Normal 7 4 5 4 2 4 2" xfId="21762" xr:uid="{90CA32E0-CB42-40E4-9F5A-8DB54EAC6541}"/>
    <cellStyle name="Normal 7 4 5 4 2 5" xfId="22770" xr:uid="{94BBA90A-4A8B-48E8-A640-3995F7A77AF9}"/>
    <cellStyle name="Normal 7 4 5 4 2 6" xfId="14057" xr:uid="{B7C92D4B-1964-4EB7-9CFC-E84F2E7C7CAE}"/>
    <cellStyle name="Normal 7 4 5 4 3" xfId="4371" xr:uid="{982E9A28-BAEF-4D2A-BA36-1FA1CE6DD9F4}"/>
    <cellStyle name="Normal 7 4 5 4 3 2" xfId="9143" xr:uid="{B712051D-32A4-43A4-8A2F-54401EFD0C75}"/>
    <cellStyle name="Normal 7 4 5 4 3 2 2" xfId="29186" xr:uid="{99D741DD-8818-4024-9257-3A11E348F120}"/>
    <cellStyle name="Normal 7 4 5 4 3 2 3" xfId="19523" xr:uid="{8264D096-1196-40D9-B548-697DC033D31E}"/>
    <cellStyle name="Normal 7 4 5 4 3 3" xfId="11976" xr:uid="{152172AE-EAFB-467A-95C5-81277FA4B09E}"/>
    <cellStyle name="Normal 7 4 5 4 3 3 2" xfId="22356" xr:uid="{0508528A-A947-49DE-AF97-F946734EE209}"/>
    <cellStyle name="Normal 7 4 5 4 3 4" xfId="25530" xr:uid="{E6EC1743-A75B-4844-8031-40D139C09885}"/>
    <cellStyle name="Normal 7 4 5 4 3 5" xfId="16690" xr:uid="{36DC94FC-6C39-42C6-91E1-F72E73567142}"/>
    <cellStyle name="Normal 7 4 5 4 4" xfId="5458" xr:uid="{F4736D85-8878-4FA8-923A-E1403838DB9E}"/>
    <cellStyle name="Normal 7 4 5 4 4 2" xfId="26571" xr:uid="{624BF12C-C3D0-4C8B-A536-EFF8619DDA34}"/>
    <cellStyle name="Normal 7 4 5 4 4 3" xfId="14755" xr:uid="{1B9A5E26-C8C1-483B-9DFB-4844385D2F0A}"/>
    <cellStyle name="Normal 7 4 5 4 5" xfId="7208" xr:uid="{D60782DB-55D6-48B1-956D-983D1F530E6E}"/>
    <cellStyle name="Normal 7 4 5 4 5 2" xfId="17588" xr:uid="{5D06CA8C-1AD9-4647-94A1-100975BFC402}"/>
    <cellStyle name="Normal 7 4 5 4 6" xfId="10041" xr:uid="{B046BC94-B393-4FC2-B26B-E939306116A1}"/>
    <cellStyle name="Normal 7 4 5 4 6 2" xfId="20421" xr:uid="{E0179641-1977-468D-A4DF-EE6E9ED518F0}"/>
    <cellStyle name="Normal 7 4 5 4 7" xfId="25044" xr:uid="{DAD150E5-63F9-456D-9DE2-ECABA4755ED5}"/>
    <cellStyle name="Normal 7 4 5 4 8" xfId="13311" xr:uid="{8A287C97-45FB-442A-B27F-6A8E1BE93E89}"/>
    <cellStyle name="Normal 7 4 5 5" xfId="3471" xr:uid="{00000000-0005-0000-0000-0000AD080000}"/>
    <cellStyle name="Normal 7 4 5 5 2" xfId="4592" xr:uid="{35926369-7039-4EEC-B75A-3BB1B347393D}"/>
    <cellStyle name="Normal 7 4 5 5 2 2" xfId="9364" xr:uid="{546177B1-454A-4B2A-BFEC-6304F37CC577}"/>
    <cellStyle name="Normal 7 4 5 5 2 2 2" xfId="29334" xr:uid="{CC14DF5E-FE0D-486C-AAF8-1B25ECD8B96E}"/>
    <cellStyle name="Normal 7 4 5 5 2 2 3" xfId="19744" xr:uid="{87C6055A-3964-4D38-8D4A-CE748D2E6B01}"/>
    <cellStyle name="Normal 7 4 5 5 2 3" xfId="12197" xr:uid="{2EC098A8-4B36-4970-AF8C-00FFD5C5EBAE}"/>
    <cellStyle name="Normal 7 4 5 5 2 3 2" xfId="22577" xr:uid="{22FC2890-9AC8-4682-9492-D716708225D3}"/>
    <cellStyle name="Normal 7 4 5 5 2 4" xfId="25013" xr:uid="{BCC1CDE4-D924-4A74-ABE2-BC5407609446}"/>
    <cellStyle name="Normal 7 4 5 5 2 5" xfId="16911" xr:uid="{004673F0-7811-480D-A61E-403C4EE5590B}"/>
    <cellStyle name="Normal 7 4 5 5 3" xfId="6526" xr:uid="{E3206B87-3C43-4C2E-8780-6DE350835BA0}"/>
    <cellStyle name="Normal 7 4 5 5 3 2" xfId="27459" xr:uid="{2502B905-3FA1-4966-ACCB-BC7CAACEF295}"/>
    <cellStyle name="Normal 7 4 5 5 3 3" xfId="16097" xr:uid="{996D8786-8EBA-4700-BBEC-ED4C5AC1B543}"/>
    <cellStyle name="Normal 7 4 5 5 4" xfId="8550" xr:uid="{82075F95-A6E9-4D35-A9F0-06F7AC3631A3}"/>
    <cellStyle name="Normal 7 4 5 5 4 2" xfId="18930" xr:uid="{A9FEF4C5-48FB-455A-BC90-FD1F945BC554}"/>
    <cellStyle name="Normal 7 4 5 5 5" xfId="11383" xr:uid="{6649B145-16D2-42EB-9E9A-6272A5863D30}"/>
    <cellStyle name="Normal 7 4 5 5 5 2" xfId="21763" xr:uid="{23C63933-20B4-4F27-B148-5287C908DEA0}"/>
    <cellStyle name="Normal 7 4 5 5 6" xfId="24610" xr:uid="{EA31AACA-524A-4320-BE62-8957480C0168}"/>
    <cellStyle name="Normal 7 4 5 5 7" xfId="14058" xr:uid="{4CB9380D-C10B-4E9E-B0DE-819499236CC6}"/>
    <cellStyle name="Normal 7 4 5 6" xfId="2994" xr:uid="{00000000-0005-0000-0000-0000AE080000}"/>
    <cellStyle name="Normal 7 4 5 6 2" xfId="6144" xr:uid="{329964A5-29AB-4E50-A18A-0A87C77E0CD2}"/>
    <cellStyle name="Normal 7 4 5 6 2 2" xfId="26282" xr:uid="{F6A11925-35D7-4E7B-A272-D237D9A4867B}"/>
    <cellStyle name="Normal 7 4 5 6 2 3" xfId="15622" xr:uid="{8C08E7FF-2AAA-4A1F-ABA8-09F53F075606}"/>
    <cellStyle name="Normal 7 4 5 6 3" xfId="8075" xr:uid="{3CE81D40-D365-4DDF-AD91-51407A1C4B00}"/>
    <cellStyle name="Normal 7 4 5 6 3 2" xfId="18455" xr:uid="{2699446A-D6E3-4CE3-B055-4CB4598BFD69}"/>
    <cellStyle name="Normal 7 4 5 6 4" xfId="10908" xr:uid="{C0D1FBFA-0F28-4D12-A591-2DBC776B99E0}"/>
    <cellStyle name="Normal 7 4 5 6 4 2" xfId="21288" xr:uid="{9C1F2FD1-FEB8-41EF-98CD-A19DD9AE8D71}"/>
    <cellStyle name="Normal 7 4 5 6 5" xfId="23243" xr:uid="{76C9B4D9-2046-4620-9B09-B04B8044D621}"/>
    <cellStyle name="Normal 7 4 5 6 6" xfId="13493" xr:uid="{94814A25-6D71-4B56-BB2B-1EF7487F1533}"/>
    <cellStyle name="Normal 7 4 5 7" xfId="2465" xr:uid="{00000000-0005-0000-0000-0000AF080000}"/>
    <cellStyle name="Normal 7 4 5 7 2" xfId="5756" xr:uid="{0806CEDE-82C4-4757-94A1-D4A364F385D3}"/>
    <cellStyle name="Normal 7 4 5 7 2 2" xfId="27823" xr:uid="{D8A20EC4-0930-48B5-BB8D-002EEEFF8B79}"/>
    <cellStyle name="Normal 7 4 5 7 2 3" xfId="15137" xr:uid="{DAB03735-5BCD-45F9-965F-F78638AB8C71}"/>
    <cellStyle name="Normal 7 4 5 7 3" xfId="7590" xr:uid="{ED185F1D-0AFD-46B2-AFBC-5817A752073C}"/>
    <cellStyle name="Normal 7 4 5 7 3 2" xfId="17970" xr:uid="{2A1AE796-8920-4BEB-9B03-81203931504B}"/>
    <cellStyle name="Normal 7 4 5 7 4" xfId="10423" xr:uid="{F3CE7AE9-9597-4D70-ADB1-9CD09D5303E7}"/>
    <cellStyle name="Normal 7 4 5 7 4 2" xfId="20803" xr:uid="{4BD12F4B-85C9-443B-ADB6-EB5598A001F6}"/>
    <cellStyle name="Normal 7 4 5 7 5" xfId="24685" xr:uid="{7F498DCC-8B79-42AE-A66D-651ED3928429}"/>
    <cellStyle name="Normal 7 4 5 7 6" xfId="12853" xr:uid="{9679F6B9-5814-4809-BD04-04514E08081E}"/>
    <cellStyle name="Normal 7 4 5 8" xfId="2219" xr:uid="{00000000-0005-0000-0000-00009E080000}"/>
    <cellStyle name="Normal 7 4 5 8 2" xfId="7346" xr:uid="{F557962B-98E4-404E-BF09-964D44DF646A}"/>
    <cellStyle name="Normal 7 4 5 8 2 2" xfId="17726" xr:uid="{AC796349-D30C-4D4B-B059-04E362F1D48F}"/>
    <cellStyle name="Normal 7 4 5 8 3" xfId="10179" xr:uid="{65D29BBD-196A-4C9A-871F-33946F3CB743}"/>
    <cellStyle name="Normal 7 4 5 8 3 2" xfId="20559" xr:uid="{0A8EC2C8-C8BA-4B53-896F-A5393B55CE64}"/>
    <cellStyle name="Normal 7 4 5 8 4" xfId="25054" xr:uid="{1DAEE79F-B8A0-4360-B81F-5E1789B45645}"/>
    <cellStyle name="Normal 7 4 5 8 5" xfId="14893" xr:uid="{9007E917-66A3-431C-88DD-43C81AF06304}"/>
    <cellStyle name="Normal 7 4 5 9" xfId="4071" xr:uid="{3A901DB5-58D0-4820-A143-9FCA31460F7B}"/>
    <cellStyle name="Normal 7 4 5 9 2" xfId="8851" xr:uid="{700C17F6-D58A-408C-990F-C332EC8EC78C}"/>
    <cellStyle name="Normal 7 4 5 9 2 2" xfId="19231" xr:uid="{21BE3DC1-CB27-4FAF-BB6A-6FA87890E308}"/>
    <cellStyle name="Normal 7 4 5 9 3" xfId="11684" xr:uid="{1CB0413C-DD3D-4618-9B8E-208420E02059}"/>
    <cellStyle name="Normal 7 4 5 9 3 2" xfId="22064" xr:uid="{5227A0D6-DE0B-44F1-888B-5E60B3D3CD5C}"/>
    <cellStyle name="Normal 7 4 5 9 4" xfId="16398" xr:uid="{C8264871-7043-484B-8B5D-04A589B9A087}"/>
    <cellStyle name="Normal 7 4 6" xfId="1442" xr:uid="{00000000-0005-0000-0000-000079070000}"/>
    <cellStyle name="Normal 7 4 6 10" xfId="7209" xr:uid="{9D0BAB81-E060-46C4-A067-C3886DD2E4F5}"/>
    <cellStyle name="Normal 7 4 6 10 2" xfId="17589" xr:uid="{9281F678-6949-4A54-9733-A9AB1BF089C4}"/>
    <cellStyle name="Normal 7 4 6 11" xfId="10042" xr:uid="{579AAEC4-267E-45D8-8DA8-18AB3513478E}"/>
    <cellStyle name="Normal 7 4 6 11 2" xfId="20422" xr:uid="{59AE8321-472F-48C9-9BCE-38BE78599AF0}"/>
    <cellStyle name="Normal 7 4 6 12" xfId="24332" xr:uid="{BBFED37D-C0AD-4F14-AA04-70C6AE104C62}"/>
    <cellStyle name="Normal 7 4 6 13" xfId="12434" xr:uid="{6BCE06AF-85C4-4CC2-A918-E39D433FF0CD}"/>
    <cellStyle name="Normal 7 4 6 2" xfId="1443" xr:uid="{00000000-0005-0000-0000-00007A070000}"/>
    <cellStyle name="Normal 7 4 6 2 10" xfId="10043" xr:uid="{015A21AC-34D4-4826-84DF-2A188863A218}"/>
    <cellStyle name="Normal 7 4 6 2 10 2" xfId="20423" xr:uid="{57D37285-A06B-422F-B2D6-F44DF926CFBE}"/>
    <cellStyle name="Normal 7 4 6 2 11" xfId="24463" xr:uid="{3A31A8B7-2F92-472E-B7B5-9E887E7C8D00}"/>
    <cellStyle name="Normal 7 4 6 2 12" xfId="12638" xr:uid="{36FBE80E-5417-4AF5-86DE-81A4404606E3}"/>
    <cellStyle name="Normal 7 4 6 2 2" xfId="1444" xr:uid="{00000000-0005-0000-0000-00007B070000}"/>
    <cellStyle name="Normal 7 4 6 2 2 2" xfId="3473" xr:uid="{00000000-0005-0000-0000-0000B3080000}"/>
    <cellStyle name="Normal 7 4 6 2 2 2 2" xfId="6528" xr:uid="{2F811766-F2D8-4F4A-BA50-EF6F59704A35}"/>
    <cellStyle name="Normal 7 4 6 2 2 2 2 2" xfId="28018" xr:uid="{0EDEF980-8DC6-4133-825D-0AC672B945BF}"/>
    <cellStyle name="Normal 7 4 6 2 2 2 2 3" xfId="28173" xr:uid="{C9E9391A-CE76-400B-A4DD-A6C96FC18D1A}"/>
    <cellStyle name="Normal 7 4 6 2 2 2 2 4" xfId="16099" xr:uid="{3605FF11-A96C-4B5F-8FB7-99805CCB62D8}"/>
    <cellStyle name="Normal 7 4 6 2 2 2 3" xfId="8552" xr:uid="{C4F74542-B8A6-42C1-A393-BC01099B8C81}"/>
    <cellStyle name="Normal 7 4 6 2 2 2 3 2" xfId="28943" xr:uid="{484EA8FF-A658-414F-9465-055E6F23859F}"/>
    <cellStyle name="Normal 7 4 6 2 2 2 3 3" xfId="18932" xr:uid="{6981B120-B073-420F-B6D7-0CB1E2F8A322}"/>
    <cellStyle name="Normal 7 4 6 2 2 2 4" xfId="11385" xr:uid="{395CAD96-80CB-41CA-BD86-7FD10E6DB9DF}"/>
    <cellStyle name="Normal 7 4 6 2 2 2 4 2" xfId="21765" xr:uid="{50EB8523-F2CE-4146-8B69-A2E310D75B9E}"/>
    <cellStyle name="Normal 7 4 6 2 2 2 5" xfId="23314" xr:uid="{7176CF5D-11D8-4B27-8F9A-BFE9DC434CCA}"/>
    <cellStyle name="Normal 7 4 6 2 2 2 6" xfId="14060" xr:uid="{D5A276A3-7024-4E73-9B16-9116CA47891B}"/>
    <cellStyle name="Normal 7 4 6 2 2 3" xfId="4374" xr:uid="{A95130CF-C1A4-4A97-BA51-A9E1E46AC1AE}"/>
    <cellStyle name="Normal 7 4 6 2 2 3 2" xfId="9146" xr:uid="{8FB22CD3-2825-4E0D-8E2B-C6AE3C0C82EF}"/>
    <cellStyle name="Normal 7 4 6 2 2 3 2 2" xfId="29189" xr:uid="{D13D335D-E041-48E9-B7D1-4A67740958C5}"/>
    <cellStyle name="Normal 7 4 6 2 2 3 2 3" xfId="19526" xr:uid="{DB344710-F17E-418C-B4A2-630026663705}"/>
    <cellStyle name="Normal 7 4 6 2 2 3 3" xfId="11979" xr:uid="{8B36AEBF-4134-4BF8-A36C-9786466154DA}"/>
    <cellStyle name="Normal 7 4 6 2 2 3 3 2" xfId="22359" xr:uid="{C7F59C12-9CF7-4B47-9F45-F7C1BEC7C5BE}"/>
    <cellStyle name="Normal 7 4 6 2 2 3 4" xfId="25163" xr:uid="{3C115A6D-5126-4E2C-B507-31228BFAAE47}"/>
    <cellStyle name="Normal 7 4 6 2 2 3 5" xfId="16693" xr:uid="{D66D56DF-7F5C-49BE-BBB9-7F2F3686A2B0}"/>
    <cellStyle name="Normal 7 4 6 2 2 4" xfId="5461" xr:uid="{0CC6A5EB-0BCE-4510-BA88-5FEA0A5CE841}"/>
    <cellStyle name="Normal 7 4 6 2 2 4 2" xfId="28462" xr:uid="{5B671DBE-841C-4EF3-B4B0-44130DDBD783}"/>
    <cellStyle name="Normal 7 4 6 2 2 4 3" xfId="14758" xr:uid="{EDEA2358-8CBB-4A34-ADCC-15B892D84035}"/>
    <cellStyle name="Normal 7 4 6 2 2 5" xfId="7211" xr:uid="{C8622CF0-6FD8-4D48-B3CB-2AF7D2A7302D}"/>
    <cellStyle name="Normal 7 4 6 2 2 5 2" xfId="17591" xr:uid="{61377672-1CFC-4732-A347-7DE660EB372D}"/>
    <cellStyle name="Normal 7 4 6 2 2 6" xfId="10044" xr:uid="{65A19268-3767-4078-A796-2C4CBC861A87}"/>
    <cellStyle name="Normal 7 4 6 2 2 6 2" xfId="20424" xr:uid="{6EEB025A-54AB-4B21-B3FD-EFE52BBACBEC}"/>
    <cellStyle name="Normal 7 4 6 2 2 7" xfId="24149" xr:uid="{DF5D084C-42C6-42A0-B7E0-1157BB69E3A5}"/>
    <cellStyle name="Normal 7 4 6 2 2 8" xfId="13315" xr:uid="{165DDDD3-124E-47C3-91DC-3E4956AB94E1}"/>
    <cellStyle name="Normal 7 4 6 2 3" xfId="3474" xr:uid="{00000000-0005-0000-0000-0000B4080000}"/>
    <cellStyle name="Normal 7 4 6 2 3 2" xfId="4593" xr:uid="{AA9A90EB-6786-4553-BCF1-820E08D62D55}"/>
    <cellStyle name="Normal 7 4 6 2 3 2 2" xfId="9365" xr:uid="{C2246DDC-4E13-4C61-8968-6177DDB50795}"/>
    <cellStyle name="Normal 7 4 6 2 3 2 2 2" xfId="29335" xr:uid="{31266F53-CA8F-4EF3-8346-F5CE4DF6BBA1}"/>
    <cellStyle name="Normal 7 4 6 2 3 2 2 3" xfId="19745" xr:uid="{35689738-0262-4E2E-BAF1-64F685E77766}"/>
    <cellStyle name="Normal 7 4 6 2 3 2 3" xfId="12198" xr:uid="{BE3011C3-5EC8-436E-AAD2-BD8EF622F124}"/>
    <cellStyle name="Normal 7 4 6 2 3 2 3 2" xfId="22578" xr:uid="{8CC6CDDA-E727-4ED4-A72A-05F6C13D9FD8}"/>
    <cellStyle name="Normal 7 4 6 2 3 2 4" xfId="23992" xr:uid="{4D51B64E-BCB2-4EE1-B006-9BC0CD8C2EF3}"/>
    <cellStyle name="Normal 7 4 6 2 3 2 5" xfId="16912" xr:uid="{012AE3E8-1ED9-4641-AB2A-A7BB3922440C}"/>
    <cellStyle name="Normal 7 4 6 2 3 3" xfId="6529" xr:uid="{2EFCFD26-23A9-43B4-8E21-F6FB3260333C}"/>
    <cellStyle name="Normal 7 4 6 2 3 3 2" xfId="26701" xr:uid="{B4B5CA8E-1E02-446A-B17B-F16112AD7BB4}"/>
    <cellStyle name="Normal 7 4 6 2 3 3 3" xfId="16100" xr:uid="{6F902B5B-0EF3-4C63-810A-D291B05A10F1}"/>
    <cellStyle name="Normal 7 4 6 2 3 4" xfId="8553" xr:uid="{4687F2C9-0B83-42E4-B559-9E6EF6827985}"/>
    <cellStyle name="Normal 7 4 6 2 3 4 2" xfId="18933" xr:uid="{3B844C43-1343-40FE-BD7C-093E5C60487E}"/>
    <cellStyle name="Normal 7 4 6 2 3 5" xfId="11386" xr:uid="{D9D4C41C-9940-41B4-83A4-0C3BF2E3A360}"/>
    <cellStyle name="Normal 7 4 6 2 3 5 2" xfId="21766" xr:uid="{3A4A0930-732E-4036-913C-716D778E0713}"/>
    <cellStyle name="Normal 7 4 6 2 3 6" xfId="22899" xr:uid="{FC5630F8-D770-4D8E-B960-DE9C0187F3DE}"/>
    <cellStyle name="Normal 7 4 6 2 3 7" xfId="14061" xr:uid="{4CE8185E-7E44-4B27-A157-43795DCE7A16}"/>
    <cellStyle name="Normal 7 4 6 2 4" xfId="3472" xr:uid="{00000000-0005-0000-0000-0000B5080000}"/>
    <cellStyle name="Normal 7 4 6 2 4 2" xfId="6527" xr:uid="{A7065ACD-749C-4101-B617-76BAE472C0A7}"/>
    <cellStyle name="Normal 7 4 6 2 4 2 2" xfId="25905" xr:uid="{B86BAEC1-F979-42C6-99B5-2C2E12484112}"/>
    <cellStyle name="Normal 7 4 6 2 4 2 3" xfId="16098" xr:uid="{58F29C10-D636-4686-938A-855CF3DCD771}"/>
    <cellStyle name="Normal 7 4 6 2 4 3" xfId="8551" xr:uid="{0AEA8D9C-556A-403C-B4B1-97E240CDC933}"/>
    <cellStyle name="Normal 7 4 6 2 4 3 2" xfId="18931" xr:uid="{79DB9C0E-2454-4F95-BF3E-02655D6D29C7}"/>
    <cellStyle name="Normal 7 4 6 2 4 4" xfId="11384" xr:uid="{5704E751-D96F-4DBF-859F-4DEFDDB9AB3D}"/>
    <cellStyle name="Normal 7 4 6 2 4 4 2" xfId="21764" xr:uid="{731B8A3F-E65F-4DA0-8B6C-75A01AF6462B}"/>
    <cellStyle name="Normal 7 4 6 2 4 5" xfId="25050" xr:uid="{F842D7F2-DBC3-4B01-8A2B-4FBB6AB1F674}"/>
    <cellStyle name="Normal 7 4 6 2 4 6" xfId="14059" xr:uid="{3FA029E0-83EC-4C1E-924F-02FAFF8C3151}"/>
    <cellStyle name="Normal 7 4 6 2 5" xfId="2611" xr:uid="{00000000-0005-0000-0000-0000B6080000}"/>
    <cellStyle name="Normal 7 4 6 2 5 2" xfId="5875" xr:uid="{ED28E35E-3B05-43CA-8272-C98CFE752A4D}"/>
    <cellStyle name="Normal 7 4 6 2 5 2 2" xfId="28341" xr:uid="{AFB9A578-F33D-4994-B6A6-915A59C8352E}"/>
    <cellStyle name="Normal 7 4 6 2 5 2 3" xfId="15283" xr:uid="{183E967D-EBC3-47C1-BAF4-AC54C24D929C}"/>
    <cellStyle name="Normal 7 4 6 2 5 3" xfId="7736" xr:uid="{7E3AB69C-436C-401C-9731-4BF2E5CA0323}"/>
    <cellStyle name="Normal 7 4 6 2 5 3 2" xfId="18116" xr:uid="{37B93855-0475-488B-AD3D-C61E28883DFC}"/>
    <cellStyle name="Normal 7 4 6 2 5 4" xfId="10569" xr:uid="{B178F962-2657-4F24-AA8F-DE264DF48D23}"/>
    <cellStyle name="Normal 7 4 6 2 5 4 2" xfId="20949" xr:uid="{077C6A62-37F7-425D-AABA-A9B4B25DC1F8}"/>
    <cellStyle name="Normal 7 4 6 2 5 5" xfId="24142" xr:uid="{5151E569-3E21-4983-BF90-72E5D7566DF1}"/>
    <cellStyle name="Normal 7 4 6 2 5 6" xfId="12999" xr:uid="{B0D1F0C8-B578-42DD-9297-A7A26493E6A5}"/>
    <cellStyle name="Normal 7 4 6 2 6" xfId="2404" xr:uid="{00000000-0005-0000-0000-0000B1080000}"/>
    <cellStyle name="Normal 7 4 6 2 6 2" xfId="7531" xr:uid="{3E5CC756-B253-4B3C-9DB5-BDF4E3049137}"/>
    <cellStyle name="Normal 7 4 6 2 6 2 2" xfId="17911" xr:uid="{4F7B4801-3A30-4063-9945-9276C0972B4A}"/>
    <cellStyle name="Normal 7 4 6 2 6 3" xfId="10364" xr:uid="{D328754E-1865-498D-ABA5-A3AA117E1F7A}"/>
    <cellStyle name="Normal 7 4 6 2 6 3 2" xfId="20744" xr:uid="{89CE0C2E-16F7-4DA9-9179-5B9D4093E09C}"/>
    <cellStyle name="Normal 7 4 6 2 6 4" xfId="23613" xr:uid="{C63B725F-10E9-4005-B129-185D18AB4974}"/>
    <cellStyle name="Normal 7 4 6 2 6 5" xfId="15078" xr:uid="{686D7622-0DA7-455A-B5E0-6173D814EE00}"/>
    <cellStyle name="Normal 7 4 6 2 7" xfId="4104" xr:uid="{FBC0C879-14E9-4755-8B03-4CDD731C2FC5}"/>
    <cellStyle name="Normal 7 4 6 2 7 2" xfId="8878" xr:uid="{C58BACB1-648D-4A62-8DF5-AE1F6BC94290}"/>
    <cellStyle name="Normal 7 4 6 2 7 2 2" xfId="19258" xr:uid="{9DE98E81-F832-46FD-90D4-FD7D25B8E057}"/>
    <cellStyle name="Normal 7 4 6 2 7 3" xfId="11711" xr:uid="{74A38B67-90CA-4EEB-BF93-499AD9B73FD6}"/>
    <cellStyle name="Normal 7 4 6 2 7 3 2" xfId="22091" xr:uid="{D7F29AF2-0D5B-41BE-82B6-57DAC19ABB89}"/>
    <cellStyle name="Normal 7 4 6 2 7 4" xfId="16425" xr:uid="{637739DF-7C78-4B06-938E-04C37FC8F35F}"/>
    <cellStyle name="Normal 7 4 6 2 8" xfId="5460" xr:uid="{2F886AA2-4DDA-40FD-9E88-F748B011B828}"/>
    <cellStyle name="Normal 7 4 6 2 8 2" xfId="14757" xr:uid="{7FA1EA60-EAA8-429A-A717-719E22507350}"/>
    <cellStyle name="Normal 7 4 6 2 9" xfId="7210" xr:uid="{0EBDD1CB-AD53-45F4-AA45-AB9B37BCF00A}"/>
    <cellStyle name="Normal 7 4 6 2 9 2" xfId="17590" xr:uid="{6BC88A3B-1DCE-4ABE-9228-C1F329747FBB}"/>
    <cellStyle name="Normal 7 4 6 3" xfId="1445" xr:uid="{00000000-0005-0000-0000-00007C070000}"/>
    <cellStyle name="Normal 7 4 6 3 2" xfId="3475" xr:uid="{00000000-0005-0000-0000-0000B8080000}"/>
    <cellStyle name="Normal 7 4 6 3 2 2" xfId="6530" xr:uid="{35017E7D-4080-453E-9AB5-4EBD7D742297}"/>
    <cellStyle name="Normal 7 4 6 3 2 2 2" xfId="25595" xr:uid="{0F8CE7FB-386C-435B-A026-98059F5A95A9}"/>
    <cellStyle name="Normal 7 4 6 3 2 2 3" xfId="28535" xr:uid="{1F2CEFE1-D1FE-4130-ACC8-FD585A24FA99}"/>
    <cellStyle name="Normal 7 4 6 3 2 2 4" xfId="16101" xr:uid="{88626788-AA4A-42B7-8834-79CDBF1F5327}"/>
    <cellStyle name="Normal 7 4 6 3 2 3" xfId="8554" xr:uid="{8FB01244-A933-4F0C-BCDB-A633B5525C26}"/>
    <cellStyle name="Normal 7 4 6 3 2 3 2" xfId="28944" xr:uid="{B5BAFC47-2B98-4822-959C-22BE61FD9BC3}"/>
    <cellStyle name="Normal 7 4 6 3 2 3 3" xfId="18934" xr:uid="{763CE3F2-E5C5-47D8-BA0B-756F115B01F4}"/>
    <cellStyle name="Normal 7 4 6 3 2 4" xfId="11387" xr:uid="{3581D6B7-B0E6-457A-AA56-376099B8AF45}"/>
    <cellStyle name="Normal 7 4 6 3 2 4 2" xfId="21767" xr:uid="{9EAA1A85-C736-4161-8EB5-AE161B56076D}"/>
    <cellStyle name="Normal 7 4 6 3 2 5" xfId="23681" xr:uid="{F6B9E067-6AA6-466A-B3C9-A78C4E1F66B9}"/>
    <cellStyle name="Normal 7 4 6 3 2 6" xfId="14062" xr:uid="{22FA1A24-F2FC-4BFE-8BAB-1373E623DF80}"/>
    <cellStyle name="Normal 7 4 6 3 3" xfId="2836" xr:uid="{00000000-0005-0000-0000-0000B9080000}"/>
    <cellStyle name="Normal 7 4 6 3 3 2" xfId="6052" xr:uid="{9833E8C8-D664-4632-AEAC-06D0FE3225DB}"/>
    <cellStyle name="Normal 7 4 6 3 3 2 2" xfId="25925" xr:uid="{1F4B852F-4C06-42C4-AD07-13893317F0E1}"/>
    <cellStyle name="Normal 7 4 6 3 3 2 3" xfId="15506" xr:uid="{17B32C06-3280-4A63-81CA-C96A785D6C1D}"/>
    <cellStyle name="Normal 7 4 6 3 3 3" xfId="7959" xr:uid="{BC3F3018-7F28-4708-97DE-8915B1749A03}"/>
    <cellStyle name="Normal 7 4 6 3 3 3 2" xfId="18339" xr:uid="{27BA55F5-426F-4C43-9835-B844C5A2DD31}"/>
    <cellStyle name="Normal 7 4 6 3 3 4" xfId="10792" xr:uid="{EAA73794-EE82-4AE9-A943-B5B056B37C1A}"/>
    <cellStyle name="Normal 7 4 6 3 3 4 2" xfId="21172" xr:uid="{5A10CD32-36F2-438E-B345-DE2BDB4A9EFE}"/>
    <cellStyle name="Normal 7 4 6 3 3 5" xfId="22940" xr:uid="{FB4C0B42-AD50-4039-A7AA-357C00D435AC}"/>
    <cellStyle name="Normal 7 4 6 3 3 6" xfId="13314" xr:uid="{C3FCB08E-F407-46DD-8B97-023E94F4A4B3}"/>
    <cellStyle name="Normal 7 4 6 3 4" xfId="4222" xr:uid="{3D508AE3-1814-404D-9AC4-712273263D09}"/>
    <cellStyle name="Normal 7 4 6 3 4 2" xfId="8994" xr:uid="{CF3251C8-5F32-48E4-AEF0-9E4ECEFAC3C5}"/>
    <cellStyle name="Normal 7 4 6 3 4 2 2" xfId="29071" xr:uid="{1044CA18-5623-4314-B05D-5ABAAC6D8965}"/>
    <cellStyle name="Normal 7 4 6 3 4 2 3" xfId="19374" xr:uid="{3ADC7E10-6F86-492B-B40F-0999E1058B87}"/>
    <cellStyle name="Normal 7 4 6 3 4 3" xfId="11827" xr:uid="{059EDE9C-EEF9-4E19-A280-1845B7381291}"/>
    <cellStyle name="Normal 7 4 6 3 4 3 2" xfId="22207" xr:uid="{1E094AD0-1DCD-4C0E-9C66-5325193AEC02}"/>
    <cellStyle name="Normal 7 4 6 3 4 4" xfId="24427" xr:uid="{2757FBC0-CFF8-45CD-BA73-66D590E944AE}"/>
    <cellStyle name="Normal 7 4 6 3 4 5" xfId="16541" xr:uid="{E8F3403B-B7F8-45DF-841A-A643EC17ED5D}"/>
    <cellStyle name="Normal 7 4 6 3 5" xfId="5462" xr:uid="{ACED7834-840E-47D4-8EAE-013D3F8DD5E1}"/>
    <cellStyle name="Normal 7 4 6 3 5 2" xfId="28044" xr:uid="{DBA71A09-0ABB-419B-85A4-F90BCEADE320}"/>
    <cellStyle name="Normal 7 4 6 3 5 3" xfId="14759" xr:uid="{3F6B750F-8CA5-4894-B3FC-F21D8C721CA2}"/>
    <cellStyle name="Normal 7 4 6 3 6" xfId="7212" xr:uid="{C6DA2319-B02F-4D3C-BA00-AEB648EC567D}"/>
    <cellStyle name="Normal 7 4 6 3 6 2" xfId="17592" xr:uid="{F6ECAE9E-E100-48F6-90F1-82731369342C}"/>
    <cellStyle name="Normal 7 4 6 3 7" xfId="10045" xr:uid="{14B519C2-0820-4466-A584-7FE00120A0A3}"/>
    <cellStyle name="Normal 7 4 6 3 7 2" xfId="20425" xr:uid="{23B42D99-E8B9-470A-B34B-1E6BC71D1E6B}"/>
    <cellStyle name="Normal 7 4 6 3 8" xfId="23300" xr:uid="{D10B02A0-CC7F-451E-B557-50CF86281086}"/>
    <cellStyle name="Normal 7 4 6 3 9" xfId="12796" xr:uid="{4D297DEC-FC89-4059-A06B-191A9F90780A}"/>
    <cellStyle name="Normal 7 4 6 4" xfId="1446" xr:uid="{00000000-0005-0000-0000-00007D070000}"/>
    <cellStyle name="Normal 7 4 6 4 2" xfId="4594" xr:uid="{06556283-BC7A-40E8-B0B8-1D337E804B2B}"/>
    <cellStyle name="Normal 7 4 6 4 2 2" xfId="9366" xr:uid="{8802636A-28FD-46A2-8892-80F032F8547E}"/>
    <cellStyle name="Normal 7 4 6 4 2 2 2" xfId="29336" xr:uid="{61E34EF4-3A13-4C76-932B-12452DD5E700}"/>
    <cellStyle name="Normal 7 4 6 4 2 2 3" xfId="19746" xr:uid="{9021AC51-3EDE-4047-A68C-1E8C5C9E6091}"/>
    <cellStyle name="Normal 7 4 6 4 2 3" xfId="12199" xr:uid="{E5B5D3AD-DEE0-44EC-BCFE-0A1535C70484}"/>
    <cellStyle name="Normal 7 4 6 4 2 3 2" xfId="22579" xr:uid="{542A0DC7-1ED4-4D5E-AC95-46C3FA357628}"/>
    <cellStyle name="Normal 7 4 6 4 2 4" xfId="23085" xr:uid="{203B5CCE-9CAB-4CF3-AB1B-CA03B1CD66EE}"/>
    <cellStyle name="Normal 7 4 6 4 2 5" xfId="16913" xr:uid="{A4F82774-452B-493E-8F71-5D91F5FB0493}"/>
    <cellStyle name="Normal 7 4 6 4 3" xfId="5463" xr:uid="{B833A83F-A323-476C-BDC2-5D9177DC1535}"/>
    <cellStyle name="Normal 7 4 6 4 3 2" xfId="27062" xr:uid="{5B70F443-C489-4B90-8D3B-0BE26E28E497}"/>
    <cellStyle name="Normal 7 4 6 4 3 3" xfId="14760" xr:uid="{D5F94BAF-D334-43DC-B93D-852F0F7F4488}"/>
    <cellStyle name="Normal 7 4 6 4 4" xfId="7213" xr:uid="{BA01F59F-0ADB-4B7F-9840-4EDC9AA8FB21}"/>
    <cellStyle name="Normal 7 4 6 4 4 2" xfId="17593" xr:uid="{49834D77-38BE-4EF6-A045-C2AA3B4A435F}"/>
    <cellStyle name="Normal 7 4 6 4 5" xfId="10046" xr:uid="{7AFF5F4B-400D-4BCE-852F-FB4131887FFD}"/>
    <cellStyle name="Normal 7 4 6 4 5 2" xfId="20426" xr:uid="{1A653C84-D28E-46F4-871C-FFFD91262864}"/>
    <cellStyle name="Normal 7 4 6 4 6" xfId="23259" xr:uid="{3DF2D86D-5F6B-4241-8670-53457CA0D6BC}"/>
    <cellStyle name="Normal 7 4 6 4 7" xfId="14063" xr:uid="{EED9FD42-1709-4C37-A935-014C3E30E31B}"/>
    <cellStyle name="Normal 7 4 6 5" xfId="2995" xr:uid="{00000000-0005-0000-0000-0000BB080000}"/>
    <cellStyle name="Normal 7 4 6 5 2" xfId="6145" xr:uid="{55E48DA5-4B76-478A-BA7F-7495F63ACFBE}"/>
    <cellStyle name="Normal 7 4 6 5 2 2" xfId="22636" xr:uid="{67BD9E09-E9FD-4CC8-B327-D9551139194D}"/>
    <cellStyle name="Normal 7 4 6 5 2 3" xfId="26803" xr:uid="{643CC87A-6649-4CAA-9C93-5E302EDF844F}"/>
    <cellStyle name="Normal 7 4 6 5 2 4" xfId="15623" xr:uid="{0EFCFE9F-1BB0-4F14-9B97-C7E15DF2761F}"/>
    <cellStyle name="Normal 7 4 6 5 3" xfId="8076" xr:uid="{8814ED0B-8579-4B4A-ACC6-722A933F1F07}"/>
    <cellStyle name="Normal 7 4 6 5 3 2" xfId="28769" xr:uid="{CB6418F2-424E-4ABA-9D8A-0060B00E9E94}"/>
    <cellStyle name="Normal 7 4 6 5 3 3" xfId="18456" xr:uid="{7AAF2FE2-E9AE-437F-B825-DB61440AA9F7}"/>
    <cellStyle name="Normal 7 4 6 5 4" xfId="10909" xr:uid="{DFAA71AD-5AE9-4FD7-A701-8DD957708B93}"/>
    <cellStyle name="Normal 7 4 6 5 4 2" xfId="21289" xr:uid="{0F31019A-44AE-4AE4-8E49-3FAD3C383265}"/>
    <cellStyle name="Normal 7 4 6 5 5" xfId="24815" xr:uid="{55A88DCE-7EB1-4825-A9C5-5692F014DE4E}"/>
    <cellStyle name="Normal 7 4 6 5 6" xfId="13494" xr:uid="{DAFD1A46-5ED7-4040-809C-00EB2EDC4E0E}"/>
    <cellStyle name="Normal 7 4 6 6" xfId="2448" xr:uid="{00000000-0005-0000-0000-0000BC080000}"/>
    <cellStyle name="Normal 7 4 6 6 2" xfId="5742" xr:uid="{91DC8A24-84B8-44CC-8DAF-4A1B7006D8FA}"/>
    <cellStyle name="Normal 7 4 6 6 2 2" xfId="28602" xr:uid="{1008F856-5904-4562-8ABB-82B63C120CBB}"/>
    <cellStyle name="Normal 7 4 6 6 2 3" xfId="15120" xr:uid="{34BBFA9B-2282-4D60-A8D3-7F1983AF70F9}"/>
    <cellStyle name="Normal 7 4 6 6 3" xfId="7573" xr:uid="{38F769B6-93FF-41AE-989A-483E7E0C64A6}"/>
    <cellStyle name="Normal 7 4 6 6 3 2" xfId="17953" xr:uid="{E56532B5-334C-41A0-9408-9A8D9896B87A}"/>
    <cellStyle name="Normal 7 4 6 6 4" xfId="10406" xr:uid="{D4173E3F-45A5-4BB0-BA83-B0B90F13EDE9}"/>
    <cellStyle name="Normal 7 4 6 6 4 2" xfId="20786" xr:uid="{6E430E16-8CFC-444C-A9D6-F231C478AA65}"/>
    <cellStyle name="Normal 7 4 6 6 5" xfId="23460" xr:uid="{15E33F00-4954-4425-BC03-3D6722B643D9}"/>
    <cellStyle name="Normal 7 4 6 6 6" xfId="12836" xr:uid="{9DA777EC-6CF3-41AD-9C1B-C781CB28E336}"/>
    <cellStyle name="Normal 7 4 6 7" xfId="2202" xr:uid="{00000000-0005-0000-0000-0000B0080000}"/>
    <cellStyle name="Normal 7 4 6 7 2" xfId="7329" xr:uid="{A8F81ABD-473B-4918-9E04-DB1C766D92A5}"/>
    <cellStyle name="Normal 7 4 6 7 2 2" xfId="17709" xr:uid="{FDCE9D7A-B89D-40BB-BEA4-74A61A8B40CC}"/>
    <cellStyle name="Normal 7 4 6 7 3" xfId="10162" xr:uid="{2C0D19E8-C15D-422B-B923-BD2F5C035D3B}"/>
    <cellStyle name="Normal 7 4 6 7 3 2" xfId="20542" xr:uid="{394CAB9D-35A2-4A86-937B-5F0D8D6D7041}"/>
    <cellStyle name="Normal 7 4 6 7 4" xfId="24839" xr:uid="{9E5FDA80-4CAB-44E3-B4E4-46156B50308A}"/>
    <cellStyle name="Normal 7 4 6 7 5" xfId="14876" xr:uid="{5DF8B1D1-0475-4895-BFC3-551D63DE687A}"/>
    <cellStyle name="Normal 7 4 6 8" xfId="4072" xr:uid="{33E269F1-C808-433A-91A0-C4A75B23DD7C}"/>
    <cellStyle name="Normal 7 4 6 8 2" xfId="8852" xr:uid="{A6AB4A80-9BD7-4DBA-8503-88D339F7795E}"/>
    <cellStyle name="Normal 7 4 6 8 2 2" xfId="19232" xr:uid="{A79640B2-7119-4697-9C1C-115D9A4EAF16}"/>
    <cellStyle name="Normal 7 4 6 8 3" xfId="11685" xr:uid="{D99C783C-3268-4C21-8A0E-0C682639B465}"/>
    <cellStyle name="Normal 7 4 6 8 3 2" xfId="22065" xr:uid="{F152A3B2-D04F-4AD8-83C6-2BB298DF8924}"/>
    <cellStyle name="Normal 7 4 6 8 4" xfId="16399" xr:uid="{BD37A6C5-F0BE-4A49-BB6C-8F9B0900EB06}"/>
    <cellStyle name="Normal 7 4 6 9" xfId="5459" xr:uid="{71C8AF85-F312-4E30-893B-D1658E4F63A4}"/>
    <cellStyle name="Normal 7 4 6 9 2" xfId="14756" xr:uid="{F214C8CE-D46B-4D80-9E30-215AC376FC0F}"/>
    <cellStyle name="Normal 7 4 7" xfId="1447" xr:uid="{00000000-0005-0000-0000-00007E070000}"/>
    <cellStyle name="Normal 7 4 7 10" xfId="7214" xr:uid="{B79F1174-C0EF-43EE-B43A-E3C61683CAC6}"/>
    <cellStyle name="Normal 7 4 7 10 2" xfId="17594" xr:uid="{95B2FC8A-E885-4B3B-B5EC-02781C1A58EC}"/>
    <cellStyle name="Normal 7 4 7 11" xfId="10047" xr:uid="{61F7AF7F-836E-4902-8FA2-4DFDAF1457E1}"/>
    <cellStyle name="Normal 7 4 7 11 2" xfId="20427" xr:uid="{ACDF87DF-0957-4653-A0EB-E45124CC174F}"/>
    <cellStyle name="Normal 7 4 7 12" xfId="23783" xr:uid="{A414E85A-79DA-4583-8CF8-9F03726BE8F9}"/>
    <cellStyle name="Normal 7 4 7 13" xfId="12495" xr:uid="{E3FF85BB-8BF9-4B25-ADB5-6C1CD46C9B5C}"/>
    <cellStyle name="Normal 7 4 7 2" xfId="1448" xr:uid="{00000000-0005-0000-0000-00007F070000}"/>
    <cellStyle name="Normal 7 4 7 2 10" xfId="10048" xr:uid="{F40C03E6-EB31-4D47-9DB7-C15F15CCF13A}"/>
    <cellStyle name="Normal 7 4 7 2 10 2" xfId="20428" xr:uid="{F6D054F0-4AB0-4B3F-95C6-26A0388FEC62}"/>
    <cellStyle name="Normal 7 4 7 2 11" xfId="23601" xr:uid="{31F11D70-37E3-4F73-9881-E3BF5C0B086F}"/>
    <cellStyle name="Normal 7 4 7 2 12" xfId="12639" xr:uid="{C1B98FB0-5037-4A65-BF12-7FE07AB74A9A}"/>
    <cellStyle name="Normal 7 4 7 2 2" xfId="1449" xr:uid="{00000000-0005-0000-0000-000080070000}"/>
    <cellStyle name="Normal 7 4 7 2 2 2" xfId="3477" xr:uid="{00000000-0005-0000-0000-0000C0080000}"/>
    <cellStyle name="Normal 7 4 7 2 2 2 2" xfId="6532" xr:uid="{835532A3-77B8-450B-8517-EF41F501D9C9}"/>
    <cellStyle name="Normal 7 4 7 2 2 2 2 2" xfId="27877" xr:uid="{753EB7B4-3D9C-4D5D-A3FC-F4E5B8D41D55}"/>
    <cellStyle name="Normal 7 4 7 2 2 2 2 3" xfId="26175" xr:uid="{0582B580-DB86-483F-8105-DFA09FC7ADC3}"/>
    <cellStyle name="Normal 7 4 7 2 2 2 2 4" xfId="16103" xr:uid="{C69B7FE9-6CA8-4618-B6CE-089E9D15D73F}"/>
    <cellStyle name="Normal 7 4 7 2 2 2 3" xfId="8556" xr:uid="{CF3D07B9-FEBB-483E-9979-C38A4907E144}"/>
    <cellStyle name="Normal 7 4 7 2 2 2 3 2" xfId="28945" xr:uid="{569A284B-BF6D-43C1-912F-2FBEB10DEC4A}"/>
    <cellStyle name="Normal 7 4 7 2 2 2 3 3" xfId="18936" xr:uid="{B79C1081-154D-47F1-BE0F-7D0B459F0F90}"/>
    <cellStyle name="Normal 7 4 7 2 2 2 4" xfId="11389" xr:uid="{198CE081-D38D-41D3-BA1F-18F68ADDD82A}"/>
    <cellStyle name="Normal 7 4 7 2 2 2 4 2" xfId="21769" xr:uid="{E91A20DD-98E4-4926-83CB-3B99B424C5A2}"/>
    <cellStyle name="Normal 7 4 7 2 2 2 5" xfId="25069" xr:uid="{2EAD1687-EDF3-4532-8749-D9E3BE5D5912}"/>
    <cellStyle name="Normal 7 4 7 2 2 2 6" xfId="14065" xr:uid="{B8C2BAA5-061A-4030-945D-403DD5A96AFD}"/>
    <cellStyle name="Normal 7 4 7 2 2 3" xfId="4375" xr:uid="{BFB4A6B1-5B30-48CD-8C71-C8027AED9B9E}"/>
    <cellStyle name="Normal 7 4 7 2 2 3 2" xfId="9147" xr:uid="{1151F43E-E6E9-4C32-97FE-1859BBC3D077}"/>
    <cellStyle name="Normal 7 4 7 2 2 3 2 2" xfId="29190" xr:uid="{1E835761-F2DC-4A00-B563-DEBA163B5F0C}"/>
    <cellStyle name="Normal 7 4 7 2 2 3 2 3" xfId="19527" xr:uid="{635DC76E-0DCC-4D5C-B01B-95173782E5BA}"/>
    <cellStyle name="Normal 7 4 7 2 2 3 3" xfId="11980" xr:uid="{890425D6-E295-44D2-A670-FE1A4CBAF665}"/>
    <cellStyle name="Normal 7 4 7 2 2 3 3 2" xfId="22360" xr:uid="{7B6E5C9E-F032-49CB-93ED-49F1925F2AEC}"/>
    <cellStyle name="Normal 7 4 7 2 2 3 4" xfId="22920" xr:uid="{180EDF12-3F04-42F0-9650-D5BA1FEAAC50}"/>
    <cellStyle name="Normal 7 4 7 2 2 3 5" xfId="16694" xr:uid="{0B8F5DD4-C2A8-408C-AB7A-BFA92340C3F0}"/>
    <cellStyle name="Normal 7 4 7 2 2 4" xfId="5466" xr:uid="{085C80A0-B636-43BC-B6E0-918B21F9F4FE}"/>
    <cellStyle name="Normal 7 4 7 2 2 4 2" xfId="27876" xr:uid="{A0231EC6-6DBA-425B-A7BE-ECB7CCE7148D}"/>
    <cellStyle name="Normal 7 4 7 2 2 4 3" xfId="14763" xr:uid="{814A1EDD-0F76-4742-802A-DDF1E255A252}"/>
    <cellStyle name="Normal 7 4 7 2 2 5" xfId="7216" xr:uid="{60B59DE1-CF70-4DFA-83F7-D16E015BB124}"/>
    <cellStyle name="Normal 7 4 7 2 2 5 2" xfId="17596" xr:uid="{114C42DE-3216-4CD0-832F-26E415C0D56A}"/>
    <cellStyle name="Normal 7 4 7 2 2 6" xfId="10049" xr:uid="{0E815CF9-78A4-4845-B442-F14A9B09353A}"/>
    <cellStyle name="Normal 7 4 7 2 2 6 2" xfId="20429" xr:uid="{CEFB5057-1F37-48F9-A9C3-5EA3C85E5147}"/>
    <cellStyle name="Normal 7 4 7 2 2 7" xfId="25194" xr:uid="{809CDBE0-EF51-474A-8E89-25D65B8BA3D0}"/>
    <cellStyle name="Normal 7 4 7 2 2 8" xfId="13317" xr:uid="{1AADC6D2-94A6-4D00-8F14-11595BDC81F5}"/>
    <cellStyle name="Normal 7 4 7 2 3" xfId="3478" xr:uid="{00000000-0005-0000-0000-0000C1080000}"/>
    <cellStyle name="Normal 7 4 7 2 3 2" xfId="4595" xr:uid="{1689FB8F-5DB2-4F3F-8C00-9F23EBA7B220}"/>
    <cellStyle name="Normal 7 4 7 2 3 2 2" xfId="9367" xr:uid="{087BBC59-C397-489E-9DBF-0D4209A62F13}"/>
    <cellStyle name="Normal 7 4 7 2 3 2 2 2" xfId="29337" xr:uid="{DBD29D0C-9D6F-4A27-B56E-90DEE53D2EFB}"/>
    <cellStyle name="Normal 7 4 7 2 3 2 2 3" xfId="19747" xr:uid="{522F09AD-AAD5-4A97-BAC3-DBA3DE60D4F5}"/>
    <cellStyle name="Normal 7 4 7 2 3 2 3" xfId="12200" xr:uid="{55C93E96-8871-49B4-80C9-9B89DE07AEDE}"/>
    <cellStyle name="Normal 7 4 7 2 3 2 3 2" xfId="22580" xr:uid="{2AA920AA-7192-4A4A-9C0E-282153FC5606}"/>
    <cellStyle name="Normal 7 4 7 2 3 2 4" xfId="22802" xr:uid="{82676B81-828D-4BDD-8E8C-6D58812B4460}"/>
    <cellStyle name="Normal 7 4 7 2 3 2 5" xfId="16914" xr:uid="{7726C983-AA88-4D6C-AFCD-8DB7CCB30F29}"/>
    <cellStyle name="Normal 7 4 7 2 3 3" xfId="6533" xr:uid="{A95C4F38-A94E-4D03-9440-684836A648C8}"/>
    <cellStyle name="Normal 7 4 7 2 3 3 2" xfId="26903" xr:uid="{F523E6E7-5F38-4FFB-92F5-496B29A97F41}"/>
    <cellStyle name="Normal 7 4 7 2 3 3 3" xfId="16104" xr:uid="{6CC3315D-F4AA-41D1-955C-B870089E995B}"/>
    <cellStyle name="Normal 7 4 7 2 3 4" xfId="8557" xr:uid="{2D62317B-2C70-4287-8FDF-457891378A2F}"/>
    <cellStyle name="Normal 7 4 7 2 3 4 2" xfId="18937" xr:uid="{9138CF04-DC4A-4C56-B8F5-CD86EB6CC4C6}"/>
    <cellStyle name="Normal 7 4 7 2 3 5" xfId="11390" xr:uid="{F5B87F4C-24F6-4D73-BE1F-956492E1AA20}"/>
    <cellStyle name="Normal 7 4 7 2 3 5 2" xfId="21770" xr:uid="{180E7CB1-72AC-4F60-BA6F-72C3B5C0D1D7}"/>
    <cellStyle name="Normal 7 4 7 2 3 6" xfId="23659" xr:uid="{433E7EB2-4F66-404D-BD3F-C6CCCB4C2BAA}"/>
    <cellStyle name="Normal 7 4 7 2 3 7" xfId="14066" xr:uid="{14FE246A-9A3A-422B-AFD3-FFE4BA1479EC}"/>
    <cellStyle name="Normal 7 4 7 2 4" xfId="3476" xr:uid="{00000000-0005-0000-0000-0000C2080000}"/>
    <cellStyle name="Normal 7 4 7 2 4 2" xfId="6531" xr:uid="{AC873C04-59CF-44C5-B9D8-1244FA312A75}"/>
    <cellStyle name="Normal 7 4 7 2 4 2 2" xfId="28692" xr:uid="{F47CEBB1-A5FF-4223-AC54-5E4BFE1C4D05}"/>
    <cellStyle name="Normal 7 4 7 2 4 2 3" xfId="16102" xr:uid="{0ECF9ED6-B2E9-400C-A529-9D0DA49C269C}"/>
    <cellStyle name="Normal 7 4 7 2 4 3" xfId="8555" xr:uid="{0AEB99EA-8B24-4814-9EAD-C812A5E1DFA2}"/>
    <cellStyle name="Normal 7 4 7 2 4 3 2" xfId="18935" xr:uid="{FBF54366-F1B3-4EB3-9265-3AA238B11917}"/>
    <cellStyle name="Normal 7 4 7 2 4 4" xfId="11388" xr:uid="{CF7BF7FC-13C8-4CF2-A553-3E054EC32361}"/>
    <cellStyle name="Normal 7 4 7 2 4 4 2" xfId="21768" xr:uid="{7FBBBFD2-9D3F-4570-8E8D-42FCDBA696EF}"/>
    <cellStyle name="Normal 7 4 7 2 4 5" xfId="23081" xr:uid="{F500A9A7-03FF-48CE-B3DA-7D9A7BF22254}"/>
    <cellStyle name="Normal 7 4 7 2 4 6" xfId="14064" xr:uid="{944BD33C-BC03-4ECA-8058-07C53A9CECA4}"/>
    <cellStyle name="Normal 7 4 7 2 5" xfId="2658" xr:uid="{00000000-0005-0000-0000-0000C3080000}"/>
    <cellStyle name="Normal 7 4 7 2 5 2" xfId="5918" xr:uid="{443DCE2B-1BCC-4789-BC72-DF370AE7C418}"/>
    <cellStyle name="Normal 7 4 7 2 5 2 2" xfId="28337" xr:uid="{8B00CD0F-65F8-4F19-92C2-FBEC85C3723B}"/>
    <cellStyle name="Normal 7 4 7 2 5 2 3" xfId="15330" xr:uid="{BC3654FF-F640-4849-BBE5-A074CF7AE471}"/>
    <cellStyle name="Normal 7 4 7 2 5 3" xfId="7783" xr:uid="{96DFB3CC-A7FD-4EDB-A126-275A452086D4}"/>
    <cellStyle name="Normal 7 4 7 2 5 3 2" xfId="18163" xr:uid="{BB748B09-C445-4262-A3D2-665784591EBE}"/>
    <cellStyle name="Normal 7 4 7 2 5 4" xfId="10616" xr:uid="{9E00C11B-8CA0-4262-9313-24F7205A5E35}"/>
    <cellStyle name="Normal 7 4 7 2 5 4 2" xfId="20996" xr:uid="{44ACAF02-FCC8-46FF-BCFC-1AC8A436311E}"/>
    <cellStyle name="Normal 7 4 7 2 5 5" xfId="24248" xr:uid="{9652E4A4-661C-461F-A4E5-6C30D82367C9}"/>
    <cellStyle name="Normal 7 4 7 2 5 6" xfId="13060" xr:uid="{497D5461-BAB8-482E-AEF1-32484752C112}"/>
    <cellStyle name="Normal 7 4 7 2 6" xfId="2405" xr:uid="{00000000-0005-0000-0000-0000BE080000}"/>
    <cellStyle name="Normal 7 4 7 2 6 2" xfId="7532" xr:uid="{12C15163-D3D2-4099-AD4D-3F32D16C7917}"/>
    <cellStyle name="Normal 7 4 7 2 6 2 2" xfId="17912" xr:uid="{752FFE43-BDC1-4658-8EE9-E42E01502B7F}"/>
    <cellStyle name="Normal 7 4 7 2 6 3" xfId="10365" xr:uid="{414B79A5-C223-41B1-8954-D6404FDB9F63}"/>
    <cellStyle name="Normal 7 4 7 2 6 3 2" xfId="20745" xr:uid="{8E74309E-0898-4694-8E1E-F07D1D4CC7CA}"/>
    <cellStyle name="Normal 7 4 7 2 6 4" xfId="24276" xr:uid="{9D38924A-EC67-40DF-9F6E-C50DBBED1E9D}"/>
    <cellStyle name="Normal 7 4 7 2 6 5" xfId="15079" xr:uid="{73E8DB9B-F18A-47A6-8E5F-C8FA1EF47659}"/>
    <cellStyle name="Normal 7 4 7 2 7" xfId="4105" xr:uid="{D87A775D-18FB-45E1-96AA-50CF7B162F1F}"/>
    <cellStyle name="Normal 7 4 7 2 7 2" xfId="8879" xr:uid="{DF991E6F-1F0C-44AE-BA6A-543E71D4749D}"/>
    <cellStyle name="Normal 7 4 7 2 7 2 2" xfId="19259" xr:uid="{3B727B29-FCC8-4D2C-8F00-B26C7C7D7724}"/>
    <cellStyle name="Normal 7 4 7 2 7 3" xfId="11712" xr:uid="{16BF8E4F-AD5A-4707-A9DC-F6654F932618}"/>
    <cellStyle name="Normal 7 4 7 2 7 3 2" xfId="22092" xr:uid="{97491C52-85E1-4BAA-A2A7-BD76FA8D6397}"/>
    <cellStyle name="Normal 7 4 7 2 7 4" xfId="16426" xr:uid="{A5E909EF-B5C4-4877-941B-A3659F729203}"/>
    <cellStyle name="Normal 7 4 7 2 8" xfId="5465" xr:uid="{6F0B7010-59EE-490E-8ED4-B783C191CA87}"/>
    <cellStyle name="Normal 7 4 7 2 8 2" xfId="14762" xr:uid="{78E2288B-5128-4C6D-9A0F-3CB5109E590F}"/>
    <cellStyle name="Normal 7 4 7 2 9" xfId="7215" xr:uid="{F4913F37-2E7F-4915-B248-3364406353F7}"/>
    <cellStyle name="Normal 7 4 7 2 9 2" xfId="17595" xr:uid="{4B90E811-204E-4212-A726-358031C684E7}"/>
    <cellStyle name="Normal 7 4 7 3" xfId="1450" xr:uid="{00000000-0005-0000-0000-000081070000}"/>
    <cellStyle name="Normal 7 4 7 3 2" xfId="3479" xr:uid="{00000000-0005-0000-0000-0000C5080000}"/>
    <cellStyle name="Normal 7 4 7 3 2 2" xfId="6534" xr:uid="{61706EA8-5D82-469E-B186-E0431E394375}"/>
    <cellStyle name="Normal 7 4 7 3 2 2 2" xfId="25749" xr:uid="{ECFDC6EF-3C9F-4A61-BFBD-7FDC7F3C51B4}"/>
    <cellStyle name="Normal 7 4 7 3 2 2 3" xfId="28068" xr:uid="{7AFE8E7C-95E4-4E6B-ACC6-3E6100D2653B}"/>
    <cellStyle name="Normal 7 4 7 3 2 2 4" xfId="16105" xr:uid="{4493339F-23EC-4A52-A00A-F6BE7069BBA3}"/>
    <cellStyle name="Normal 7 4 7 3 2 3" xfId="8558" xr:uid="{335C79E9-6054-4027-BE5B-C25C41F48C52}"/>
    <cellStyle name="Normal 7 4 7 3 2 3 2" xfId="28946" xr:uid="{B5E39330-300B-4FD5-ACC7-490077C31DCA}"/>
    <cellStyle name="Normal 7 4 7 3 2 3 3" xfId="18938" xr:uid="{6FA3E757-27A9-4C60-9684-D2642DBB38CC}"/>
    <cellStyle name="Normal 7 4 7 3 2 4" xfId="11391" xr:uid="{086E2616-65C5-472F-8D1A-8BD68DCA150D}"/>
    <cellStyle name="Normal 7 4 7 3 2 4 2" xfId="21771" xr:uid="{F7D4E1DB-B764-47EB-B5F7-06B498E5C787}"/>
    <cellStyle name="Normal 7 4 7 3 2 5" xfId="23229" xr:uid="{4AB5FA36-6094-498D-AF13-7EB6F3BD39B5}"/>
    <cellStyle name="Normal 7 4 7 3 2 6" xfId="14067" xr:uid="{753790BE-DA64-4AB2-9067-92DD94E84573}"/>
    <cellStyle name="Normal 7 4 7 3 3" xfId="2837" xr:uid="{00000000-0005-0000-0000-0000C6080000}"/>
    <cellStyle name="Normal 7 4 7 3 3 2" xfId="6053" xr:uid="{8DE4C71E-332A-403D-A415-A81138DD4354}"/>
    <cellStyle name="Normal 7 4 7 3 3 2 2" xfId="26053" xr:uid="{D388C9E6-6518-457A-8D14-B941CACB46EC}"/>
    <cellStyle name="Normal 7 4 7 3 3 2 3" xfId="15507" xr:uid="{E0B7F2D8-A1B1-452C-A864-AEFFD9A3EB8E}"/>
    <cellStyle name="Normal 7 4 7 3 3 3" xfId="7960" xr:uid="{BBE9A254-9019-4A38-B50A-12B081FC8543}"/>
    <cellStyle name="Normal 7 4 7 3 3 3 2" xfId="18340" xr:uid="{7CEA1581-C4CF-43FD-8F79-132B725EA5F5}"/>
    <cellStyle name="Normal 7 4 7 3 3 4" xfId="10793" xr:uid="{03794532-AD69-4E82-B4E9-AF8643F71B54}"/>
    <cellStyle name="Normal 7 4 7 3 3 4 2" xfId="21173" xr:uid="{1B24BDCB-82BC-4609-BCA8-2D409AFBA1C1}"/>
    <cellStyle name="Normal 7 4 7 3 3 5" xfId="23419" xr:uid="{00DB68DD-9B57-4227-8DE6-69BEA69A5BDB}"/>
    <cellStyle name="Normal 7 4 7 3 3 6" xfId="13316" xr:uid="{79771691-01FB-4CD5-A8C5-73D033E20F8D}"/>
    <cellStyle name="Normal 7 4 7 3 4" xfId="4223" xr:uid="{868E8642-FD9A-4C16-A2A9-CB4C8F6EC4D8}"/>
    <cellStyle name="Normal 7 4 7 3 4 2" xfId="8995" xr:uid="{4A114C44-F849-4837-A218-8C4BFC20DB6C}"/>
    <cellStyle name="Normal 7 4 7 3 4 2 2" xfId="29072" xr:uid="{D37E2849-96A6-402D-BF6D-51D76082C881}"/>
    <cellStyle name="Normal 7 4 7 3 4 2 3" xfId="19375" xr:uid="{04B4192F-13C7-40A9-B41F-D9FDD757D52F}"/>
    <cellStyle name="Normal 7 4 7 3 4 3" xfId="11828" xr:uid="{3E2A0BF3-04EF-4A8F-A8FE-C3832F6D8A17}"/>
    <cellStyle name="Normal 7 4 7 3 4 3 2" xfId="22208" xr:uid="{D5CE6415-826C-4C7E-B729-9BC35B831ED8}"/>
    <cellStyle name="Normal 7 4 7 3 4 4" xfId="23216" xr:uid="{15E37647-CD6C-4DA4-BBA4-28A47CCC4BEB}"/>
    <cellStyle name="Normal 7 4 7 3 4 5" xfId="16542" xr:uid="{AD8FF9A8-C77A-44FB-9887-9087FCBC4094}"/>
    <cellStyle name="Normal 7 4 7 3 5" xfId="5467" xr:uid="{8D25D220-2FF2-43BE-BC8F-56B4161337FE}"/>
    <cellStyle name="Normal 7 4 7 3 5 2" xfId="27925" xr:uid="{2BBADF59-D9E5-42CB-B28C-CEA4A398C5D1}"/>
    <cellStyle name="Normal 7 4 7 3 5 3" xfId="14764" xr:uid="{D8A35B42-5228-4B3B-9E71-60B74908A532}"/>
    <cellStyle name="Normal 7 4 7 3 6" xfId="7217" xr:uid="{126128AB-A05E-4E92-A97F-5888BB8AD877}"/>
    <cellStyle name="Normal 7 4 7 3 6 2" xfId="17597" xr:uid="{436869C4-895A-4BA2-967B-234A76F89593}"/>
    <cellStyle name="Normal 7 4 7 3 7" xfId="10050" xr:uid="{2CCB0FF7-08CC-42D7-90B9-D3F0BB1A6436}"/>
    <cellStyle name="Normal 7 4 7 3 7 2" xfId="20430" xr:uid="{CD933EEC-61EC-456A-8E02-A24EDE00DC1D}"/>
    <cellStyle name="Normal 7 4 7 3 8" xfId="24364" xr:uid="{BD47C77D-257C-4527-977A-0E9C6C74B7D7}"/>
    <cellStyle name="Normal 7 4 7 3 9" xfId="12797" xr:uid="{9A8FCB18-907D-4ABD-B53A-8AE5A6F7F03E}"/>
    <cellStyle name="Normal 7 4 7 4" xfId="1451" xr:uid="{00000000-0005-0000-0000-000082070000}"/>
    <cellStyle name="Normal 7 4 7 4 2" xfId="4596" xr:uid="{FB99FE3F-BCFD-4770-AC9D-0E013FACC6CA}"/>
    <cellStyle name="Normal 7 4 7 4 2 2" xfId="9368" xr:uid="{0289CCA7-D936-43D2-BC28-CC7ED5349085}"/>
    <cellStyle name="Normal 7 4 7 4 2 2 2" xfId="29338" xr:uid="{D4D4E986-8887-481B-82EF-15450503BCC6}"/>
    <cellStyle name="Normal 7 4 7 4 2 2 3" xfId="19748" xr:uid="{13D5F93D-EBD5-4BFA-8470-D17F42C52125}"/>
    <cellStyle name="Normal 7 4 7 4 2 3" xfId="12201" xr:uid="{02996C38-3969-42E9-BBB1-7FF44A0DEB9F}"/>
    <cellStyle name="Normal 7 4 7 4 2 3 2" xfId="22581" xr:uid="{E90656C2-4548-4684-A2EA-CCE35561E46B}"/>
    <cellStyle name="Normal 7 4 7 4 2 4" xfId="25706" xr:uid="{A431ED13-DEE9-4D05-BFBD-82AE9B4033C6}"/>
    <cellStyle name="Normal 7 4 7 4 2 5" xfId="16915" xr:uid="{DDF9C28C-4DC4-4803-85E5-CD40F5201F86}"/>
    <cellStyle name="Normal 7 4 7 4 3" xfId="5468" xr:uid="{FCC12BAB-EB74-49EA-92F5-4DD47FAEF40D}"/>
    <cellStyle name="Normal 7 4 7 4 3 2" xfId="27195" xr:uid="{005C267B-13B8-4241-9E1F-9D6D0C8A2373}"/>
    <cellStyle name="Normal 7 4 7 4 3 3" xfId="14765" xr:uid="{F961C8CD-6951-4227-9997-B8ED73975A66}"/>
    <cellStyle name="Normal 7 4 7 4 4" xfId="7218" xr:uid="{78F1A636-2A49-46B5-B168-6DA0297DA514}"/>
    <cellStyle name="Normal 7 4 7 4 4 2" xfId="17598" xr:uid="{A0C1DAC9-3967-4DE6-A4E0-BC2933ECC7B0}"/>
    <cellStyle name="Normal 7 4 7 4 5" xfId="10051" xr:uid="{247CB7BF-F3AB-4FAB-8849-615BBF88BFE3}"/>
    <cellStyle name="Normal 7 4 7 4 5 2" xfId="20431" xr:uid="{433360EF-24F2-44FE-B491-00832D4F3C4C}"/>
    <cellStyle name="Normal 7 4 7 4 6" xfId="23941" xr:uid="{4B8E3C43-E3F8-45A4-B209-D344009322F9}"/>
    <cellStyle name="Normal 7 4 7 4 7" xfId="14068" xr:uid="{D6F7031A-BBD4-41CE-8452-F3D01734CF83}"/>
    <cellStyle name="Normal 7 4 7 5" xfId="2996" xr:uid="{00000000-0005-0000-0000-0000C8080000}"/>
    <cellStyle name="Normal 7 4 7 5 2" xfId="6146" xr:uid="{6BCE8B4A-9675-40C0-A2D5-6294386B68E9}"/>
    <cellStyle name="Normal 7 4 7 5 2 2" xfId="25620" xr:uid="{00D2962E-FF70-4896-8991-B69B1A34BC5D}"/>
    <cellStyle name="Normal 7 4 7 5 2 3" xfId="28712" xr:uid="{1A2B71F5-5B9A-42F3-9242-0C02BE2F4E8E}"/>
    <cellStyle name="Normal 7 4 7 5 2 4" xfId="15624" xr:uid="{2979D8AD-8A6A-430C-8D78-829E0661FEAF}"/>
    <cellStyle name="Normal 7 4 7 5 3" xfId="8077" xr:uid="{C3649476-9B69-458C-A42E-9F7BADBA0F44}"/>
    <cellStyle name="Normal 7 4 7 5 3 2" xfId="28770" xr:uid="{1FA1714F-F91C-4808-A63D-01DAD61C1825}"/>
    <cellStyle name="Normal 7 4 7 5 3 3" xfId="18457" xr:uid="{150810D6-BA47-481C-BE74-1A7170BE9834}"/>
    <cellStyle name="Normal 7 4 7 5 4" xfId="10910" xr:uid="{76AF9BC8-791B-41D3-8DDC-70BADCC74451}"/>
    <cellStyle name="Normal 7 4 7 5 4 2" xfId="21290" xr:uid="{464574B5-8425-4615-97A5-7E829E354DC4}"/>
    <cellStyle name="Normal 7 4 7 5 5" xfId="23236" xr:uid="{E90100EE-4289-4EA3-A0A4-25E461D2A1AE}"/>
    <cellStyle name="Normal 7 4 7 5 6" xfId="13495" xr:uid="{369EE70D-046F-4304-922A-298A8F178DE4}"/>
    <cellStyle name="Normal 7 4 7 6" xfId="2508" xr:uid="{00000000-0005-0000-0000-0000C9080000}"/>
    <cellStyle name="Normal 7 4 7 6 2" xfId="5788" xr:uid="{3282F4A4-00CD-4F19-9E65-F7B74C6C665F}"/>
    <cellStyle name="Normal 7 4 7 6 2 2" xfId="26982" xr:uid="{66B53AA0-BEFE-4749-A86C-02568B55DDB5}"/>
    <cellStyle name="Normal 7 4 7 6 2 3" xfId="15180" xr:uid="{55CD1FC0-6CF1-4FB1-83EE-30066C9FC681}"/>
    <cellStyle name="Normal 7 4 7 6 3" xfId="7633" xr:uid="{5D6AE3A2-45AE-49DD-BB38-14E2B4134932}"/>
    <cellStyle name="Normal 7 4 7 6 3 2" xfId="18013" xr:uid="{88E4946E-65D9-4531-AB80-D4140E7F23CD}"/>
    <cellStyle name="Normal 7 4 7 6 4" xfId="10466" xr:uid="{24758081-1C61-4D2A-94E1-4C6478F91DAC}"/>
    <cellStyle name="Normal 7 4 7 6 4 2" xfId="20846" xr:uid="{B09CA23A-6034-47FF-992D-9130CACE3CFB}"/>
    <cellStyle name="Normal 7 4 7 6 5" xfId="22836" xr:uid="{F640ABDA-F9FF-4991-9312-581AA991DA9E}"/>
    <cellStyle name="Normal 7 4 7 6 6" xfId="12896" xr:uid="{5B8820CC-2D2B-48FD-9836-B40397742CA8}"/>
    <cellStyle name="Normal 7 4 7 7" xfId="2263" xr:uid="{00000000-0005-0000-0000-0000BD080000}"/>
    <cellStyle name="Normal 7 4 7 7 2" xfId="7390" xr:uid="{E74BE3B4-261E-444B-A27C-4F00352E7831}"/>
    <cellStyle name="Normal 7 4 7 7 2 2" xfId="17770" xr:uid="{6CEFC5A1-6090-4C2C-B75A-8C0909309771}"/>
    <cellStyle name="Normal 7 4 7 7 3" xfId="10223" xr:uid="{65CE8179-84B8-4688-8184-4749C187FB18}"/>
    <cellStyle name="Normal 7 4 7 7 3 2" xfId="20603" xr:uid="{DF899853-DDB0-4671-B968-05FF263CF7A4}"/>
    <cellStyle name="Normal 7 4 7 7 4" xfId="24888" xr:uid="{47D07235-046B-4F6B-81B0-576B8D303214}"/>
    <cellStyle name="Normal 7 4 7 7 5" xfId="14937" xr:uid="{87694CAD-8FC6-450E-952E-6ED1E3EC09BD}"/>
    <cellStyle name="Normal 7 4 7 8" xfId="4073" xr:uid="{70E150A0-3A47-4E60-B8FA-194FFB563C3E}"/>
    <cellStyle name="Normal 7 4 7 8 2" xfId="8853" xr:uid="{5DF1E159-61F3-4D49-AA29-426995D42922}"/>
    <cellStyle name="Normal 7 4 7 8 2 2" xfId="19233" xr:uid="{5A6D3A2F-AFA5-4626-99E0-6FE492875E7B}"/>
    <cellStyle name="Normal 7 4 7 8 3" xfId="11686" xr:uid="{DBB786BC-AF1E-4169-916E-BD0BE84ED065}"/>
    <cellStyle name="Normal 7 4 7 8 3 2" xfId="22066" xr:uid="{9A3746EF-A789-4423-AE61-8B8F3818B0B2}"/>
    <cellStyle name="Normal 7 4 7 8 4" xfId="16400" xr:uid="{085B9D30-FF63-40A6-AD5F-27858B14E95D}"/>
    <cellStyle name="Normal 7 4 7 9" xfId="5464" xr:uid="{9299171B-9C8B-4B60-AB4A-96F4C3795E5F}"/>
    <cellStyle name="Normal 7 4 7 9 2" xfId="14761" xr:uid="{A42887CF-1C94-4F1E-9F18-7545BC723F24}"/>
    <cellStyle name="Normal 7 4 8" xfId="1452" xr:uid="{00000000-0005-0000-0000-000083070000}"/>
    <cellStyle name="Normal 7 4 8 10" xfId="10052" xr:uid="{EF1712B9-C7CB-4AE8-AF0F-EEFD4CA74A28}"/>
    <cellStyle name="Normal 7 4 8 10 2" xfId="20432" xr:uid="{3C6DBDF1-9C3E-4E2D-8524-E76C6490384E}"/>
    <cellStyle name="Normal 7 4 8 11" xfId="23572" xr:uid="{43D06133-5809-4FC6-8DC4-450E476CEC4E}"/>
    <cellStyle name="Normal 7 4 8 12" xfId="12640" xr:uid="{6961CC9C-F0C5-4FCB-B4DB-A0EB2B36D790}"/>
    <cellStyle name="Normal 7 4 8 2" xfId="1453" xr:uid="{00000000-0005-0000-0000-000084070000}"/>
    <cellStyle name="Normal 7 4 8 2 2" xfId="1454" xr:uid="{00000000-0005-0000-0000-000085070000}"/>
    <cellStyle name="Normal 7 4 8 2 2 2" xfId="5471" xr:uid="{3636D283-D47D-4334-9F84-556F35350CD4}"/>
    <cellStyle name="Normal 7 4 8 2 2 2 2" xfId="22856" xr:uid="{001F5703-3C79-4AFC-97A0-E655D62F5145}"/>
    <cellStyle name="Normal 7 4 8 2 2 2 3" xfId="26530" xr:uid="{7B3488E1-EC29-470F-8BCA-EE71F9B0E4F4}"/>
    <cellStyle name="Normal 7 4 8 2 2 2 4" xfId="14768" xr:uid="{0E4F747D-C5F0-4A33-9086-928DFCEC4AE7}"/>
    <cellStyle name="Normal 7 4 8 2 2 3" xfId="7221" xr:uid="{114E8657-7A27-4839-9190-62CF8DE676B8}"/>
    <cellStyle name="Normal 7 4 8 2 2 3 2" xfId="27672" xr:uid="{CDF11442-3C64-4690-8B34-D1E2879987F5}"/>
    <cellStyle name="Normal 7 4 8 2 2 3 3" xfId="27223" xr:uid="{00A3FBD5-8822-4EE3-BB33-4BB4B90B7BFE}"/>
    <cellStyle name="Normal 7 4 8 2 2 3 4" xfId="17601" xr:uid="{64BCE88B-475D-4F81-BBBF-81734BD592D1}"/>
    <cellStyle name="Normal 7 4 8 2 2 4" xfId="10054" xr:uid="{F90B0E8E-6484-4357-8D7A-CF9A58E95B54}"/>
    <cellStyle name="Normal 7 4 8 2 2 4 2" xfId="29461" xr:uid="{1DD9C4E6-F108-4FE3-B158-0F11A48A747D}"/>
    <cellStyle name="Normal 7 4 8 2 2 4 3" xfId="20434" xr:uid="{B151CD92-979C-4289-BA81-31E625EE1FB0}"/>
    <cellStyle name="Normal 7 4 8 2 2 5" xfId="22982" xr:uid="{DC1D515C-8D40-4010-B201-28E36CD742B8}"/>
    <cellStyle name="Normal 7 4 8 2 2 6" xfId="14069" xr:uid="{6269B15C-ED57-4E8D-9118-1C43CE8D3032}"/>
    <cellStyle name="Normal 7 4 8 2 3" xfId="2838" xr:uid="{00000000-0005-0000-0000-0000CD080000}"/>
    <cellStyle name="Normal 7 4 8 2 3 2" xfId="6054" xr:uid="{533E40A1-DF87-4FA6-AE2C-A2B63E3428C2}"/>
    <cellStyle name="Normal 7 4 8 2 3 2 2" xfId="27975" xr:uid="{B6DBF4DC-96B9-4B03-8C95-8AEF8EB0838E}"/>
    <cellStyle name="Normal 7 4 8 2 3 2 3" xfId="15508" xr:uid="{43E36D2B-2CE5-46AC-A934-BEF148DDBB44}"/>
    <cellStyle name="Normal 7 4 8 2 3 3" xfId="7961" xr:uid="{04A2E131-B306-4793-8B45-EB3B6D12F2D2}"/>
    <cellStyle name="Normal 7 4 8 2 3 3 2" xfId="18341" xr:uid="{0291A93E-8044-4E13-8231-4795AD85073F}"/>
    <cellStyle name="Normal 7 4 8 2 3 4" xfId="10794" xr:uid="{CCBF599F-2B4A-4F20-82CB-CACDF3B1F18F}"/>
    <cellStyle name="Normal 7 4 8 2 3 4 2" xfId="21174" xr:uid="{9E42111E-D727-414C-BB03-DCEC354A0271}"/>
    <cellStyle name="Normal 7 4 8 2 3 5" xfId="25544" xr:uid="{5B2D9023-73DA-4C07-93E9-9A05B412FA11}"/>
    <cellStyle name="Normal 7 4 8 2 3 6" xfId="13318" xr:uid="{372EB46D-FBCB-4920-A543-58B0CE78C24C}"/>
    <cellStyle name="Normal 7 4 8 2 4" xfId="4224" xr:uid="{8E084ECD-D9A3-44A4-A982-75C1FF528684}"/>
    <cellStyle name="Normal 7 4 8 2 4 2" xfId="8996" xr:uid="{079480DA-C2A6-4B8B-BD2D-0CE02AB0AE0C}"/>
    <cellStyle name="Normal 7 4 8 2 4 2 2" xfId="29073" xr:uid="{6DB4ED39-4019-42DC-B1AD-57FF195097E3}"/>
    <cellStyle name="Normal 7 4 8 2 4 2 3" xfId="19376" xr:uid="{C6F3931D-3785-40C9-9691-4E0B7196FB77}"/>
    <cellStyle name="Normal 7 4 8 2 4 3" xfId="11829" xr:uid="{CDA35758-37F4-4F93-AA7D-79E55E812167}"/>
    <cellStyle name="Normal 7 4 8 2 4 3 2" xfId="22209" xr:uid="{11D3B409-E9D6-41C2-A7CE-B4EEEF93B14D}"/>
    <cellStyle name="Normal 7 4 8 2 4 4" xfId="24111" xr:uid="{0B9D6056-DDE6-48B5-BA68-07BA3D8C25C7}"/>
    <cellStyle name="Normal 7 4 8 2 4 5" xfId="16543" xr:uid="{93347217-0AD9-43A3-A432-8A0B4AB0976F}"/>
    <cellStyle name="Normal 7 4 8 2 5" xfId="5470" xr:uid="{D16A82EB-F898-4D42-B341-781736254535}"/>
    <cellStyle name="Normal 7 4 8 2 5 2" xfId="28590" xr:uid="{07B1A7FE-5DA6-4522-B8AB-1D6656A4C352}"/>
    <cellStyle name="Normal 7 4 8 2 5 3" xfId="14767" xr:uid="{EF28EBA3-8C92-4F02-A28C-B91C1791E825}"/>
    <cellStyle name="Normal 7 4 8 2 6" xfId="7220" xr:uid="{F82626F9-B023-4DD5-99F4-C3233264730A}"/>
    <cellStyle name="Normal 7 4 8 2 6 2" xfId="17600" xr:uid="{65417845-AEB1-42BC-9F5C-EC07F3813DF3}"/>
    <cellStyle name="Normal 7 4 8 2 7" xfId="10053" xr:uid="{E3A0AD72-330F-4E16-9251-6FF44E174797}"/>
    <cellStyle name="Normal 7 4 8 2 7 2" xfId="20433" xr:uid="{92058508-752E-41BD-A1E3-6A7ECF2FF9AE}"/>
    <cellStyle name="Normal 7 4 8 2 8" xfId="23181" xr:uid="{D1A9F8F7-5B3D-47D5-9AB4-485129EF5884}"/>
    <cellStyle name="Normal 7 4 8 2 9" xfId="12798" xr:uid="{E5314721-3A8C-4084-92F5-27E37DA35265}"/>
    <cellStyle name="Normal 7 4 8 3" xfId="1455" xr:uid="{00000000-0005-0000-0000-000086070000}"/>
    <cellStyle name="Normal 7 4 8 3 2" xfId="4597" xr:uid="{0552F609-7B1B-4E64-BC29-4822327C096B}"/>
    <cellStyle name="Normal 7 4 8 3 2 2" xfId="9369" xr:uid="{EFB8727F-0BF3-4E35-A6CA-126317C3646D}"/>
    <cellStyle name="Normal 7 4 8 3 2 2 2" xfId="29339" xr:uid="{4FD2DF76-9645-465E-9B70-515351FB064B}"/>
    <cellStyle name="Normal 7 4 8 3 2 2 3" xfId="19749" xr:uid="{D0EAD18A-C677-44DB-BB26-6E71FE56911A}"/>
    <cellStyle name="Normal 7 4 8 3 2 3" xfId="12202" xr:uid="{41AA11EC-67D3-42D5-857C-D96D3CF6C217}"/>
    <cellStyle name="Normal 7 4 8 3 2 3 2" xfId="22582" xr:uid="{B914BBE6-A71D-4D37-848C-FD9C5600B136}"/>
    <cellStyle name="Normal 7 4 8 3 2 4" xfId="24048" xr:uid="{BC81B891-0337-4B68-A938-824B9F85EF89}"/>
    <cellStyle name="Normal 7 4 8 3 2 5" xfId="16916" xr:uid="{45508FF6-ADAC-476C-999C-574F428865E5}"/>
    <cellStyle name="Normal 7 4 8 3 3" xfId="5472" xr:uid="{9EB788E9-C458-4241-97E0-0A5708A4F013}"/>
    <cellStyle name="Normal 7 4 8 3 3 2" xfId="26872" xr:uid="{5864A27F-D222-4694-889D-07BC791B4827}"/>
    <cellStyle name="Normal 7 4 8 3 3 3" xfId="27752" xr:uid="{970D654A-3A39-468E-9FF8-6EEF5B872978}"/>
    <cellStyle name="Normal 7 4 8 3 3 4" xfId="14769" xr:uid="{D6471D8E-B8AD-4F07-A492-B59D7BA115C2}"/>
    <cellStyle name="Normal 7 4 8 3 4" xfId="7222" xr:uid="{CFB8BE2B-B057-4463-9007-F5A746AEEFA8}"/>
    <cellStyle name="Normal 7 4 8 3 4 2" xfId="27447" xr:uid="{2C111934-A6EB-4C1C-9E28-2B305E91DA34}"/>
    <cellStyle name="Normal 7 4 8 3 4 3" xfId="26541" xr:uid="{BA28009A-4CCE-42DC-847A-665A79744884}"/>
    <cellStyle name="Normal 7 4 8 3 4 4" xfId="17602" xr:uid="{7553F6F9-5D53-48F7-AEB8-ECD0645E5423}"/>
    <cellStyle name="Normal 7 4 8 3 5" xfId="10055" xr:uid="{53D5B659-CC9A-4282-AFB6-6FC4A325B9AF}"/>
    <cellStyle name="Normal 7 4 8 3 5 2" xfId="29462" xr:uid="{ED9AC750-B820-45ED-9DBD-C803097122AA}"/>
    <cellStyle name="Normal 7 4 8 3 5 3" xfId="20435" xr:uid="{199DA9D9-5D95-4BAD-B915-2F7DEE3B0A69}"/>
    <cellStyle name="Normal 7 4 8 3 6" xfId="24085" xr:uid="{C42B40C5-0926-44A6-864E-A770011B03A1}"/>
    <cellStyle name="Normal 7 4 8 3 7" xfId="14070" xr:uid="{2387A4F3-8807-408B-8776-012E16C10264}"/>
    <cellStyle name="Normal 7 4 8 4" xfId="1456" xr:uid="{00000000-0005-0000-0000-000087070000}"/>
    <cellStyle name="Normal 7 4 8 4 2" xfId="5473" xr:uid="{958CCFC7-A3AA-4E91-A046-F3DE252E7A43}"/>
    <cellStyle name="Normal 7 4 8 4 2 2" xfId="22868" xr:uid="{26AC1B0C-17C8-4C3C-9674-A1DBA9D4E53F}"/>
    <cellStyle name="Normal 7 4 8 4 2 3" xfId="28394" xr:uid="{4B196243-582F-478C-AA12-1B90DF8A5532}"/>
    <cellStyle name="Normal 7 4 8 4 2 4" xfId="14770" xr:uid="{078F1B5B-9148-46E4-A2CF-592D9DA8B159}"/>
    <cellStyle name="Normal 7 4 8 4 3" xfId="7223" xr:uid="{DFEAD6C0-7EC2-498F-B1CF-0095E0E59A1D}"/>
    <cellStyle name="Normal 7 4 8 4 3 2" xfId="27715" xr:uid="{DD897E5F-461E-405A-A6B7-D6F62706497F}"/>
    <cellStyle name="Normal 7 4 8 4 3 3" xfId="17603" xr:uid="{73799A35-854B-47AA-BF6B-D745F5F9AE43}"/>
    <cellStyle name="Normal 7 4 8 4 4" xfId="10056" xr:uid="{274713DF-9C4F-4F39-B0C6-CC78A3E62918}"/>
    <cellStyle name="Normal 7 4 8 4 4 2" xfId="20436" xr:uid="{3C396B5E-E960-4686-A80A-8B1A6FA7ECDA}"/>
    <cellStyle name="Normal 7 4 8 4 5" xfId="25225" xr:uid="{CA4E3F5D-FCCF-4226-B39A-0FBDEB279BA7}"/>
    <cellStyle name="Normal 7 4 8 4 6" xfId="13496" xr:uid="{4E555D96-9475-4A85-A500-2A06EECEF281}"/>
    <cellStyle name="Normal 7 4 8 5" xfId="2568" xr:uid="{00000000-0005-0000-0000-0000D0080000}"/>
    <cellStyle name="Normal 7 4 8 5 2" xfId="5837" xr:uid="{0B4A4FB7-E628-4771-9D78-2BE2F5A0CC9A}"/>
    <cellStyle name="Normal 7 4 8 5 2 2" xfId="27444" xr:uid="{1CBA59C3-48A6-4C5B-9198-9C49E59DEBC6}"/>
    <cellStyle name="Normal 7 4 8 5 2 3" xfId="15240" xr:uid="{84425239-7B88-447E-A96A-BA3BA78301FC}"/>
    <cellStyle name="Normal 7 4 8 5 3" xfId="7693" xr:uid="{FF7E3AB0-9D5B-4C6B-AAA9-013CDB84EC1F}"/>
    <cellStyle name="Normal 7 4 8 5 3 2" xfId="18073" xr:uid="{AAB89A67-DE61-47AA-A2A6-73C10586305C}"/>
    <cellStyle name="Normal 7 4 8 5 4" xfId="10526" xr:uid="{F7532814-E583-40F2-A2FF-CBD1218C2FF6}"/>
    <cellStyle name="Normal 7 4 8 5 4 2" xfId="20906" xr:uid="{84ADA1D1-FA62-44CA-B030-636B308291F0}"/>
    <cellStyle name="Normal 7 4 8 5 5" xfId="23702" xr:uid="{4027B57F-1CD2-4D4D-A090-33B6A7F2C613}"/>
    <cellStyle name="Normal 7 4 8 5 6" xfId="12956" xr:uid="{268865C0-322C-4EE8-BE9D-00E2CBABDD0C}"/>
    <cellStyle name="Normal 7 4 8 6" xfId="2406" xr:uid="{00000000-0005-0000-0000-0000CA080000}"/>
    <cellStyle name="Normal 7 4 8 6 2" xfId="7533" xr:uid="{A7B3FD74-6C53-412E-86D9-EF8903CBBE17}"/>
    <cellStyle name="Normal 7 4 8 6 2 2" xfId="26367" xr:uid="{39E3F7FF-2F09-4F7F-A9AD-B4DB0A684011}"/>
    <cellStyle name="Normal 7 4 8 6 2 3" xfId="17913" xr:uid="{B1256805-C7C5-4C0B-BA11-9A8F4E51285D}"/>
    <cellStyle name="Normal 7 4 8 6 3" xfId="10366" xr:uid="{357387AB-895E-4C97-BA1B-D5593175AC1E}"/>
    <cellStyle name="Normal 7 4 8 6 3 2" xfId="20746" xr:uid="{7921721A-A43F-41A0-8E28-79734A2F6035}"/>
    <cellStyle name="Normal 7 4 8 6 4" xfId="23365" xr:uid="{6FA3567B-2144-49ED-90E4-FC728EDA7B23}"/>
    <cellStyle name="Normal 7 4 8 6 5" xfId="15080" xr:uid="{5E7F0B08-7B2C-46AF-B59F-7D7551AA5123}"/>
    <cellStyle name="Normal 7 4 8 7" xfId="4074" xr:uid="{0960D526-1A98-4C15-8071-4F9A5745CC87}"/>
    <cellStyle name="Normal 7 4 8 7 2" xfId="8854" xr:uid="{DE5A15D0-8DC0-4101-8A38-F8E39D609947}"/>
    <cellStyle name="Normal 7 4 8 7 2 2" xfId="19234" xr:uid="{A8B73B77-4E88-4475-9F15-A36B45F1D723}"/>
    <cellStyle name="Normal 7 4 8 7 3" xfId="11687" xr:uid="{638EF884-A8AF-4064-ABC9-C467478312EA}"/>
    <cellStyle name="Normal 7 4 8 7 3 2" xfId="22067" xr:uid="{0B07804D-300E-47CC-89C7-F11AD7EAE2D8}"/>
    <cellStyle name="Normal 7 4 8 7 4" xfId="26795" xr:uid="{D442B26F-BA01-4D34-AAF2-C52342F27401}"/>
    <cellStyle name="Normal 7 4 8 7 5" xfId="16401" xr:uid="{2E4142AA-993D-483A-8966-B1CE97751566}"/>
    <cellStyle name="Normal 7 4 8 8" xfId="5469" xr:uid="{684AF55B-A0B4-4691-A806-7BC4B2CAB0C4}"/>
    <cellStyle name="Normal 7 4 8 8 2" xfId="14766" xr:uid="{56AB07C7-698B-401C-BD1B-D480F5B5CC29}"/>
    <cellStyle name="Normal 7 4 8 9" xfId="7219" xr:uid="{0F50CFEF-AF0B-45D4-9190-0FE1F1CDA087}"/>
    <cellStyle name="Normal 7 4 8 9 2" xfId="17599" xr:uid="{4BA2EB9D-922F-4E67-9D93-6F9A42F6CA96}"/>
    <cellStyle name="Normal 7 4 9" xfId="1457" xr:uid="{00000000-0005-0000-0000-000088070000}"/>
    <cellStyle name="Normal 7 4 9 10" xfId="25205" xr:uid="{7241CE05-D77C-43DB-A46C-C1B42A29B8E7}"/>
    <cellStyle name="Normal 7 4 9 11" xfId="12641" xr:uid="{3348A1C7-23FF-4553-B2D0-CAA7C2FEE860}"/>
    <cellStyle name="Normal 7 4 9 2" xfId="1458" xr:uid="{00000000-0005-0000-0000-000089070000}"/>
    <cellStyle name="Normal 7 4 9 2 2" xfId="3480" xr:uid="{00000000-0005-0000-0000-0000D3080000}"/>
    <cellStyle name="Normal 7 4 9 2 2 2" xfId="6535" xr:uid="{BA36B20E-5840-4A1D-B488-DFCC8F41A966}"/>
    <cellStyle name="Normal 7 4 9 2 2 2 2" xfId="28440" xr:uid="{D6EC271F-1033-42EC-BCC4-C111AA9739D7}"/>
    <cellStyle name="Normal 7 4 9 2 2 2 3" xfId="26052" xr:uid="{D6AEC97E-0F0C-4673-98BE-D6D52C7F62A4}"/>
    <cellStyle name="Normal 7 4 9 2 2 2 4" xfId="16106" xr:uid="{8BF22692-E9F8-494C-9A6B-4241FC5D6979}"/>
    <cellStyle name="Normal 7 4 9 2 2 3" xfId="8559" xr:uid="{059B61F9-92CF-4CE2-8726-6E51F0F784E1}"/>
    <cellStyle name="Normal 7 4 9 2 2 3 2" xfId="28947" xr:uid="{0A996F82-AA77-4746-9D04-6C2DA4C2F325}"/>
    <cellStyle name="Normal 7 4 9 2 2 3 3" xfId="18939" xr:uid="{F05DFFB1-DF31-43BE-A1DE-0DD45D4E96CB}"/>
    <cellStyle name="Normal 7 4 9 2 2 4" xfId="11392" xr:uid="{9F19B492-0FA2-48FF-A20C-B3E232687F08}"/>
    <cellStyle name="Normal 7 4 9 2 2 4 2" xfId="21772" xr:uid="{C34E92A8-B2C0-4916-ACDC-E064A3D90D7D}"/>
    <cellStyle name="Normal 7 4 9 2 2 5" xfId="24232" xr:uid="{409C5A68-292E-455E-8879-B09DBDC74F9A}"/>
    <cellStyle name="Normal 7 4 9 2 2 6" xfId="14071" xr:uid="{2C07340D-D89B-493A-AD4B-3B07D3EB92A4}"/>
    <cellStyle name="Normal 7 4 9 2 3" xfId="4225" xr:uid="{596C2C39-C518-4720-A6D0-F9BE8BDE57CA}"/>
    <cellStyle name="Normal 7 4 9 2 3 2" xfId="8997" xr:uid="{D3CFC366-2233-4F6C-B642-ED89E0F0C967}"/>
    <cellStyle name="Normal 7 4 9 2 3 2 2" xfId="29074" xr:uid="{FD2DA22B-237A-45D1-842A-050C7C47708B}"/>
    <cellStyle name="Normal 7 4 9 2 3 2 3" xfId="19377" xr:uid="{281CFFE6-2F57-4FCE-9539-7A33A062615C}"/>
    <cellStyle name="Normal 7 4 9 2 3 3" xfId="11830" xr:uid="{8EEFBD95-578D-419A-8ED8-F67E64F7B848}"/>
    <cellStyle name="Normal 7 4 9 2 3 3 2" xfId="22210" xr:uid="{81B9662E-3C24-4D48-AE45-898BC0B0A91D}"/>
    <cellStyle name="Normal 7 4 9 2 3 4" xfId="24768" xr:uid="{9204D11A-797E-4CDB-96F3-EFA40F92FDCE}"/>
    <cellStyle name="Normal 7 4 9 2 3 5" xfId="16544" xr:uid="{92792AC9-0339-4CFE-B08D-FC8D8DA12481}"/>
    <cellStyle name="Normal 7 4 9 2 4" xfId="5475" xr:uid="{F7D4DD52-F08A-491D-81DB-28C7127D001F}"/>
    <cellStyle name="Normal 7 4 9 2 4 2" xfId="27601" xr:uid="{1EC68115-1AF4-449C-A038-4F9044C92822}"/>
    <cellStyle name="Normal 7 4 9 2 4 3" xfId="27805" xr:uid="{F0339573-60E5-4002-918F-93569A80834E}"/>
    <cellStyle name="Normal 7 4 9 2 4 4" xfId="14772" xr:uid="{F5BBF738-CA06-4029-8192-1C40D3FEF50A}"/>
    <cellStyle name="Normal 7 4 9 2 5" xfId="7225" xr:uid="{AAC930F3-8E13-4B24-B773-D88136900BCE}"/>
    <cellStyle name="Normal 7 4 9 2 5 2" xfId="27799" xr:uid="{7161DC4A-CA9F-45BF-965B-4BAAF68A711F}"/>
    <cellStyle name="Normal 7 4 9 2 5 3" xfId="17605" xr:uid="{050BF83E-08D8-4B51-A14B-822887668489}"/>
    <cellStyle name="Normal 7 4 9 2 6" xfId="10058" xr:uid="{A1AB6BF3-ACFE-4CA6-8113-69FA37E93CDF}"/>
    <cellStyle name="Normal 7 4 9 2 6 2" xfId="20438" xr:uid="{6C7DEB65-E8D2-485F-988E-80A6D5DAE483}"/>
    <cellStyle name="Normal 7 4 9 2 7" xfId="23448" xr:uid="{ECB327FF-942C-49BB-B733-2341E1DAA505}"/>
    <cellStyle name="Normal 7 4 9 2 8" xfId="12799" xr:uid="{25890BCF-C627-49BF-A851-B35582533F92}"/>
    <cellStyle name="Normal 7 4 9 3" xfId="1459" xr:uid="{00000000-0005-0000-0000-00008A070000}"/>
    <cellStyle name="Normal 7 4 9 3 2" xfId="5476" xr:uid="{34FC27ED-9267-4FE6-804B-4B6B659DACF4}"/>
    <cellStyle name="Normal 7 4 9 3 2 2" xfId="25513" xr:uid="{ECBF6AE4-3B42-442A-B397-A47093BAA862}"/>
    <cellStyle name="Normal 7 4 9 3 2 3" xfId="28638" xr:uid="{FBE8799A-8110-4913-BBAD-AC016AF95620}"/>
    <cellStyle name="Normal 7 4 9 3 2 4" xfId="14773" xr:uid="{93071C95-B1DC-490F-994E-C804B09ED584}"/>
    <cellStyle name="Normal 7 4 9 3 3" xfId="7226" xr:uid="{CD11F4D1-4581-4F93-A457-798636273C9F}"/>
    <cellStyle name="Normal 7 4 9 3 3 2" xfId="27157" xr:uid="{3E22AF7B-8B3D-4F56-8ADD-62DB11A0E0EF}"/>
    <cellStyle name="Normal 7 4 9 3 3 3" xfId="25830" xr:uid="{951EB23D-D78B-46E0-8017-A74A3458DCA0}"/>
    <cellStyle name="Normal 7 4 9 3 3 4" xfId="17606" xr:uid="{50F913BF-F798-4DD0-AEBA-A8B491D17827}"/>
    <cellStyle name="Normal 7 4 9 3 4" xfId="10059" xr:uid="{AFDD6B66-0556-4939-B25D-3B996FBB9A2C}"/>
    <cellStyle name="Normal 7 4 9 3 4 2" xfId="26573" xr:uid="{4027B8DC-26EC-4C8C-A66F-E12FF5141C14}"/>
    <cellStyle name="Normal 7 4 9 3 4 3" xfId="29463" xr:uid="{CEAFC507-E9CD-4663-AF1E-05BEE35F8A93}"/>
    <cellStyle name="Normal 7 4 9 3 4 4" xfId="20439" xr:uid="{2EE181E1-A004-444C-9B6F-F734AC31831E}"/>
    <cellStyle name="Normal 7 4 9 3 5" xfId="23139" xr:uid="{2AF327B9-2D1D-40BF-9B1A-2480DE36D783}"/>
    <cellStyle name="Normal 7 4 9 3 6" xfId="27907" xr:uid="{2B94D36C-826D-4C6A-8ACC-DD1229001485}"/>
    <cellStyle name="Normal 7 4 9 3 7" xfId="13497" xr:uid="{AA8FEBD0-D55B-46DB-9349-45F5D78FB400}"/>
    <cellStyle name="Normal 7 4 9 4" xfId="2839" xr:uid="{00000000-0005-0000-0000-0000D5080000}"/>
    <cellStyle name="Normal 7 4 9 4 2" xfId="6055" xr:uid="{CA35AE32-8A49-4A1D-91F3-DB3B40F122BB}"/>
    <cellStyle name="Normal 7 4 9 4 2 2" xfId="27955" xr:uid="{F560F6A6-140A-400F-87EB-1F4947E73B88}"/>
    <cellStyle name="Normal 7 4 9 4 2 3" xfId="15509" xr:uid="{5CFD9CBC-FC1E-42AA-ABBE-8CCFCE4DE975}"/>
    <cellStyle name="Normal 7 4 9 4 3" xfId="7962" xr:uid="{44734FEC-A5EC-4868-8F46-984BBB606219}"/>
    <cellStyle name="Normal 7 4 9 4 3 2" xfId="18342" xr:uid="{600C4E21-9490-4C71-A5AF-A2F76E03C564}"/>
    <cellStyle name="Normal 7 4 9 4 4" xfId="10795" xr:uid="{3EB39DCA-A7D2-4A88-A314-E1390084789F}"/>
    <cellStyle name="Normal 7 4 9 4 4 2" xfId="21175" xr:uid="{C7E13083-4768-4A29-8D0F-7F432AD845A7}"/>
    <cellStyle name="Normal 7 4 9 4 5" xfId="25357" xr:uid="{0CB459D8-1683-498E-B309-B7437B03D01D}"/>
    <cellStyle name="Normal 7 4 9 4 6" xfId="13319" xr:uid="{0C7D5F92-015A-40C3-8658-AEFA983A7BB8}"/>
    <cellStyle name="Normal 7 4 9 5" xfId="2407" xr:uid="{00000000-0005-0000-0000-0000D1080000}"/>
    <cellStyle name="Normal 7 4 9 5 2" xfId="7534" xr:uid="{EA42B910-957F-406C-BBBC-C6DAF86D86FE}"/>
    <cellStyle name="Normal 7 4 9 5 2 2" xfId="27246" xr:uid="{9FBA0F6A-3E29-4A8F-B6CC-742C60529986}"/>
    <cellStyle name="Normal 7 4 9 5 2 3" xfId="17914" xr:uid="{78DC0D4E-C4F6-49C6-BEB9-F2A5C3EE8159}"/>
    <cellStyle name="Normal 7 4 9 5 3" xfId="10367" xr:uid="{86718D3C-0642-4DCF-BDE5-480BBF1B24B2}"/>
    <cellStyle name="Normal 7 4 9 5 3 2" xfId="20747" xr:uid="{7A76C505-1F7A-4AF0-992A-613760DD97E2}"/>
    <cellStyle name="Normal 7 4 9 5 4" xfId="24927" xr:uid="{A3747C55-5DBC-47EF-BFDD-BB8F9424984E}"/>
    <cellStyle name="Normal 7 4 9 5 5" xfId="15081" xr:uid="{2A282EA6-6DD9-4676-BA80-36F3388B61BC}"/>
    <cellStyle name="Normal 7 4 9 6" xfId="4075" xr:uid="{ECFEC964-18E2-4A55-9DDE-17A187421C86}"/>
    <cellStyle name="Normal 7 4 9 6 2" xfId="8855" xr:uid="{05369801-56D3-4D72-A3C4-13544C799199}"/>
    <cellStyle name="Normal 7 4 9 6 2 2" xfId="28997" xr:uid="{985A2476-8016-48C6-B19B-8E5A095831BA}"/>
    <cellStyle name="Normal 7 4 9 6 2 3" xfId="19235" xr:uid="{64AA5B8D-8160-4A3E-ADD4-0FA6DAA3D899}"/>
    <cellStyle name="Normal 7 4 9 6 3" xfId="11688" xr:uid="{5A407977-0356-48BB-B948-B9E2BF6E857D}"/>
    <cellStyle name="Normal 7 4 9 6 3 2" xfId="22068" xr:uid="{003FE15E-2013-4C8D-86ED-88B751E3DD2C}"/>
    <cellStyle name="Normal 7 4 9 6 4" xfId="28171" xr:uid="{1CCE1AE5-BE80-4AA7-85BF-C9A73A3EA59B}"/>
    <cellStyle name="Normal 7 4 9 6 5" xfId="16402" xr:uid="{1F7BD514-47B8-46FD-A352-A22BFCFA7682}"/>
    <cellStyle name="Normal 7 4 9 7" xfId="5474" xr:uid="{CCEF96D4-FC6A-423C-B1B0-072A0C3E5B8F}"/>
    <cellStyle name="Normal 7 4 9 7 2" xfId="28304" xr:uid="{D50CC486-3BAB-43DF-A9AF-FF380362D7CD}"/>
    <cellStyle name="Normal 7 4 9 7 3" xfId="14771" xr:uid="{2F958CE7-9EE8-42DA-8FA1-7E82351CCECD}"/>
    <cellStyle name="Normal 7 4 9 8" xfId="7224" xr:uid="{C11C0213-DE70-4B4C-910B-94E9A71F0D83}"/>
    <cellStyle name="Normal 7 4 9 8 2" xfId="17604" xr:uid="{EA06E039-073F-4D18-BECB-3A1FE3F10177}"/>
    <cellStyle name="Normal 7 4 9 9" xfId="10057" xr:uid="{BEF1D5CA-EBE5-46A7-A649-AEC3EEFC11C3}"/>
    <cellStyle name="Normal 7 4 9 9 2" xfId="20437"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6" xr:uid="{203ECEE9-28AC-4CA7-BFCE-356C379A39D2}"/>
    <cellStyle name="Normal 7 6 10 2 2 3" xfId="25005" xr:uid="{6823BFC9-1FCE-4FD7-B367-57FB0194A201}"/>
    <cellStyle name="Normal 7 6 10 2 3" xfId="1465" xr:uid="{00000000-0005-0000-0000-000090070000}"/>
    <cellStyle name="Normal 7 6 10 2 3 2" xfId="2030" xr:uid="{00000000-0005-0000-0000-000091070000}"/>
    <cellStyle name="Normal 7 6 10 2 3 3" xfId="3765" xr:uid="{00000000-0005-0000-0000-0000F0060000}"/>
    <cellStyle name="Normal 7 6 10 2 3 3 2" xfId="4756" xr:uid="{BE653DD7-1A95-4D05-ACBC-B4D6D2120D32}"/>
    <cellStyle name="Normal 7 6 10 2 3 3 3" xfId="30290" xr:uid="{CB1BD4F2-F63B-4AC6-A611-52768EB82BEB}"/>
    <cellStyle name="Normal 7 6 10 2 3 3 3 2" xfId="31433" xr:uid="{39266993-B013-4166-A920-C26B0A484995}"/>
    <cellStyle name="Normal 7 6 10 2 3 3 4" xfId="31630" xr:uid="{E1F93840-EE29-493B-A5F9-44A29EBD528D}"/>
    <cellStyle name="Normal 7 6 10 2 4" xfId="25603" xr:uid="{1F88F4F4-8E7E-4A10-9831-AB18C3F05F2C}"/>
    <cellStyle name="Normal 7 6 10 3" xfId="1466" xr:uid="{00000000-0005-0000-0000-000092070000}"/>
    <cellStyle name="Normal 7 6 10 4" xfId="2997" xr:uid="{00000000-0005-0000-0000-0000DB080000}"/>
    <cellStyle name="Normal 7 6 10 4 2" xfId="31282" xr:uid="{69027C77-DB7A-41A6-AD44-B417C9A1F73E}"/>
    <cellStyle name="Normal 7 6 10 5" xfId="2150" xr:uid="{00000000-0005-0000-0000-000024030000}"/>
    <cellStyle name="Normal 7 6 10 5 2" xfId="4680" xr:uid="{64225ED7-B81F-4829-937E-4C8F86992647}"/>
    <cellStyle name="Normal 7 6 10 5 3" xfId="30231" xr:uid="{E8A66BD3-D076-4AC4-9CB9-C69A4F84E392}"/>
    <cellStyle name="Normal 7 6 10 5 3 2" xfId="31375" xr:uid="{D1DAB6D5-9CCE-40FC-902D-9DEE317FF735}"/>
    <cellStyle name="Normal 7 6 10 5 4" xfId="31571" xr:uid="{11601000-5713-4821-958F-68BE4ED60597}"/>
    <cellStyle name="Normal 7 6 10 6" xfId="4078" xr:uid="{5A04D94C-6FA8-4354-90B5-CFB60835C8E6}"/>
    <cellStyle name="Normal 7 6 10 6 2" xfId="4823" xr:uid="{0FEEC669-8F27-4B5E-8A98-CFDB8125CE32}"/>
    <cellStyle name="Normal 7 6 10 6 3" xfId="30345" xr:uid="{F9587E97-63EE-407D-AB4F-67E8F50E4485}"/>
    <cellStyle name="Normal 7 6 10 6 3 2" xfId="31487" xr:uid="{1B8E676E-0AA8-4F0A-8F3B-F346F6626895}"/>
    <cellStyle name="Normal 7 6 10 6 4" xfId="31685" xr:uid="{8B0FF327-4B58-4E9D-B7E2-13B7E118E2F7}"/>
    <cellStyle name="Normal 7 6 10 7" xfId="30164" xr:uid="{12C3815A-038F-484F-AD47-98D3CF0EAE5F}"/>
    <cellStyle name="Normal 7 6 10 7 2" xfId="30534" xr:uid="{0238211A-81EA-4FE4-8F6A-61EEA3D894FA}"/>
    <cellStyle name="Normal 7 6 11" xfId="1467" xr:uid="{00000000-0005-0000-0000-000093070000}"/>
    <cellStyle name="Normal 7 6 11 10" xfId="12642" xr:uid="{4994F450-78F0-4D7A-AAC7-62621D59190D}"/>
    <cellStyle name="Normal 7 6 11 2" xfId="2423" xr:uid="{00000000-0005-0000-0000-0000DD080000}"/>
    <cellStyle name="Normal 7 6 11 2 2" xfId="2998" xr:uid="{00000000-0005-0000-0000-0000DE080000}"/>
    <cellStyle name="Normal 7 6 11 2 2 2" xfId="6147" xr:uid="{3AC7CF31-3B91-4166-A372-BC7763FFCF1D}"/>
    <cellStyle name="Normal 7 6 11 2 2 2 2" xfId="28148" xr:uid="{03FA1087-3B6E-4E72-8978-31D40D60E86C}"/>
    <cellStyle name="Normal 7 6 11 2 2 2 3" xfId="15625" xr:uid="{20161C1B-6017-4CDA-A29A-0102EDBEA5C3}"/>
    <cellStyle name="Normal 7 6 11 2 2 3" xfId="8078" xr:uid="{5E8D8961-5478-4CBE-BBDE-7EFC17FF8191}"/>
    <cellStyle name="Normal 7 6 11 2 2 3 2" xfId="18458" xr:uid="{BBB956AF-DFF1-4A67-B026-B9E16F6B9CC2}"/>
    <cellStyle name="Normal 7 6 11 2 2 4" xfId="10911" xr:uid="{3D74FEE2-D5B9-47DE-B190-ADE5D9E806EA}"/>
    <cellStyle name="Normal 7 6 11 2 2 4 2" xfId="21291" xr:uid="{7553158E-4646-4A2E-8950-DD4335E18336}"/>
    <cellStyle name="Normal 7 6 11 2 2 5" xfId="24371" xr:uid="{1CBCCA99-94AC-4230-979D-F81491E7E872}"/>
    <cellStyle name="Normal 7 6 11 2 2 6" xfId="13498" xr:uid="{92BCA6AD-5261-4290-88CB-25848BB8B0C3}"/>
    <cellStyle name="Normal 7 6 11 2 3" xfId="5723" xr:uid="{0C1D1DA6-3D1F-4E81-8A71-AC06F1C7C3AE}"/>
    <cellStyle name="Normal 7 6 11 2 3 2" xfId="26860" xr:uid="{86813863-7573-450B-8DAE-522DAD0AA597}"/>
    <cellStyle name="Normal 7 6 11 2 3 3" xfId="28087" xr:uid="{D75F17B0-65BB-480E-A52F-70B24F227861}"/>
    <cellStyle name="Normal 7 6 11 2 3 4" xfId="15097" xr:uid="{6A8E30D2-0E52-446B-B141-6C3E947D31E1}"/>
    <cellStyle name="Normal 7 6 11 2 4" xfId="7550" xr:uid="{19757AE8-A20E-4D43-B592-50A4FA82CE74}"/>
    <cellStyle name="Normal 7 6 11 2 4 2" xfId="27921" xr:uid="{BBE86201-DC1F-4FF6-9EBC-D8E968F51AF4}"/>
    <cellStyle name="Normal 7 6 11 2 4 3" xfId="17930" xr:uid="{DFA0D98A-67C2-4EEA-8877-4E00D8A21C99}"/>
    <cellStyle name="Normal 7 6 11 2 5" xfId="10383" xr:uid="{0BF49B14-911C-4DCA-B35A-7A442AC926C8}"/>
    <cellStyle name="Normal 7 6 11 2 5 2" xfId="20763" xr:uid="{5EBBEF21-D2B7-458D-A837-3D936316FF8C}"/>
    <cellStyle name="Normal 7 6 11 2 6" xfId="23440" xr:uid="{A3FF67C1-A1FC-4029-9CBD-98AE9B8E0075}"/>
    <cellStyle name="Normal 7 6 11 2 7" xfId="12800" xr:uid="{707CB870-238C-4E67-9DCB-86E13B5BF97A}"/>
    <cellStyle name="Normal 7 6 11 3" xfId="2840" xr:uid="{00000000-0005-0000-0000-0000DF080000}"/>
    <cellStyle name="Normal 7 6 11 3 2" xfId="6056" xr:uid="{0E66994F-AB92-4AE2-96D3-9E1476833E76}"/>
    <cellStyle name="Normal 7 6 11 3 2 2" xfId="28229" xr:uid="{90FBAF69-CCF2-42A5-BF1C-3A6F5F067F8F}"/>
    <cellStyle name="Normal 7 6 11 3 2 3" xfId="15510" xr:uid="{B5BE4AC8-6972-486A-9ECA-9CE45E91FADA}"/>
    <cellStyle name="Normal 7 6 11 3 3" xfId="7963" xr:uid="{A6137628-7F20-44C7-A345-B77B06069AB7}"/>
    <cellStyle name="Normal 7 6 11 3 3 2" xfId="18343" xr:uid="{5DD65BE9-E751-4A83-8338-FC6103F31FD9}"/>
    <cellStyle name="Normal 7 6 11 3 4" xfId="10796" xr:uid="{C820DEBB-9274-4C0C-93FC-B21E42B69993}"/>
    <cellStyle name="Normal 7 6 11 3 4 2" xfId="21176" xr:uid="{9DC86F1B-0AD8-41F1-9FEB-2C201D73B9DF}"/>
    <cellStyle name="Normal 7 6 11 3 5" xfId="24607" xr:uid="{001A71B5-1DBB-40D1-875D-925F704F1CD1}"/>
    <cellStyle name="Normal 7 6 11 3 6" xfId="13320" xr:uid="{96A8BCE1-FD6F-4D3C-B983-1D7D1555A729}"/>
    <cellStyle name="Normal 7 6 11 4" xfId="2408" xr:uid="{00000000-0005-0000-0000-0000DC080000}"/>
    <cellStyle name="Normal 7 6 11 4 2" xfId="7535" xr:uid="{AD2413B8-EBE9-49A2-BF62-6FA8BA92C6BA}"/>
    <cellStyle name="Normal 7 6 11 4 2 2" xfId="28149" xr:uid="{763A2114-8416-4167-99CE-F128ECACC10F}"/>
    <cellStyle name="Normal 7 6 11 4 2 3" xfId="17915" xr:uid="{7C3F0325-3EF4-4C37-B104-D0635FEB5EBF}"/>
    <cellStyle name="Normal 7 6 11 4 3" xfId="10368" xr:uid="{9023DCF8-60CC-48E8-99B6-35D3BD4D656C}"/>
    <cellStyle name="Normal 7 6 11 4 3 2" xfId="20748" xr:uid="{1BB90C20-7D78-4E49-9A7F-692C99895E0F}"/>
    <cellStyle name="Normal 7 6 11 4 4" xfId="23052" xr:uid="{1FB59AC9-B6FC-455D-9F5B-3D4148D5424E}"/>
    <cellStyle name="Normal 7 6 11 4 5" xfId="15082" xr:uid="{49648981-1940-424A-AF31-125BD8D9AD04}"/>
    <cellStyle name="Normal 7 6 11 5" xfId="4079" xr:uid="{29A54018-86C1-4A02-A68F-6FE599A9096C}"/>
    <cellStyle name="Normal 7 6 11 5 2" xfId="8857" xr:uid="{65C6C44F-2DCC-4DF3-8E09-472C2819728F}"/>
    <cellStyle name="Normal 7 6 11 5 2 2" xfId="19237" xr:uid="{375611D9-874F-4022-B426-FEDC446BD18B}"/>
    <cellStyle name="Normal 7 6 11 5 3" xfId="11690" xr:uid="{EE0497FB-2F90-477E-9FD1-5F91B9FE8910}"/>
    <cellStyle name="Normal 7 6 11 5 3 2" xfId="22070" xr:uid="{8FE4A299-C19E-40AF-839F-006BFA2FC9C8}"/>
    <cellStyle name="Normal 7 6 11 5 4" xfId="28365" xr:uid="{4AF83121-8555-436F-B8E0-9382F2D155A1}"/>
    <cellStyle name="Normal 7 6 11 5 5" xfId="16404" xr:uid="{362022DB-A9EF-45F7-9B15-4DD83BF95245}"/>
    <cellStyle name="Normal 7 6 11 6" xfId="5477" xr:uid="{5D97CF1F-2749-4B34-998A-6C1D9A483679}"/>
    <cellStyle name="Normal 7 6 11 6 2" xfId="14774" xr:uid="{ADCFD7A9-F5D7-4A62-ADD7-ECA794330AA8}"/>
    <cellStyle name="Normal 7 6 11 7" xfId="7227" xr:uid="{B44B0FFA-7DF7-42E6-BF6C-909BD4DBFEF0}"/>
    <cellStyle name="Normal 7 6 11 7 2" xfId="17607" xr:uid="{FAFFFF1C-D94B-4D7D-BAC2-5D4812C6F508}"/>
    <cellStyle name="Normal 7 6 11 8" xfId="10060" xr:uid="{19AC1174-BF6A-442B-ACEE-30994F3F1F93}"/>
    <cellStyle name="Normal 7 6 11 8 2" xfId="20440" xr:uid="{244D7068-1150-4E32-9D14-FCEF0CE33CC3}"/>
    <cellStyle name="Normal 7 6 11 9" xfId="24343"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8" xr:uid="{827BC4BE-2AD5-432F-B7C7-325F08217BCC}"/>
    <cellStyle name="Normal 7 6 12 2 2 2 2" xfId="26109" xr:uid="{9418F1EA-2734-413D-8500-BB6C4AB45D6E}"/>
    <cellStyle name="Normal 7 6 12 2 2 2 3" xfId="17608" xr:uid="{A2391066-30A0-43F6-88D2-5FA6F36424A2}"/>
    <cellStyle name="Normal 7 6 12 2 2 3" xfId="10061" xr:uid="{595E208F-F756-4A10-8055-19FC6787F55B}"/>
    <cellStyle name="Normal 7 6 12 2 2 3 2" xfId="20441" xr:uid="{63C8C390-FE77-4EEF-B461-6CAF46B2A5A7}"/>
    <cellStyle name="Normal 7 6 12 2 2 4" xfId="24992" xr:uid="{6AF005A0-6095-4522-898B-BB64A806890B}"/>
    <cellStyle name="Normal 7 6 12 2 2 5" xfId="14775" xr:uid="{CA0D64A7-87C4-40FB-8E31-79D53531E706}"/>
    <cellStyle name="Normal 7 6 12 2 3" xfId="26126" xr:uid="{DE1761FF-B39A-4DEF-BB17-1AF5EDCE2CAB}"/>
    <cellStyle name="Normal 7 6 12 3" xfId="1471" xr:uid="{00000000-0005-0000-0000-000097070000}"/>
    <cellStyle name="Normal 7 6 12 3 2" xfId="4657" xr:uid="{97AB34FA-8022-4EDD-B4EE-6D0A8751C733}"/>
    <cellStyle name="Normal 7 6 12 3 2 2" xfId="4780" xr:uid="{1283EBFF-7AA6-4AF6-9F77-7BA3E62CC93D}"/>
    <cellStyle name="Normal 7 6 12 3 2 3" xfId="30350" xr:uid="{32EA88A3-08AC-49A9-88D9-78D4B3CF965A}"/>
    <cellStyle name="Normal 7 6 12 3 2 3 2" xfId="31490" xr:uid="{4E36D0A4-F1F3-4DA5-BD91-14C17BE12718}"/>
    <cellStyle name="Normal 7 6 12 3 2 4" xfId="31690" xr:uid="{4EB2BB40-362C-4EB4-A380-9BF8050F35EC}"/>
    <cellStyle name="Normal 7 6 12 3 3" xfId="22885" xr:uid="{EEFDE06D-FAD0-4B2C-B4EC-7A08AE158797}"/>
    <cellStyle name="Normal 7 6 12 4" xfId="2031" xr:uid="{00000000-0005-0000-0000-000098070000}"/>
    <cellStyle name="Normal 7 6 12 4 2" xfId="23740" xr:uid="{79817153-0D54-48A8-826F-2B970D536EE6}"/>
    <cellStyle name="Normal 7 6 12 4 2 2" xfId="26430" xr:uid="{C49203E7-1566-434F-BAE6-BF94EB7F9C20}"/>
    <cellStyle name="Normal 7 6 12 4 3" xfId="25191" xr:uid="{F061C7BC-0996-4741-82A0-31A69AC23C4A}"/>
    <cellStyle name="Normal 7 6 12 4 3 2" xfId="26654" xr:uid="{F87E6003-60F4-45AF-8490-D1CC2D385632}"/>
    <cellStyle name="Normal 7 6 12 4 4" xfId="26353" xr:uid="{FB10D5FA-D50A-43CE-A72A-FAB2CDEE87C7}"/>
    <cellStyle name="Normal 7 6 12 5" xfId="2153" xr:uid="{00000000-0005-0000-0000-000027030000}"/>
    <cellStyle name="Normal 7 6 12 5 2" xfId="4789" xr:uid="{41EDDE25-589E-426C-B333-2F90E7438841}"/>
    <cellStyle name="Normal 7 6 12 5 2 2" xfId="28350" xr:uid="{3EB7436E-C897-4D37-A74A-339AD61DBDE8}"/>
    <cellStyle name="Normal 7 6 12 5 3" xfId="30234" xr:uid="{83457AE9-53E7-4626-824E-8BAF1E027614}"/>
    <cellStyle name="Normal 7 6 12 5 3 2" xfId="30407" xr:uid="{BBED2A49-C521-4234-9A68-3423CCBF2CC3}"/>
    <cellStyle name="Normal 7 6 12 5 4" xfId="31574" xr:uid="{F51BCC98-4641-44BA-970F-92381F3BC744}"/>
    <cellStyle name="Normal 7 6 12 6" xfId="4106" xr:uid="{30A2C7AC-688D-49BA-80A4-9263C9BFA06B}"/>
    <cellStyle name="Normal 7 6 12 6 2" xfId="4759" xr:uid="{A9321574-1AD7-4B70-B5D3-A6DF307B9A1E}"/>
    <cellStyle name="Normal 7 6 12 6 3" xfId="30348" xr:uid="{92066A0A-D760-4CC8-B1AD-E90895EDD322}"/>
    <cellStyle name="Normal 7 6 12 6 3 2" xfId="30469" xr:uid="{F372F407-C5C1-421C-B0DA-539207397CF2}"/>
    <cellStyle name="Normal 7 6 12 6 4" xfId="31688" xr:uid="{AF9DAF71-AEF0-46C2-AF8D-5CD1CE61D7A8}"/>
    <cellStyle name="Normal 7 6 12 7" xfId="25332" xr:uid="{F7D8B81A-047F-48C6-A186-A40F67FBBC1A}"/>
    <cellStyle name="Normal 7 6 12 7 2" xfId="26409" xr:uid="{92E5298E-5151-4BC5-8530-0F8A55FB4F6C}"/>
    <cellStyle name="Normal 7 6 12 7 3" xfId="31157" xr:uid="{2374E897-A2DD-4365-809D-E07045FA949F}"/>
    <cellStyle name="Normal 7 6 13" xfId="1472" xr:uid="{00000000-0005-0000-0000-000099070000}"/>
    <cellStyle name="Normal 7 6 13 2" xfId="4598" xr:uid="{3B4DDB37-5983-43FF-ACEF-860659222593}"/>
    <cellStyle name="Normal 7 6 13 2 2" xfId="9370" xr:uid="{CDEC0402-8630-454A-8E5A-5AC7B33D7A9D}"/>
    <cellStyle name="Normal 7 6 13 2 2 2" xfId="29340" xr:uid="{1398F320-3620-46AB-8D56-93072B29C3C1}"/>
    <cellStyle name="Normal 7 6 13 2 2 3" xfId="19750" xr:uid="{C0A6EE25-B01C-4B52-BECC-E276B0C87655}"/>
    <cellStyle name="Normal 7 6 13 2 3" xfId="12203" xr:uid="{43D41024-C8FE-4C65-B95F-208F8619F646}"/>
    <cellStyle name="Normal 7 6 13 2 3 2" xfId="22583" xr:uid="{3DF9474A-F397-4E1D-8623-AA6FF160C46C}"/>
    <cellStyle name="Normal 7 6 13 2 4" xfId="25322" xr:uid="{98ECA508-CF63-41EA-B13E-B59CBA420D04}"/>
    <cellStyle name="Normal 7 6 13 2 5" xfId="16917" xr:uid="{0CB1D580-E7FB-4A27-9476-70C921428E95}"/>
    <cellStyle name="Normal 7 6 13 3" xfId="5478" xr:uid="{CE46A238-16DD-4E36-BA20-268E23F60FCA}"/>
    <cellStyle name="Normal 7 6 13 3 2" xfId="23512" xr:uid="{1BC609B7-6C52-437C-A2E9-194250405883}"/>
    <cellStyle name="Normal 7 6 13 3 3" xfId="27938" xr:uid="{F9065EAC-74DE-4D0F-8B98-36D70B44BF47}"/>
    <cellStyle name="Normal 7 6 13 3 4" xfId="14776" xr:uid="{73B0D313-E46F-4BB7-9250-4D30D966D483}"/>
    <cellStyle name="Normal 7 6 13 4" xfId="7229" xr:uid="{A57384AF-2504-4427-ACE1-93DE4EDA52C9}"/>
    <cellStyle name="Normal 7 6 13 4 2" xfId="24384" xr:uid="{B1C46D47-275D-425D-ADBB-E99F9000C558}"/>
    <cellStyle name="Normal 7 6 13 4 3" xfId="28696" xr:uid="{A229D5F5-BE03-4E55-8618-2F91B811C9DB}"/>
    <cellStyle name="Normal 7 6 13 4 4" xfId="17609" xr:uid="{EEBC38E0-0F65-4135-BD17-F4E424EC63C7}"/>
    <cellStyle name="Normal 7 6 13 5" xfId="10062" xr:uid="{AAACA06A-32C1-487F-8989-1B393794C0E5}"/>
    <cellStyle name="Normal 7 6 13 5 2" xfId="29464" xr:uid="{18463E07-0ECC-4E05-84C7-B841D4A96E41}"/>
    <cellStyle name="Normal 7 6 13 5 3" xfId="20442" xr:uid="{C83BDC38-E3E2-47CA-BF4C-1C4B25CD76BF}"/>
    <cellStyle name="Normal 7 6 13 6" xfId="25177" xr:uid="{23CC18F1-B5FD-43D3-ACE6-4D68C924481A}"/>
    <cellStyle name="Normal 7 6 13 7" xfId="14072" xr:uid="{EA591954-F772-48CC-8DF0-65618EB3BC16}"/>
    <cellStyle name="Normal 7 6 14" xfId="1473" xr:uid="{00000000-0005-0000-0000-00009A070000}"/>
    <cellStyle name="Normal 7 6 14 2" xfId="1474" xr:uid="{00000000-0005-0000-0000-00009B070000}"/>
    <cellStyle name="Normal 7 6 14 3" xfId="3766" xr:uid="{00000000-0005-0000-0000-0000F9060000}"/>
    <cellStyle name="Normal 7 6 14 3 2" xfId="4764" xr:uid="{54A32A04-56ED-4AB1-B7BA-D2EE0846373E}"/>
    <cellStyle name="Normal 7 6 14 3 2 2" xfId="27603" xr:uid="{5CE32205-96EA-49E5-8C23-87FB17C255E3}"/>
    <cellStyle name="Normal 7 6 14 3 3" xfId="28621" xr:uid="{50B7BDC0-20CD-4F0E-861C-3C44806BB4F1}"/>
    <cellStyle name="Normal 7 6 14 3 4" xfId="30291" xr:uid="{FAC2BF2A-86D0-46D4-9C19-960A9118AE4A}"/>
    <cellStyle name="Normal 7 6 14 3 4 2" xfId="31434" xr:uid="{1A077638-1BB3-4622-90A7-D76601927321}"/>
    <cellStyle name="Normal 7 6 14 3 5" xfId="31631" xr:uid="{F015D07E-7A10-4562-9261-1F62D0680FB5}"/>
    <cellStyle name="Normal 7 6 14 4" xfId="28271" xr:uid="{76CFB33E-5912-4B74-BBBF-6DD865E37708}"/>
    <cellStyle name="Normal 7 6 15" xfId="2440" xr:uid="{00000000-0005-0000-0000-0000E4080000}"/>
    <cellStyle name="Normal 7 6 15 2" xfId="5735" xr:uid="{495C43A3-3574-42FB-866D-BB7B70A3AE84}"/>
    <cellStyle name="Normal 7 6 15 2 2" xfId="28256" xr:uid="{A7F5FD02-FE5F-4F52-9BDE-3CDFDEDF93F6}"/>
    <cellStyle name="Normal 7 6 15 2 3" xfId="15112" xr:uid="{A605DAC2-51E2-4793-85BE-FDF33844A779}"/>
    <cellStyle name="Normal 7 6 15 3" xfId="7565" xr:uid="{B1FBA154-3591-4765-849C-DC8A096E34E7}"/>
    <cellStyle name="Normal 7 6 15 3 2" xfId="17945" xr:uid="{95A63BD3-3AA5-4531-9C1F-2173606782E4}"/>
    <cellStyle name="Normal 7 6 15 4" xfId="10398" xr:uid="{F98C58F5-E2A2-46E9-A62C-89E1E7F78CB6}"/>
    <cellStyle name="Normal 7 6 15 4 2" xfId="20778" xr:uid="{6FF81C5F-5DE3-4A3F-B5BA-3A215ECF90ED}"/>
    <cellStyle name="Normal 7 6 15 5" xfId="23162" xr:uid="{10624513-C597-4EC4-8C9B-6ABB485F5B22}"/>
    <cellStyle name="Normal 7 6 15 6" xfId="12827" xr:uid="{D57B35CA-7752-4FA8-BF85-3846C00B7CF1}"/>
    <cellStyle name="Normal 7 6 16" xfId="2170" xr:uid="{00000000-0005-0000-0000-0000D7080000}"/>
    <cellStyle name="Normal 7 6 16 2" xfId="7297" xr:uid="{B69C3657-7ADD-440C-989D-222D5F260A6C}"/>
    <cellStyle name="Normal 7 6 16 2 2" xfId="28355" xr:uid="{D6C497BB-3960-49BA-854A-2D36942534BD}"/>
    <cellStyle name="Normal 7 6 16 2 3" xfId="17677" xr:uid="{3F943B67-BF68-46FE-8EDA-A84648BC5EE8}"/>
    <cellStyle name="Normal 7 6 16 3" xfId="10130" xr:uid="{255D5F4D-71A3-4CA9-A87C-1319BF01B770}"/>
    <cellStyle name="Normal 7 6 16 3 2" xfId="20510" xr:uid="{093DA020-9795-4CA2-889A-A189C62135C3}"/>
    <cellStyle name="Normal 7 6 16 4" xfId="24529" xr:uid="{EB3C2B4A-5266-490D-9B9B-69216121C96F}"/>
    <cellStyle name="Normal 7 6 16 5" xfId="14844" xr:uid="{889E0779-BA30-46AE-A624-D2769B733098}"/>
    <cellStyle name="Normal 7 6 17" xfId="2149" xr:uid="{00000000-0005-0000-0000-000023030000}"/>
    <cellStyle name="Normal 7 6 17 2" xfId="4751" xr:uid="{96FA94DC-ED9F-4AD7-A7E8-D4EAB8FFA409}"/>
    <cellStyle name="Normal 7 6 17 2 2" xfId="27348" xr:uid="{AA61CBCD-A41A-4F57-8D53-D196359313E1}"/>
    <cellStyle name="Normal 7 6 17 3" xfId="27001" xr:uid="{CF3F67CA-7171-40A7-8B27-2E3B488C6464}"/>
    <cellStyle name="Normal 7 6 17 4" xfId="30230" xr:uid="{22805842-D57A-4294-947D-0526512732D1}"/>
    <cellStyle name="Normal 7 6 17 4 2" xfId="31374" xr:uid="{3A52D4CE-12B1-451F-B61D-7FA7D4D520E5}"/>
    <cellStyle name="Normal 7 6 17 5" xfId="31570" xr:uid="{F2A4B6CE-C68B-42CC-9C27-3F458A1293BD}"/>
    <cellStyle name="Normal 7 6 18" xfId="4077" xr:uid="{0FEC4EED-31A4-4E9D-A539-4F81C2FE41D8}"/>
    <cellStyle name="Normal 7 6 18 2" xfId="4692" xr:uid="{BF19DB26-08D9-499A-A4F6-1D49D2A37102}"/>
    <cellStyle name="Normal 7 6 18 3" xfId="30344" xr:uid="{097B12CA-5FBD-4FCE-AC04-16616058D705}"/>
    <cellStyle name="Normal 7 6 18 3 2" xfId="31486" xr:uid="{FF36C13B-12D4-45EE-9BDA-D2A65682F0F4}"/>
    <cellStyle name="Normal 7 6 18 4" xfId="31684" xr:uid="{84FA38DB-E8D3-4A3F-894E-B6DF80BE9978}"/>
    <cellStyle name="Normal 7 6 19" xfId="24157" xr:uid="{0B50E127-6DDF-46B3-9CFD-D81FF9105BDA}"/>
    <cellStyle name="Normal 7 6 2" xfId="1475" xr:uid="{00000000-0005-0000-0000-00009C070000}"/>
    <cellStyle name="Normal 7 6 2 10" xfId="28661" xr:uid="{0B934B43-1FFE-4900-9038-D4630AE52971}"/>
    <cellStyle name="Normal 7 6 2 11" xfId="12425" xr:uid="{2CBCC447-7587-426D-ACC9-4DB969F5CB85}"/>
    <cellStyle name="Normal 7 6 2 2" xfId="1476" xr:uid="{00000000-0005-0000-0000-00009D070000}"/>
    <cellStyle name="Normal 7 6 2 2 2" xfId="1477" xr:uid="{00000000-0005-0000-0000-00009E070000}"/>
    <cellStyle name="Normal 7 6 2 2 2 10" xfId="29981" xr:uid="{04EAF5DC-CECD-4DF5-8341-46D11520E3B2}"/>
    <cellStyle name="Normal 7 6 2 2 2 2" xfId="1478" xr:uid="{00000000-0005-0000-0000-00009F070000}"/>
    <cellStyle name="Normal 7 6 2 2 2 2 2" xfId="3482" xr:uid="{00000000-0005-0000-0000-0000E9080000}"/>
    <cellStyle name="Normal 7 6 2 2 2 2 2 2" xfId="6537" xr:uid="{3C43956B-92BD-42AF-94BE-7873034E45CC}"/>
    <cellStyle name="Normal 7 6 2 2 2 2 2 2 2" xfId="27970" xr:uid="{2C749FF5-9938-4C6E-8B13-46B6B9A118DE}"/>
    <cellStyle name="Normal 7 6 2 2 2 2 2 2 3" xfId="16108" xr:uid="{2E6F8660-BB0A-44BB-8411-930BB6C75FE5}"/>
    <cellStyle name="Normal 7 6 2 2 2 2 2 3" xfId="8561" xr:uid="{2D4F33BD-E1F5-48A7-B377-7ECD0C2B92E7}"/>
    <cellStyle name="Normal 7 6 2 2 2 2 2 3 2" xfId="18941" xr:uid="{F5908889-B071-4103-B187-EB026C3E9830}"/>
    <cellStyle name="Normal 7 6 2 2 2 2 2 4" xfId="11394" xr:uid="{198D3C54-6DB1-4A1B-9407-0DF7C2AEC7A3}"/>
    <cellStyle name="Normal 7 6 2 2 2 2 2 4 2" xfId="21774" xr:uid="{633C6899-E9CE-4394-8B2D-E18E351F1D3E}"/>
    <cellStyle name="Normal 7 6 2 2 2 2 2 5" xfId="23960" xr:uid="{4E1EA9D4-EA7B-4C15-8C17-E4CCEA800507}"/>
    <cellStyle name="Normal 7 6 2 2 2 2 2 6" xfId="14074" xr:uid="{917D2B9E-EF24-48CE-8383-273F4C0A52F4}"/>
    <cellStyle name="Normal 7 6 2 2 2 2 3" xfId="4376" xr:uid="{D4997153-9B6F-4C01-BE23-261C435D3A09}"/>
    <cellStyle name="Normal 7 6 2 2 2 2 3 2" xfId="9148" xr:uid="{73921F97-1065-4407-9809-495CBAD68613}"/>
    <cellStyle name="Normal 7 6 2 2 2 2 3 2 2" xfId="29191" xr:uid="{91EB5C62-EBF0-4364-A59B-31E9A108C41D}"/>
    <cellStyle name="Normal 7 6 2 2 2 2 3 2 3" xfId="19528" xr:uid="{82AB5975-74DF-48AA-A235-1243C30AF6E3}"/>
    <cellStyle name="Normal 7 6 2 2 2 2 3 3" xfId="11981" xr:uid="{0973E22F-3FBD-4A8F-A200-C78C9B6F33BB}"/>
    <cellStyle name="Normal 7 6 2 2 2 2 3 3 2" xfId="22361" xr:uid="{AFD10173-F0B6-48A8-B1EE-63990D38F079}"/>
    <cellStyle name="Normal 7 6 2 2 2 2 3 4" xfId="24426" xr:uid="{E6D7019A-E718-45E4-AFE1-762534489854}"/>
    <cellStyle name="Normal 7 6 2 2 2 2 3 5" xfId="16695" xr:uid="{F733C953-EF2A-4647-8D0D-E83858C2CA8F}"/>
    <cellStyle name="Normal 7 6 2 2 2 2 4" xfId="5479" xr:uid="{8DE60161-2BB3-4693-B577-A20D4692DEE6}"/>
    <cellStyle name="Normal 7 6 2 2 2 2 4 2" xfId="27357" xr:uid="{ADA7C34E-C8D7-4230-BA87-C3C3B92F3FB3}"/>
    <cellStyle name="Normal 7 6 2 2 2 2 4 3" xfId="14777" xr:uid="{2DA40E8B-A8D0-4E42-830B-4975E2564D1D}"/>
    <cellStyle name="Normal 7 6 2 2 2 2 5" xfId="7230" xr:uid="{AD3D54A5-6FF3-41E4-9694-D1AF111A41E0}"/>
    <cellStyle name="Normal 7 6 2 2 2 2 5 2" xfId="17610" xr:uid="{5CED58A6-1C51-42F3-A14D-7733BB90C807}"/>
    <cellStyle name="Normal 7 6 2 2 2 2 6" xfId="10063" xr:uid="{30F6F61F-22B1-464B-B9AA-148D29C8E096}"/>
    <cellStyle name="Normal 7 6 2 2 2 2 6 2" xfId="20443" xr:uid="{B11F13BF-C2A2-4741-BD41-3B0CA0F60C47}"/>
    <cellStyle name="Normal 7 6 2 2 2 2 7" xfId="25238" xr:uid="{297D51F8-69E1-48CA-A6D4-16811EF48A4E}"/>
    <cellStyle name="Normal 7 6 2 2 2 2 8" xfId="13321" xr:uid="{7D0E37C6-3D86-4C1F-9001-C790F89B8C34}"/>
    <cellStyle name="Normal 7 6 2 2 2 3" xfId="3483" xr:uid="{00000000-0005-0000-0000-0000EA080000}"/>
    <cellStyle name="Normal 7 6 2 2 2 3 2" xfId="4599" xr:uid="{F7E77E51-AF70-477D-915D-5CFCE89872C9}"/>
    <cellStyle name="Normal 7 6 2 2 2 3 2 2" xfId="9371" xr:uid="{6B21FC2E-9F3C-4C23-A412-2B431DD3ECBF}"/>
    <cellStyle name="Normal 7 6 2 2 2 3 2 2 2" xfId="29341" xr:uid="{062C8278-7C0B-4592-AAF6-FAF7FD1824CF}"/>
    <cellStyle name="Normal 7 6 2 2 2 3 2 2 3" xfId="19751" xr:uid="{540803B5-EB63-4312-ABB0-07CDC1D1382B}"/>
    <cellStyle name="Normal 7 6 2 2 2 3 2 3" xfId="12204" xr:uid="{E1162E05-973F-43E3-A05B-36A698B81043}"/>
    <cellStyle name="Normal 7 6 2 2 2 3 2 3 2" xfId="22584" xr:uid="{DB5AFD22-FB56-4383-9283-BD1C5CCDAD02}"/>
    <cellStyle name="Normal 7 6 2 2 2 3 2 4" xfId="25644" xr:uid="{CD6A38B1-3877-49CE-9454-AA7495112144}"/>
    <cellStyle name="Normal 7 6 2 2 2 3 2 5" xfId="16918" xr:uid="{FB7A93D7-025A-431A-A577-50FB9725D6E0}"/>
    <cellStyle name="Normal 7 6 2 2 2 3 3" xfId="6538" xr:uid="{0E10CFB7-73A1-4A1D-A4DC-825547754653}"/>
    <cellStyle name="Normal 7 6 2 2 2 3 3 2" xfId="27718" xr:uid="{2E469244-C77B-4BD3-960A-CFAD5B5A5197}"/>
    <cellStyle name="Normal 7 6 2 2 2 3 3 3" xfId="16109" xr:uid="{20249134-12C7-42F4-AA3F-D689BFD52AC9}"/>
    <cellStyle name="Normal 7 6 2 2 2 3 4" xfId="8562" xr:uid="{19B320F8-C9DF-4C65-847F-6BD39620D6EA}"/>
    <cellStyle name="Normal 7 6 2 2 2 3 4 2" xfId="18942" xr:uid="{5CD72663-E027-4421-9CC7-289E793CFD77}"/>
    <cellStyle name="Normal 7 6 2 2 2 3 4 3" xfId="29855" xr:uid="{F5A0251C-89B3-4ED2-B453-D31D90B62909}"/>
    <cellStyle name="Normal 7 6 2 2 2 3 5" xfId="11395" xr:uid="{FAC59828-E1EB-4737-81CE-DE16F306EB80}"/>
    <cellStyle name="Normal 7 6 2 2 2 3 5 2" xfId="21775" xr:uid="{474D0F86-4834-490D-A723-2FBB179E9695}"/>
    <cellStyle name="Normal 7 6 2 2 2 3 6" xfId="25364" xr:uid="{0F583448-3F60-430D-9CCC-94406A5FEA53}"/>
    <cellStyle name="Normal 7 6 2 2 2 3 7" xfId="25682" xr:uid="{6BEFCE0B-27F9-42CB-B022-6CCAE86597D8}"/>
    <cellStyle name="Normal 7 6 2 2 2 3 8" xfId="14075" xr:uid="{9FD870AE-3489-4168-934F-1025B36A5561}"/>
    <cellStyle name="Normal 7 6 2 2 2 4" xfId="3481" xr:uid="{00000000-0005-0000-0000-0000EB080000}"/>
    <cellStyle name="Normal 7 6 2 2 2 4 2" xfId="6536" xr:uid="{2320380E-A1D5-49AB-8E4A-A47391D43B4B}"/>
    <cellStyle name="Normal 7 6 2 2 2 4 2 2" xfId="27319" xr:uid="{1A19FDD6-EB0B-4C8E-A246-77221CE44C0A}"/>
    <cellStyle name="Normal 7 6 2 2 2 4 2 3" xfId="16107" xr:uid="{45DEF5E9-4AF0-432D-8F89-6A7ADEDA0AF0}"/>
    <cellStyle name="Normal 7 6 2 2 2 4 3" xfId="8560" xr:uid="{0A133847-C4E7-43AD-8ACD-B4957DABDD78}"/>
    <cellStyle name="Normal 7 6 2 2 2 4 3 2" xfId="18940" xr:uid="{FCEC1B20-9B09-42E7-BD3A-2B8A7462B387}"/>
    <cellStyle name="Normal 7 6 2 2 2 4 4" xfId="11393" xr:uid="{AA87D188-B539-4C73-BD47-2E0C1D4213FB}"/>
    <cellStyle name="Normal 7 6 2 2 2 4 4 2" xfId="21773" xr:uid="{E374D47B-912C-4DA9-88B5-2B7D5300E3C8}"/>
    <cellStyle name="Normal 7 6 2 2 2 4 5" xfId="23670" xr:uid="{1761F923-A575-4080-9E2C-8E823506DC55}"/>
    <cellStyle name="Normal 7 6 2 2 2 4 6" xfId="14073" xr:uid="{22FCA1B1-9327-4628-9DC9-AFD8BE8D4685}"/>
    <cellStyle name="Normal 7 6 2 2 2 5" xfId="2650" xr:uid="{00000000-0005-0000-0000-0000EC080000}"/>
    <cellStyle name="Normal 7 6 2 2 2 5 2" xfId="5912" xr:uid="{04EDB135-DE1E-44A7-AFBC-FCA5C83F406B}"/>
    <cellStyle name="Normal 7 6 2 2 2 5 2 2" xfId="28280" xr:uid="{11CC99B3-A87C-4175-91A2-9C4672B38B5C}"/>
    <cellStyle name="Normal 7 6 2 2 2 5 2 3" xfId="15322" xr:uid="{86CBC41F-3252-4286-A051-4D6F9B4B9CC8}"/>
    <cellStyle name="Normal 7 6 2 2 2 5 3" xfId="7775" xr:uid="{628AE643-BC3E-4EEC-8727-E55DCDB2A884}"/>
    <cellStyle name="Normal 7 6 2 2 2 5 3 2" xfId="18155" xr:uid="{C4AEBD2D-8F2E-4C83-BE00-B39F03431BCC}"/>
    <cellStyle name="Normal 7 6 2 2 2 5 4" xfId="10608" xr:uid="{A9A8B79E-C40F-46BD-8F9E-67BE47AD219F}"/>
    <cellStyle name="Normal 7 6 2 2 2 5 4 2" xfId="20988" xr:uid="{BC6C5DBE-8C7C-47A5-8E02-7EEE113AAD58}"/>
    <cellStyle name="Normal 7 6 2 2 2 5 5" xfId="23780" xr:uid="{B69EE12D-5EBE-4254-9996-F147571C3F8A}"/>
    <cellStyle name="Normal 7 6 2 2 2 5 6" xfId="13050" xr:uid="{0F059C69-DC57-4447-848B-B885E4C1D202}"/>
    <cellStyle name="Normal 7 6 2 2 2 6" xfId="4107" xr:uid="{14AB8BEC-B9AC-4B4E-AB64-5487A5CF4C35}"/>
    <cellStyle name="Normal 7 6 2 2 2 7" xfId="25094" xr:uid="{2DD6EE98-696C-462E-BCC5-900432B06F90}"/>
    <cellStyle name="Normal 7 6 2 2 2 7 2" xfId="29682" xr:uid="{9C6F49DB-D23B-4106-9F39-763D45CC4D93}"/>
    <cellStyle name="Normal 7 6 2 2 2 7 2 2" xfId="31155" xr:uid="{319D062E-984D-495E-A6B1-EDF1A68F4600}"/>
    <cellStyle name="Normal 7 6 2 2 2 8" xfId="29670" xr:uid="{A6916481-21A3-435F-B144-A91FBB42ED2B}"/>
    <cellStyle name="Normal 7 6 2 2 2 9" xfId="29836" xr:uid="{9D9C830E-9D27-4D5D-A596-7040B62EB861}"/>
    <cellStyle name="Normal 7 6 2 2 3" xfId="1479" xr:uid="{00000000-0005-0000-0000-0000A0070000}"/>
    <cellStyle name="Normal 7 6 2 2 3 2" xfId="3484" xr:uid="{00000000-0005-0000-0000-0000EE080000}"/>
    <cellStyle name="Normal 7 6 2 2 3 2 2" xfId="6539" xr:uid="{FF18CD6A-4F26-4260-80A0-2005F66843B1}"/>
    <cellStyle name="Normal 7 6 2 2 3 2 2 2" xfId="28383" xr:uid="{07ECBAA9-9252-4872-A60C-A39FAE87088B}"/>
    <cellStyle name="Normal 7 6 2 2 3 2 2 3" xfId="16110" xr:uid="{6D800536-7678-4839-A8DC-19931B69DAFF}"/>
    <cellStyle name="Normal 7 6 2 2 3 2 3" xfId="8563" xr:uid="{A1BAE006-68DD-4C66-A71D-005340E3CC91}"/>
    <cellStyle name="Normal 7 6 2 2 3 2 3 2" xfId="18943" xr:uid="{E4D20621-0EB1-4163-B085-EFFE44787647}"/>
    <cellStyle name="Normal 7 6 2 2 3 2 4" xfId="11396" xr:uid="{EF40E55E-F2FD-46FF-A2A3-F2C8962B2EC8}"/>
    <cellStyle name="Normal 7 6 2 2 3 2 4 2" xfId="21776" xr:uid="{ADA49CD4-49EE-469A-AD60-21774BDCB933}"/>
    <cellStyle name="Normal 7 6 2 2 3 2 5" xfId="23481" xr:uid="{4DF0783F-7C7F-4C4C-82E0-206F0EAEE840}"/>
    <cellStyle name="Normal 7 6 2 2 3 2 6" xfId="14076" xr:uid="{16A9736A-144E-4928-9AF6-4EFDD1065295}"/>
    <cellStyle name="Normal 7 6 2 2 3 3" xfId="2842" xr:uid="{00000000-0005-0000-0000-0000ED080000}"/>
    <cellStyle name="Normal 7 6 2 2 3 3 2" xfId="7964" xr:uid="{7249D37C-1CE1-44C4-AB44-0C06094481CB}"/>
    <cellStyle name="Normal 7 6 2 2 3 3 2 2" xfId="26586" xr:uid="{4936CB13-CFAD-4C01-B8A0-C873FE6357D9}"/>
    <cellStyle name="Normal 7 6 2 2 3 3 2 3" xfId="18344" xr:uid="{767D9DE3-8BA8-4ECE-8DDF-A5DE470B5A45}"/>
    <cellStyle name="Normal 7 6 2 2 3 3 3" xfId="10797" xr:uid="{1384BC0E-AF6C-4966-8D47-C417BF01370D}"/>
    <cellStyle name="Normal 7 6 2 2 3 3 3 2" xfId="21177" xr:uid="{9ABF4405-E1F5-42AA-8EE4-047FB517FF60}"/>
    <cellStyle name="Normal 7 6 2 2 3 3 4" xfId="23157" xr:uid="{45CB43B7-725A-457E-BE64-9BA44477EA48}"/>
    <cellStyle name="Normal 7 6 2 2 3 3 5" xfId="15511" xr:uid="{B4B0CDB4-80E8-43B1-832A-7E27644129C5}"/>
    <cellStyle name="Normal 7 6 2 2 3 4" xfId="3803" xr:uid="{28B2792A-E4C2-42BA-AC1C-BAFBCE227706}"/>
    <cellStyle name="Normal 7 6 2 2 3 4 2" xfId="8639" xr:uid="{78F59A9D-589F-4C8B-9D37-7FAF077F9C38}"/>
    <cellStyle name="Normal 7 6 2 2 3 4 2 2" xfId="19019" xr:uid="{3A43083D-68EB-4073-BB41-542ACCDC4DD5}"/>
    <cellStyle name="Normal 7 6 2 2 3 4 3" xfId="11472" xr:uid="{77914C42-79A0-45E7-A6D5-C13A38D0FBFB}"/>
    <cellStyle name="Normal 7 6 2 2 3 4 3 2" xfId="21852" xr:uid="{6469B20A-8342-4E19-8943-E9F35BF15376}"/>
    <cellStyle name="Normal 7 6 2 2 3 4 4" xfId="27421" xr:uid="{F1090F80-B0C1-46E5-B080-330F0302A84D}"/>
    <cellStyle name="Normal 7 6 2 2 3 4 5" xfId="16186" xr:uid="{13904CB8-1769-410C-A745-D63646D406DF}"/>
    <cellStyle name="Normal 7 6 2 2 3 5" xfId="5480" xr:uid="{049B8662-1A99-4A8B-A424-009D4B14D026}"/>
    <cellStyle name="Normal 7 6 2 2 3 5 2" xfId="14778" xr:uid="{0AB0EF44-AADF-4F49-92B0-4065F856268C}"/>
    <cellStyle name="Normal 7 6 2 2 3 6" xfId="7231" xr:uid="{1FC6158B-B2CD-42C7-B621-C330C4EAC1A0}"/>
    <cellStyle name="Normal 7 6 2 2 3 6 2" xfId="17611" xr:uid="{68EE18A3-D37E-42DA-9C03-37DC158E6A58}"/>
    <cellStyle name="Normal 7 6 2 2 3 7" xfId="10064" xr:uid="{F7111006-E276-435A-93CD-33A3271CCB09}"/>
    <cellStyle name="Normal 7 6 2 2 3 7 2" xfId="20444" xr:uid="{0412B25D-50C0-4063-9B20-08869A45F482}"/>
    <cellStyle name="Normal 7 6 2 2 3 8" xfId="24087" xr:uid="{E2C51115-D68E-431A-8B6A-FB0455416D5A}"/>
    <cellStyle name="Normal 7 6 2 2 3 9" xfId="13322" xr:uid="{9E346B45-7006-4F4B-A3B6-4BDF7DD67189}"/>
    <cellStyle name="Normal 7 6 2 2 4" xfId="2841" xr:uid="{00000000-0005-0000-0000-0000EF080000}"/>
    <cellStyle name="Normal 7 6 2 2 5" xfId="3485" xr:uid="{00000000-0005-0000-0000-0000F0080000}"/>
    <cellStyle name="Normal 7 6 2 2 5 2" xfId="4600" xr:uid="{5382A3A7-0759-4813-94AB-A76BF14657A6}"/>
    <cellStyle name="Normal 7 6 2 2 5 2 2" xfId="9372" xr:uid="{4D3D6C70-B861-4573-814D-03A56D0F782A}"/>
    <cellStyle name="Normal 7 6 2 2 5 2 2 2" xfId="19752" xr:uid="{17D1EA00-D755-4FB7-89C1-504E5DBF8B1B}"/>
    <cellStyle name="Normal 7 6 2 2 5 2 3" xfId="12205" xr:uid="{97C9921C-C018-44E5-8721-8F39A9FF8C06}"/>
    <cellStyle name="Normal 7 6 2 2 5 2 3 2" xfId="22585" xr:uid="{69B2F764-A1F2-4BE8-AF28-B9F55204C887}"/>
    <cellStyle name="Normal 7 6 2 2 5 2 4" xfId="26735" xr:uid="{934F4AF8-BE69-4D83-8C74-1814C6B5140D}"/>
    <cellStyle name="Normal 7 6 2 2 5 2 5" xfId="16919" xr:uid="{040E12F0-1115-44F0-B8BF-02F016E01AB1}"/>
    <cellStyle name="Normal 7 6 2 2 5 3" xfId="6540" xr:uid="{61CB24AD-EF4B-4C70-8A05-E1ED25D7E49E}"/>
    <cellStyle name="Normal 7 6 2 2 5 3 2" xfId="16111" xr:uid="{D929F99D-2176-487F-9CC7-C2BD318A8A3C}"/>
    <cellStyle name="Normal 7 6 2 2 5 4" xfId="8564" xr:uid="{1B046643-6896-4EBD-A8BC-F4FE2D2C7ED5}"/>
    <cellStyle name="Normal 7 6 2 2 5 4 2" xfId="18944" xr:uid="{D8EEE973-8CA6-4140-90F5-0B6F16E7D485}"/>
    <cellStyle name="Normal 7 6 2 2 5 5" xfId="11397" xr:uid="{8A9DBD6E-90C5-4E9B-99D1-92A6BAC7FB19}"/>
    <cellStyle name="Normal 7 6 2 2 5 5 2" xfId="21777" xr:uid="{5BF316AA-94AB-4134-8F00-A333BEFF6EE0}"/>
    <cellStyle name="Normal 7 6 2 2 5 6" xfId="24561" xr:uid="{3E76B5FF-1B9A-4161-87A4-751D4B3E9752}"/>
    <cellStyle name="Normal 7 6 2 2 5 7" xfId="14077" xr:uid="{4DDD2D37-CA5D-497E-BC0D-7E552FC39117}"/>
    <cellStyle name="Normal 7 6 2 2 6" xfId="2559" xr:uid="{00000000-0005-0000-0000-0000F1080000}"/>
    <cellStyle name="Normal 7 6 2 2 6 2" xfId="5829" xr:uid="{B66FAA02-2061-4C28-94CA-12E640BE358B}"/>
    <cellStyle name="Normal 7 6 2 2 6 2 2" xfId="28671" xr:uid="{B0FFD673-EFD7-4AF0-A637-F37D84DBAEDF}"/>
    <cellStyle name="Normal 7 6 2 2 6 2 3" xfId="15231" xr:uid="{9DFBBEA0-13F0-460E-A223-45BA0E6D6AA1}"/>
    <cellStyle name="Normal 7 6 2 2 6 3" xfId="7684" xr:uid="{63FA4D9A-472C-4BCB-9C4D-EBF0C0779232}"/>
    <cellStyle name="Normal 7 6 2 2 6 3 2" xfId="18064" xr:uid="{AA1276C8-F94F-4E02-9918-E5158BBD146E}"/>
    <cellStyle name="Normal 7 6 2 2 6 4" xfId="10517" xr:uid="{39AA716C-C051-4882-8AB7-1A507ADBEE45}"/>
    <cellStyle name="Normal 7 6 2 2 6 4 2" xfId="20897" xr:uid="{6A7A902D-7399-4B15-ADA7-3A63D562E9E1}"/>
    <cellStyle name="Normal 7 6 2 2 6 5" xfId="23878" xr:uid="{B97EB2A7-DC6C-47FB-9D73-FFC054BBD131}"/>
    <cellStyle name="Normal 7 6 2 2 6 6" xfId="12947" xr:uid="{5C138EAE-DEA9-4AD5-A5FC-91C0DB1C2EFB}"/>
    <cellStyle name="Normal 7 6 2 2 7" xfId="2253" xr:uid="{00000000-0005-0000-0000-0000E6080000}"/>
    <cellStyle name="Normal 7 6 2 2 7 2" xfId="7380" xr:uid="{FF82BE85-CF7E-4D30-9509-E49B9532792C}"/>
    <cellStyle name="Normal 7 6 2 2 7 2 2" xfId="17760" xr:uid="{757A19E5-54D2-47FB-9AAD-B0C917D4B4BB}"/>
    <cellStyle name="Normal 7 6 2 2 7 3" xfId="10213" xr:uid="{9E5C0D3E-2C0D-4C99-8AC6-38661FC76CAE}"/>
    <cellStyle name="Normal 7 6 2 2 7 3 2" xfId="20593" xr:uid="{E32D5685-E2FB-49A1-A380-BF6348883FF4}"/>
    <cellStyle name="Normal 7 6 2 2 7 4" xfId="22861" xr:uid="{1D27C0B9-DB74-48FE-AB51-476EA2630360}"/>
    <cellStyle name="Normal 7 6 2 2 7 5" xfId="14927" xr:uid="{1AE6BEDE-C5EE-45E3-B1A0-392B2C209929}"/>
    <cellStyle name="Normal 7 6 2 2 8" xfId="23547" xr:uid="{C5CE898B-5079-473C-B569-1516EB8A0480}"/>
    <cellStyle name="Normal 7 6 2 2 9" xfId="12485" xr:uid="{39F8E732-094A-4460-B449-9D1468C045E8}"/>
    <cellStyle name="Normal 7 6 2 3" xfId="1480" xr:uid="{00000000-0005-0000-0000-0000A1070000}"/>
    <cellStyle name="Normal 7 6 2 3 10" xfId="10065" xr:uid="{1E1A3F6E-F969-4BAE-9F6F-3AA572EF8B3A}"/>
    <cellStyle name="Normal 7 6 2 3 10 2" xfId="20445" xr:uid="{256AC34C-FBD0-4F27-88CC-FEFDC0ABDECA}"/>
    <cellStyle name="Normal 7 6 2 3 11" xfId="25392" xr:uid="{167A9EED-2DEA-4CC9-B832-6DB0C5C99144}"/>
    <cellStyle name="Normal 7 6 2 3 12" xfId="12643" xr:uid="{E8BC95D7-541E-43E5-A0AF-7043290B7F2A}"/>
    <cellStyle name="Normal 7 6 2 3 2" xfId="2424" xr:uid="{00000000-0005-0000-0000-0000F3080000}"/>
    <cellStyle name="Normal 7 6 2 3 2 2" xfId="3486" xr:uid="{00000000-0005-0000-0000-0000F4080000}"/>
    <cellStyle name="Normal 7 6 2 3 2 2 2" xfId="6541" xr:uid="{2ED177E0-8D34-47F6-A550-BB54CD807983}"/>
    <cellStyle name="Normal 7 6 2 3 2 2 2 2" xfId="27735" xr:uid="{7B4B4AD0-D389-448D-9CF1-2C7A12CFAB15}"/>
    <cellStyle name="Normal 7 6 2 3 2 2 2 3" xfId="27485" xr:uid="{974FFAAC-0323-4FC9-A221-BF7EAC317557}"/>
    <cellStyle name="Normal 7 6 2 3 2 2 2 4" xfId="16112" xr:uid="{943B722A-1B6D-485C-BE3E-606506E530D2}"/>
    <cellStyle name="Normal 7 6 2 3 2 2 3" xfId="8565" xr:uid="{FA3BE7CA-8711-46A0-ACF0-5961A05AB851}"/>
    <cellStyle name="Normal 7 6 2 3 2 2 3 2" xfId="28948" xr:uid="{A37E3316-1CDF-4325-9EA6-9E73D2DB4680}"/>
    <cellStyle name="Normal 7 6 2 3 2 2 3 3" xfId="18945" xr:uid="{DF22B7A1-C024-4378-99DA-6E0A161155FE}"/>
    <cellStyle name="Normal 7 6 2 3 2 2 4" xfId="11398" xr:uid="{5880DDF9-8A56-4C4D-9CD8-7088981D7E9F}"/>
    <cellStyle name="Normal 7 6 2 3 2 2 4 2" xfId="21778" xr:uid="{4CB6013D-D85D-4607-B82A-4F2B066B2D34}"/>
    <cellStyle name="Normal 7 6 2 3 2 2 5" xfId="24796" xr:uid="{3EA3BD21-3DB5-4AE3-BB45-0A9CADD59DC2}"/>
    <cellStyle name="Normal 7 6 2 3 2 2 6" xfId="14078" xr:uid="{CC47A00B-1AB7-464B-A96F-1B0D14F90019}"/>
    <cellStyle name="Normal 7 6 2 3 2 3" xfId="2843" xr:uid="{00000000-0005-0000-0000-0000F5080000}"/>
    <cellStyle name="Normal 7 6 2 3 2 3 2" xfId="6057" xr:uid="{28B2E169-D7C2-4667-819D-0471C974F8D7}"/>
    <cellStyle name="Normal 7 6 2 3 2 3 2 2" xfId="26560" xr:uid="{74A0F5AF-D0CB-49BF-8753-E75A9FB067B3}"/>
    <cellStyle name="Normal 7 6 2 3 2 3 2 3" xfId="15512" xr:uid="{11978ACD-762B-44EB-A880-BC19191F914D}"/>
    <cellStyle name="Normal 7 6 2 3 2 3 3" xfId="7965" xr:uid="{B0545A4D-8699-4CA2-B39E-1B70F4A32311}"/>
    <cellStyle name="Normal 7 6 2 3 2 3 3 2" xfId="18345" xr:uid="{0DA7AE16-5A69-446A-A742-5D1BA50817CC}"/>
    <cellStyle name="Normal 7 6 2 3 2 3 4" xfId="10798" xr:uid="{A22CF988-77B7-483B-B476-BEAFAE84D019}"/>
    <cellStyle name="Normal 7 6 2 3 2 3 4 2" xfId="21178" xr:uid="{52400798-466A-47CC-86FE-E125E28CA297}"/>
    <cellStyle name="Normal 7 6 2 3 2 3 5" xfId="23175" xr:uid="{CF5192CA-0014-421A-99D0-F4FCC99E05C3}"/>
    <cellStyle name="Normal 7 6 2 3 2 3 6" xfId="13323" xr:uid="{613B7118-BE5A-48C6-B989-DE44F6BDA5DE}"/>
    <cellStyle name="Normal 7 6 2 3 2 4" xfId="4226" xr:uid="{4C5857AD-234B-4557-ADE5-B8289ADFA87B}"/>
    <cellStyle name="Normal 7 6 2 3 2 4 2" xfId="8998" xr:uid="{CB3B5041-B31D-497A-9D0B-64FC5C0E3A11}"/>
    <cellStyle name="Normal 7 6 2 3 2 4 2 2" xfId="19378" xr:uid="{60104DF8-912C-4105-A482-48B17DE8EA36}"/>
    <cellStyle name="Normal 7 6 2 3 2 4 3" xfId="11831" xr:uid="{2A4BF771-42B9-4F8D-B0E4-FB6E90789D39}"/>
    <cellStyle name="Normal 7 6 2 3 2 4 3 2" xfId="22211" xr:uid="{180518FC-28E0-4F1D-B9E9-975CB149259E}"/>
    <cellStyle name="Normal 7 6 2 3 2 4 4" xfId="23190" xr:uid="{DF7D4F32-EB8C-4BB1-AF49-8F4DEC3925B3}"/>
    <cellStyle name="Normal 7 6 2 3 2 4 5" xfId="16545" xr:uid="{16983FF2-37E5-4C2D-9694-40C4B52EDD4E}"/>
    <cellStyle name="Normal 7 6 2 3 2 5" xfId="5724" xr:uid="{CEE0CD0B-5F26-4751-88D7-0A0E532635CB}"/>
    <cellStyle name="Normal 7 6 2 3 2 5 2" xfId="15098" xr:uid="{C6DBCB33-7F20-48A6-9F48-D85BE71DD538}"/>
    <cellStyle name="Normal 7 6 2 3 2 6" xfId="7551" xr:uid="{189EF68A-E256-4796-89AE-AC0F3FAF7D8E}"/>
    <cellStyle name="Normal 7 6 2 3 2 6 2" xfId="17931" xr:uid="{43FB66C0-390C-4279-B678-C9FDF62130EE}"/>
    <cellStyle name="Normal 7 6 2 3 2 7" xfId="10384" xr:uid="{DBB79F94-F3C9-4812-B61F-AFDCD4D42AF7}"/>
    <cellStyle name="Normal 7 6 2 3 2 7 2" xfId="20764" xr:uid="{3C339B12-A6EB-4E4B-8738-0FBB837DE6F7}"/>
    <cellStyle name="Normal 7 6 2 3 2 8" xfId="23596" xr:uid="{46362229-43AB-4867-8795-752F1117C320}"/>
    <cellStyle name="Normal 7 6 2 3 2 9" xfId="12801" xr:uid="{00811522-1434-49F0-9892-C89467140CF9}"/>
    <cellStyle name="Normal 7 6 2 3 3" xfId="3487" xr:uid="{00000000-0005-0000-0000-0000F6080000}"/>
    <cellStyle name="Normal 7 6 2 3 3 2" xfId="4601" xr:uid="{4517D012-AB3F-4A50-A0AE-6DC9C9AABA35}"/>
    <cellStyle name="Normal 7 6 2 3 3 2 2" xfId="9373" xr:uid="{C788363A-D2D0-4902-9FC0-2B01B7C53F29}"/>
    <cellStyle name="Normal 7 6 2 3 3 2 2 2" xfId="29342" xr:uid="{F7D3D6A1-47D2-48DF-964B-7A00284DE874}"/>
    <cellStyle name="Normal 7 6 2 3 3 2 2 3" xfId="19753" xr:uid="{2595AF05-3149-411D-B2A3-9AB2965C3326}"/>
    <cellStyle name="Normal 7 6 2 3 3 2 3" xfId="12206" xr:uid="{8306838D-A175-48DF-9E22-7CCECC7A46AF}"/>
    <cellStyle name="Normal 7 6 2 3 3 2 3 2" xfId="22586" xr:uid="{666A7408-14DC-4E23-BF53-D70A7F51D1CC}"/>
    <cellStyle name="Normal 7 6 2 3 3 2 4" xfId="23844" xr:uid="{E19D32D2-28B6-4847-815D-8D68D928324E}"/>
    <cellStyle name="Normal 7 6 2 3 3 2 5" xfId="16920" xr:uid="{1F763406-0259-44E6-8D78-7596465B723C}"/>
    <cellStyle name="Normal 7 6 2 3 3 3" xfId="6542" xr:uid="{935A2752-8B7F-4C6A-BF5C-9EDD067E1A9A}"/>
    <cellStyle name="Normal 7 6 2 3 3 3 2" xfId="26796" xr:uid="{88148196-7D1B-4249-9D88-AFD134F9481F}"/>
    <cellStyle name="Normal 7 6 2 3 3 3 3" xfId="16113" xr:uid="{5C68F48B-039B-4724-A7FE-555E7C0A0FE3}"/>
    <cellStyle name="Normal 7 6 2 3 3 4" xfId="8566" xr:uid="{A34AC5BC-0734-4227-9483-F63AE9FA58A4}"/>
    <cellStyle name="Normal 7 6 2 3 3 4 2" xfId="18946" xr:uid="{DA7AF1A6-8AED-419E-8558-7AA2EF1EDAAE}"/>
    <cellStyle name="Normal 7 6 2 3 3 5" xfId="11399" xr:uid="{ADA725C3-BAC9-4DE8-B058-DE956EBE7BD5}"/>
    <cellStyle name="Normal 7 6 2 3 3 5 2" xfId="21779" xr:uid="{106E1BA2-A679-4A52-8A91-C8AD22D52F32}"/>
    <cellStyle name="Normal 7 6 2 3 3 6" xfId="23951" xr:uid="{3DF65DFE-68C1-4814-B5DB-D46D28CCC849}"/>
    <cellStyle name="Normal 7 6 2 3 3 7" xfId="14079" xr:uid="{2AAC3EB0-648E-4039-A54B-70CFFB60586E}"/>
    <cellStyle name="Normal 7 6 2 3 4" xfId="2999" xr:uid="{00000000-0005-0000-0000-0000F7080000}"/>
    <cellStyle name="Normal 7 6 2 3 4 2" xfId="6148" xr:uid="{8CE6BF8B-0E9F-4452-84EA-E1F3441688C5}"/>
    <cellStyle name="Normal 7 6 2 3 4 2 2" xfId="26410" xr:uid="{58070C94-302A-4FED-9388-BC7FD3B37CC0}"/>
    <cellStyle name="Normal 7 6 2 3 4 2 3" xfId="15626" xr:uid="{0C47AA3F-AB24-4930-9F11-72E8E2853579}"/>
    <cellStyle name="Normal 7 6 2 3 4 3" xfId="8079" xr:uid="{DE95BD2A-6FEC-43D3-99B0-B0875EAAA115}"/>
    <cellStyle name="Normal 7 6 2 3 4 3 2" xfId="18459" xr:uid="{ED7BAE7D-93BA-4869-9024-02B2F0BF21BA}"/>
    <cellStyle name="Normal 7 6 2 3 4 4" xfId="10912" xr:uid="{B17E3A17-CCA1-40F8-B55A-5C7F6649D437}"/>
    <cellStyle name="Normal 7 6 2 3 4 4 2" xfId="21292" xr:uid="{E8854CB8-4A7B-42B7-B6C5-59EAF2B0AF74}"/>
    <cellStyle name="Normal 7 6 2 3 4 5" xfId="24931" xr:uid="{CD25090A-1621-41C6-A210-0964DFF056A3}"/>
    <cellStyle name="Normal 7 6 2 3 4 6" xfId="13499" xr:uid="{FBD1A3F5-66E5-42B8-A13E-5BBCC43129D9}"/>
    <cellStyle name="Normal 7 6 2 3 5" xfId="2602" xr:uid="{00000000-0005-0000-0000-0000F8080000}"/>
    <cellStyle name="Normal 7 6 2 3 5 2" xfId="5867" xr:uid="{68540AEA-0E8E-4490-B917-D8E157903F73}"/>
    <cellStyle name="Normal 7 6 2 3 5 2 2" xfId="25872" xr:uid="{99D1D200-427F-4337-BF8F-46411779011E}"/>
    <cellStyle name="Normal 7 6 2 3 5 2 3" xfId="15274" xr:uid="{7B3CE3F2-FBE3-4F86-B53B-87E78ECF1E4D}"/>
    <cellStyle name="Normal 7 6 2 3 5 3" xfId="7727" xr:uid="{46B538C4-698E-407A-A73A-E6508947368F}"/>
    <cellStyle name="Normal 7 6 2 3 5 3 2" xfId="18107" xr:uid="{8C020935-67DA-4919-8F95-EE48A1028C02}"/>
    <cellStyle name="Normal 7 6 2 3 5 4" xfId="10560" xr:uid="{A7DF25E5-D097-4AB6-8A00-5C02D02AC826}"/>
    <cellStyle name="Normal 7 6 2 3 5 4 2" xfId="20940" xr:uid="{31A32AC7-551F-4906-BAB2-3B442B016CFC}"/>
    <cellStyle name="Normal 7 6 2 3 5 5" xfId="22925" xr:uid="{DCFA66F2-A4CC-4D03-88FA-4D2DEDA2B454}"/>
    <cellStyle name="Normal 7 6 2 3 5 6" xfId="12990" xr:uid="{F0E67ACF-9FBC-40E0-A18F-2E957BAD3AC0}"/>
    <cellStyle name="Normal 7 6 2 3 6" xfId="2409" xr:uid="{00000000-0005-0000-0000-0000F2080000}"/>
    <cellStyle name="Normal 7 6 2 3 6 2" xfId="7536" xr:uid="{78E3D2FD-30E3-475C-A30E-3B2F53C80C2E}"/>
    <cellStyle name="Normal 7 6 2 3 6 2 2" xfId="17916" xr:uid="{81BE1BC3-C79A-4BCB-A37E-0F1B6A11141F}"/>
    <cellStyle name="Normal 7 6 2 3 6 3" xfId="10369" xr:uid="{BC48B4BF-DD1D-4F5D-8422-249DC6A0F923}"/>
    <cellStyle name="Normal 7 6 2 3 6 3 2" xfId="20749" xr:uid="{186FE3F9-E38C-4563-937D-AF0E6A552712}"/>
    <cellStyle name="Normal 7 6 2 3 6 4" xfId="25439" xr:uid="{FEDB20F1-CD1B-4AB9-9D41-85153BDA663B}"/>
    <cellStyle name="Normal 7 6 2 3 6 5" xfId="15083" xr:uid="{94E2F247-9332-4E0E-A9F1-EE55A5533C72}"/>
    <cellStyle name="Normal 7 6 2 3 7" xfId="4080" xr:uid="{A6B066F1-DD96-4C23-A370-41D05A534855}"/>
    <cellStyle name="Normal 7 6 2 3 7 2" xfId="8858" xr:uid="{667C695F-D196-43B0-9454-E2BEAC50E32B}"/>
    <cellStyle name="Normal 7 6 2 3 7 2 2" xfId="19238" xr:uid="{58A1C407-A8BF-4947-968E-83CFCDF6891D}"/>
    <cellStyle name="Normal 7 6 2 3 7 3" xfId="11691" xr:uid="{D348FA38-632B-4CDE-8A66-F8DC1E6E7289}"/>
    <cellStyle name="Normal 7 6 2 3 7 3 2" xfId="22071" xr:uid="{860FD70A-BDAB-4B4D-84BD-620614E8FCD7}"/>
    <cellStyle name="Normal 7 6 2 3 7 4" xfId="16405" xr:uid="{95D5832A-9277-429F-AC12-EB7E130781B2}"/>
    <cellStyle name="Normal 7 6 2 3 8" xfId="5481" xr:uid="{7A635B9E-6B33-46CF-BC6A-D7E5668F196F}"/>
    <cellStyle name="Normal 7 6 2 3 8 2" xfId="14779" xr:uid="{A9FE8C30-9E0C-4D99-BCA5-24D0BB0B4012}"/>
    <cellStyle name="Normal 7 6 2 3 9" xfId="7232" xr:uid="{69B6C9D1-4B47-4FD4-9E52-B740DF431ACF}"/>
    <cellStyle name="Normal 7 6 2 3 9 2" xfId="17612" xr:uid="{B773A3F7-250A-44AB-B434-737FFFE34FD5}"/>
    <cellStyle name="Normal 7 6 2 4" xfId="1481" xr:uid="{00000000-0005-0000-0000-0000A2070000}"/>
    <cellStyle name="Normal 7 6 2 4 2" xfId="1482" xr:uid="{00000000-0005-0000-0000-0000A3070000}"/>
    <cellStyle name="Normal 7 6 2 4 2 2" xfId="7233" xr:uid="{6E122A99-0A2B-481E-941E-1A629EFDA561}"/>
    <cellStyle name="Normal 7 6 2 4 2 2 2" xfId="28572" xr:uid="{83729F6A-F6F6-4A57-98C1-F05D08D6747E}"/>
    <cellStyle name="Normal 7 6 2 4 2 2 3" xfId="28471" xr:uid="{B2F2DA54-1103-42A2-9A7C-76FB970A49FC}"/>
    <cellStyle name="Normal 7 6 2 4 2 2 4" xfId="17613" xr:uid="{D3ADCC34-AB49-487F-8203-E8A8E112658B}"/>
    <cellStyle name="Normal 7 6 2 4 2 3" xfId="10066" xr:uid="{CEDBC37A-7193-45AF-A6B6-FCA2810ED39C}"/>
    <cellStyle name="Normal 7 6 2 4 2 3 2" xfId="29465" xr:uid="{2956D692-3D13-45A4-A872-ED62089834FD}"/>
    <cellStyle name="Normal 7 6 2 4 2 3 3" xfId="20446" xr:uid="{6A1C4D72-F17D-4E46-9A7F-286D12EE63B6}"/>
    <cellStyle name="Normal 7 6 2 4 2 4" xfId="22634" xr:uid="{4D6831AF-81DC-4B28-8CFE-4A01A6C21AFC}"/>
    <cellStyle name="Normal 7 6 2 4 2 5" xfId="14780" xr:uid="{724AB0AE-DCBD-447A-9A5F-559E64BBAC60}"/>
    <cellStyle name="Normal 7 6 2 4 3" xfId="27383" xr:uid="{FA1FF1D9-E270-4A7D-A943-E427F0729186}"/>
    <cellStyle name="Normal 7 6 2 4 4" xfId="27361" xr:uid="{5E3A2284-2B4C-4BE2-948C-47C09382975B}"/>
    <cellStyle name="Normal 7 6 2 5" xfId="1483" xr:uid="{00000000-0005-0000-0000-0000A4070000}"/>
    <cellStyle name="Normal 7 6 2 5 2" xfId="4602" xr:uid="{12B5E42F-D790-45DA-9D1D-5C233CD01BAE}"/>
    <cellStyle name="Normal 7 6 2 5 2 2" xfId="9374" xr:uid="{2F3F45FC-EC56-4E7D-93DD-DA14367C6125}"/>
    <cellStyle name="Normal 7 6 2 5 2 2 2" xfId="29343" xr:uid="{19A9BD2C-7CD5-4F36-819D-FCF0DCCAC26D}"/>
    <cellStyle name="Normal 7 6 2 5 2 2 3" xfId="19754" xr:uid="{6D73268A-E381-41BB-9B34-46954B025484}"/>
    <cellStyle name="Normal 7 6 2 5 2 3" xfId="12207" xr:uid="{B541EE0C-4218-421C-9358-C9821E1A6070}"/>
    <cellStyle name="Normal 7 6 2 5 2 3 2" xfId="22587" xr:uid="{012FB8A7-B699-401A-B4CF-B396529CC047}"/>
    <cellStyle name="Normal 7 6 2 5 2 4" xfId="22818" xr:uid="{5A2CA262-985D-488C-8315-7CA4E45DF330}"/>
    <cellStyle name="Normal 7 6 2 5 2 5" xfId="16921" xr:uid="{3BAEB2FB-CA7F-4AFE-9FED-04598FABBA68}"/>
    <cellStyle name="Normal 7 6 2 5 3" xfId="5482" xr:uid="{9BFE6913-B7FD-46C9-B7DA-1CA04FBD48E1}"/>
    <cellStyle name="Normal 7 6 2 5 3 2" xfId="23479" xr:uid="{FB55B3A7-7CC4-4B33-81ED-58C90816DEA3}"/>
    <cellStyle name="Normal 7 6 2 5 3 3" xfId="26129" xr:uid="{E82DA417-FF46-4F52-9655-06161D003715}"/>
    <cellStyle name="Normal 7 6 2 5 3 4" xfId="14781" xr:uid="{35CE0722-3881-4B50-B822-855499230C93}"/>
    <cellStyle name="Normal 7 6 2 5 4" xfId="7234" xr:uid="{61D9F8CE-C3A3-4C75-975A-5683861D81A8}"/>
    <cellStyle name="Normal 7 6 2 5 4 2" xfId="24404" xr:uid="{FF928902-5FAB-491E-94A9-CC6410DAF7CB}"/>
    <cellStyle name="Normal 7 6 2 5 4 3" xfId="26435" xr:uid="{92080964-D7FF-4FC2-9B39-69DF9E261DF5}"/>
    <cellStyle name="Normal 7 6 2 5 4 4" xfId="17614" xr:uid="{A1508B5E-4B42-4C5E-8E1E-D427EE683154}"/>
    <cellStyle name="Normal 7 6 2 5 5" xfId="10067" xr:uid="{5E8CB66E-C768-459E-B683-3A13F096FB12}"/>
    <cellStyle name="Normal 7 6 2 5 5 2" xfId="29466" xr:uid="{A01A7646-22A0-41C3-B691-FACD4DA56448}"/>
    <cellStyle name="Normal 7 6 2 5 5 3" xfId="20447" xr:uid="{E4F574C7-E9B7-468D-9451-085997566E7D}"/>
    <cellStyle name="Normal 7 6 2 5 6" xfId="25143" xr:uid="{1CD5A22A-E0C0-40E0-BF04-96020AA18368}"/>
    <cellStyle name="Normal 7 6 2 5 7" xfId="14080" xr:uid="{6F77A334-7E8D-454F-9079-979D25F26416}"/>
    <cellStyle name="Normal 7 6 2 6" xfId="1484" xr:uid="{00000000-0005-0000-0000-0000A5070000}"/>
    <cellStyle name="Normal 7 6 2 6 2" xfId="2499" xr:uid="{00000000-0005-0000-0000-0000FB080000}"/>
    <cellStyle name="Normal 7 6 2 6 2 2" xfId="7624" xr:uid="{6DA91824-4395-46A4-B38A-CA6BA7737022}"/>
    <cellStyle name="Normal 7 6 2 6 2 2 2" xfId="18004" xr:uid="{B286C0FC-B35F-4A65-8F1E-46A4D3D798C7}"/>
    <cellStyle name="Normal 7 6 2 6 2 3" xfId="10457" xr:uid="{F0F27D90-69BA-4FBF-9D6A-63517C68C43B}"/>
    <cellStyle name="Normal 7 6 2 6 2 3 2" xfId="20837" xr:uid="{5D964759-6C67-4757-A5AD-5C7EDC1A05BE}"/>
    <cellStyle name="Normal 7 6 2 6 2 4" xfId="28456" xr:uid="{14B8BD50-F673-4976-A063-187232F799C6}"/>
    <cellStyle name="Normal 7 6 2 6 2 5" xfId="15171" xr:uid="{B518ABFA-065B-423C-BD0E-6902CAC24386}"/>
    <cellStyle name="Normal 7 6 2 6 3" xfId="2046" xr:uid="{00000000-0005-0000-0000-0000A5070000}"/>
    <cellStyle name="Normal 7 6 2 6 4" xfId="5483" xr:uid="{A67FD77B-8C42-46EF-8626-0391DF1149CC}"/>
    <cellStyle name="Normal 7 6 2 6 4 2" xfId="29746" xr:uid="{5D856566-71DC-4B60-BA54-4AAFB41ABC56}"/>
    <cellStyle name="Normal 7 6 2 6 5" xfId="22766" xr:uid="{55D9A16F-D7A4-4684-8925-24433A61B1FE}"/>
    <cellStyle name="Normal 7 6 2 6 6" xfId="12887" xr:uid="{23CC4D2E-FB2B-433A-8457-8D4F882A536F}"/>
    <cellStyle name="Normal 7 6 2 7" xfId="2193" xr:uid="{00000000-0005-0000-0000-0000E5080000}"/>
    <cellStyle name="Normal 7 6 2 7 2" xfId="7320" xr:uid="{BF72EEEC-0363-42E3-BC13-D45899A28E16}"/>
    <cellStyle name="Normal 7 6 2 7 2 2" xfId="25933" xr:uid="{B86B97D5-6C7E-4598-A23A-995132FA8F68}"/>
    <cellStyle name="Normal 7 6 2 7 2 3" xfId="17700" xr:uid="{4BEFBD65-26C5-4811-A175-AF2DB6BCCA56}"/>
    <cellStyle name="Normal 7 6 2 7 3" xfId="10153" xr:uid="{21A3D271-F3A0-4463-94E9-EDCAD5111008}"/>
    <cellStyle name="Normal 7 6 2 7 3 2" xfId="20533" xr:uid="{E0479714-0684-4F81-93CE-59DB467146FA}"/>
    <cellStyle name="Normal 7 6 2 7 4" xfId="24912" xr:uid="{8956E53A-E2B5-4656-A712-A63BE9BA9A20}"/>
    <cellStyle name="Normal 7 6 2 7 5" xfId="14867" xr:uid="{53DC5CB4-8DC4-4461-95A0-784F72F2BAF7}"/>
    <cellStyle name="Normal 7 6 2 8" xfId="24377" xr:uid="{ED4EC8EF-5843-457B-AF88-4D7D2FF16CC9}"/>
    <cellStyle name="Normal 7 6 2 8 2" xfId="26103" xr:uid="{1718AF5F-58E8-4B0F-AB17-E916184D4514}"/>
    <cellStyle name="Normal 7 6 2 9" xfId="26698" xr:uid="{6293BA1F-4F0E-4845-A691-991D33328C21}"/>
    <cellStyle name="Normal 7 6 20" xfId="12402" xr:uid="{4D736B5C-A5E8-4CE8-A84B-CC95F0450F18}"/>
    <cellStyle name="Normal 7 6 21" xfId="29835" xr:uid="{14591012-5BF2-4661-84EF-D3C202A421F1}"/>
    <cellStyle name="Normal 7 6 21 2" xfId="31504" xr:uid="{AE07DE1B-668E-4B16-88FD-3A9EC54BD8AE}"/>
    <cellStyle name="Normal 7 6 22" xfId="29980" xr:uid="{9BCCC15C-78C9-486F-A701-1A52E6003D5D}"/>
    <cellStyle name="Normal 7 6 23" xfId="30163" xr:uid="{49D357EA-AD67-4E3B-A3C0-C67DEDCA22C2}"/>
    <cellStyle name="Normal 7 6 3" xfId="1485" xr:uid="{00000000-0005-0000-0000-0000A6070000}"/>
    <cellStyle name="Normal 7 6 3 10" xfId="5484" xr:uid="{0FF0B9C9-C1B6-4F32-B56F-A6E9F15C0064}"/>
    <cellStyle name="Normal 7 6 3 10 2" xfId="14782" xr:uid="{11F63485-85EE-419C-92E1-1121CED9FCEE}"/>
    <cellStyle name="Normal 7 6 3 11" xfId="7235" xr:uid="{C03B5CF4-3859-4FAB-B0F8-AD00D31F5CD5}"/>
    <cellStyle name="Normal 7 6 3 11 2" xfId="17615" xr:uid="{3965AFF5-D500-4564-8608-7B8F9F639B94}"/>
    <cellStyle name="Normal 7 6 3 12" xfId="10068" xr:uid="{FB397A62-BE51-4249-8822-47E85F69ACF6}"/>
    <cellStyle name="Normal 7 6 3 12 2" xfId="20448" xr:uid="{2017A004-559C-4D69-BB7E-AF23B9128025}"/>
    <cellStyle name="Normal 7 6 3 13" xfId="24059" xr:uid="{00283BD8-6DFE-4D42-A8C9-DE55BB8542D4}"/>
    <cellStyle name="Normal 7 6 3 14" xfId="12462" xr:uid="{330A2FA6-1B02-4750-856C-3013779CABB4}"/>
    <cellStyle name="Normal 7 6 3 2" xfId="1486" xr:uid="{00000000-0005-0000-0000-0000A7070000}"/>
    <cellStyle name="Normal 7 6 3 2 10" xfId="10069" xr:uid="{C384459C-EE0B-4E33-B24B-329E5047D295}"/>
    <cellStyle name="Normal 7 6 3 2 10 2" xfId="20449" xr:uid="{36061472-8AC3-4274-8073-CEF844A71F48}"/>
    <cellStyle name="Normal 7 6 3 2 11" xfId="24504" xr:uid="{4204AB79-5DC5-4919-B457-C0C5904DDC3B}"/>
    <cellStyle name="Normal 7 6 3 2 12" xfId="12644" xr:uid="{22329E4F-DB2C-4C3F-9CF0-92AE194A115C}"/>
    <cellStyle name="Normal 7 6 3 2 2" xfId="1487" xr:uid="{00000000-0005-0000-0000-0000A8070000}"/>
    <cellStyle name="Normal 7 6 3 2 2 2" xfId="3489" xr:uid="{00000000-0005-0000-0000-0000FF080000}"/>
    <cellStyle name="Normal 7 6 3 2 2 2 2" xfId="6544" xr:uid="{A75AD212-DE64-4528-9504-E8C40F6BFFD9}"/>
    <cellStyle name="Normal 7 6 3 2 2 2 2 2" xfId="24604" xr:uid="{A8C4C092-3BDF-4E13-8A90-AF197A9ED4D0}"/>
    <cellStyle name="Normal 7 6 3 2 2 2 2 3" xfId="27047" xr:uid="{2ED1A404-9ADC-44F3-A047-EBCF7D564F86}"/>
    <cellStyle name="Normal 7 6 3 2 2 2 2 4" xfId="16115" xr:uid="{EF263C13-2736-4C6F-8F51-B5CEE61F346C}"/>
    <cellStyle name="Normal 7 6 3 2 2 2 3" xfId="8568" xr:uid="{32111021-159F-4647-B700-FE0DBF32DC34}"/>
    <cellStyle name="Normal 7 6 3 2 2 2 3 2" xfId="28949" xr:uid="{EAA0EE0C-4FE5-4161-BCED-F3045E4F6B01}"/>
    <cellStyle name="Normal 7 6 3 2 2 2 3 3" xfId="18948" xr:uid="{BFC8A839-9433-4509-8CDC-EE5B8F75A796}"/>
    <cellStyle name="Normal 7 6 3 2 2 2 4" xfId="11401" xr:uid="{3903FC95-6D88-43D5-B48C-BF1168E91186}"/>
    <cellStyle name="Normal 7 6 3 2 2 2 4 2" xfId="21781" xr:uid="{85F0D391-5129-4115-8BDB-5E45211D7ADD}"/>
    <cellStyle name="Normal 7 6 3 2 2 2 5" xfId="24105" xr:uid="{53B646B6-BDEF-47EF-BC18-89C8554F3A50}"/>
    <cellStyle name="Normal 7 6 3 2 2 2 6" xfId="14082" xr:uid="{BAE7D445-FB7C-42D7-AD8B-B9AC3626DEDA}"/>
    <cellStyle name="Normal 7 6 3 2 2 3" xfId="4377" xr:uid="{C162742C-DE66-4955-A711-6E4484B11279}"/>
    <cellStyle name="Normal 7 6 3 2 2 3 2" xfId="9149" xr:uid="{0918B151-3C2B-4B85-A6EE-AA68960CB029}"/>
    <cellStyle name="Normal 7 6 3 2 2 3 2 2" xfId="29192" xr:uid="{88587D24-EEEF-4814-86EC-5BC5CAA19DD2}"/>
    <cellStyle name="Normal 7 6 3 2 2 3 2 3" xfId="19529" xr:uid="{8B3E029C-4D34-4CE9-B3C5-4B123FC6AEC1}"/>
    <cellStyle name="Normal 7 6 3 2 2 3 3" xfId="11982" xr:uid="{266513DF-7348-434C-8067-A7FDC9FC347D}"/>
    <cellStyle name="Normal 7 6 3 2 2 3 3 2" xfId="22362" xr:uid="{F34BC78C-C166-4889-B870-241F722142EB}"/>
    <cellStyle name="Normal 7 6 3 2 2 3 4" xfId="24115" xr:uid="{9C2A6350-DC11-4F7E-A855-98DE6405744B}"/>
    <cellStyle name="Normal 7 6 3 2 2 3 5" xfId="16696" xr:uid="{EA3FD3EA-104B-4372-8508-1829A0B44B5A}"/>
    <cellStyle name="Normal 7 6 3 2 2 4" xfId="5486" xr:uid="{F6EB880C-ED38-43AD-9751-1348F342E406}"/>
    <cellStyle name="Normal 7 6 3 2 2 4 2" xfId="26681" xr:uid="{174D04E0-A481-4349-AFBB-03F3FEE58C33}"/>
    <cellStyle name="Normal 7 6 3 2 2 4 3" xfId="14784" xr:uid="{1351964C-5036-4720-AC2B-4923681CF4AE}"/>
    <cellStyle name="Normal 7 6 3 2 2 5" xfId="7237" xr:uid="{B202CF5B-A6DC-4139-A90D-747D11398E52}"/>
    <cellStyle name="Normal 7 6 3 2 2 5 2" xfId="17617" xr:uid="{B893D070-4A71-4F7A-9322-7BF783E4AD36}"/>
    <cellStyle name="Normal 7 6 3 2 2 6" xfId="10070" xr:uid="{4F20E983-D5B4-4F3B-9774-CCF5C3CD4021}"/>
    <cellStyle name="Normal 7 6 3 2 2 6 2" xfId="20450" xr:uid="{EF6D2DA0-8AC6-416D-AB1F-40B3D31A6C2B}"/>
    <cellStyle name="Normal 7 6 3 2 2 7" xfId="25105" xr:uid="{89018BB3-8938-462E-AEA3-006F14FFFBAD}"/>
    <cellStyle name="Normal 7 6 3 2 2 8" xfId="13325" xr:uid="{61F590E0-3462-4D35-AD10-130D37A535D8}"/>
    <cellStyle name="Normal 7 6 3 2 3" xfId="3490" xr:uid="{00000000-0005-0000-0000-000000090000}"/>
    <cellStyle name="Normal 7 6 3 2 3 2" xfId="4603" xr:uid="{39ECBFA1-EFA7-434E-B5B7-F7621C6DED91}"/>
    <cellStyle name="Normal 7 6 3 2 3 2 2" xfId="9375" xr:uid="{6A24BE19-D00A-402A-BF36-29A11EF1785A}"/>
    <cellStyle name="Normal 7 6 3 2 3 2 2 2" xfId="29344" xr:uid="{1EFC031E-8BC5-41C9-B3F7-ADEFFFCEF88E}"/>
    <cellStyle name="Normal 7 6 3 2 3 2 2 3" xfId="19755" xr:uid="{F8C1338B-9D46-4335-A532-D1A8DCD6CDB1}"/>
    <cellStyle name="Normal 7 6 3 2 3 2 3" xfId="12208" xr:uid="{E79DF795-2412-48C3-839B-400AC4100CB6}"/>
    <cellStyle name="Normal 7 6 3 2 3 2 3 2" xfId="22588" xr:uid="{90C6B6F4-9B46-4D95-BA39-EA67B5D745C0}"/>
    <cellStyle name="Normal 7 6 3 2 3 2 4" xfId="25652" xr:uid="{2CE1781A-5E26-4029-AEFA-75D6D87258A2}"/>
    <cellStyle name="Normal 7 6 3 2 3 2 5" xfId="16922" xr:uid="{9B51D3E1-8B40-45FB-B22D-E8E0CBC33D80}"/>
    <cellStyle name="Normal 7 6 3 2 3 3" xfId="6545" xr:uid="{E4F7623D-6662-4A7F-8469-B85FD6B2A69A}"/>
    <cellStyle name="Normal 7 6 3 2 3 3 2" xfId="26833" xr:uid="{EBEE138B-E2C0-41E6-96F2-23A53F2328CC}"/>
    <cellStyle name="Normal 7 6 3 2 3 3 3" xfId="16116" xr:uid="{94112684-D143-469E-B73F-BA75177662C5}"/>
    <cellStyle name="Normal 7 6 3 2 3 4" xfId="8569" xr:uid="{204587C1-477C-4F02-AC2C-FB776FA0CC80}"/>
    <cellStyle name="Normal 7 6 3 2 3 4 2" xfId="18949" xr:uid="{5C79DCA2-4A5F-46C4-AAFF-A42ADB2FB554}"/>
    <cellStyle name="Normal 7 6 3 2 3 5" xfId="11402" xr:uid="{AEB043DD-3436-4ACC-B81C-0B3407855D19}"/>
    <cellStyle name="Normal 7 6 3 2 3 5 2" xfId="21782" xr:uid="{BAC586FA-8088-469D-8538-E78A0BE57809}"/>
    <cellStyle name="Normal 7 6 3 2 3 6" xfId="24226" xr:uid="{8EED4C54-AB70-4569-8CE6-1053658155E5}"/>
    <cellStyle name="Normal 7 6 3 2 3 7" xfId="14083" xr:uid="{30054B3B-B915-405B-ADE7-584368C336C6}"/>
    <cellStyle name="Normal 7 6 3 2 4" xfId="3488" xr:uid="{00000000-0005-0000-0000-000001090000}"/>
    <cellStyle name="Normal 7 6 3 2 4 2" xfId="6543" xr:uid="{7B6E7000-0441-4622-945D-CE45B7D4AB6B}"/>
    <cellStyle name="Normal 7 6 3 2 4 2 2" xfId="26592" xr:uid="{4BCE06FB-C81E-4322-B29F-BBE14600E106}"/>
    <cellStyle name="Normal 7 6 3 2 4 2 3" xfId="16114" xr:uid="{3A1732FA-27B6-45A2-AF77-63EB64C97D89}"/>
    <cellStyle name="Normal 7 6 3 2 4 3" xfId="8567" xr:uid="{9DD597EA-EC23-4792-894C-E9B1C33E94AE}"/>
    <cellStyle name="Normal 7 6 3 2 4 3 2" xfId="18947" xr:uid="{362CFB7D-F2B8-4926-B044-983395B01BA1}"/>
    <cellStyle name="Normal 7 6 3 2 4 4" xfId="11400" xr:uid="{D92811AC-761B-403F-B3BF-E85A22387678}"/>
    <cellStyle name="Normal 7 6 3 2 4 4 2" xfId="21780" xr:uid="{FB91684D-B12B-42F6-90A5-428E33A98090}"/>
    <cellStyle name="Normal 7 6 3 2 4 5" xfId="23523" xr:uid="{8A11F309-5766-481E-9FEA-7954DA7B47B4}"/>
    <cellStyle name="Normal 7 6 3 2 4 6" xfId="14081" xr:uid="{CE988D99-B1B8-4C92-985D-D11FA4B9C379}"/>
    <cellStyle name="Normal 7 6 3 2 5" xfId="2536" xr:uid="{00000000-0005-0000-0000-000002090000}"/>
    <cellStyle name="Normal 7 6 3 2 5 2" xfId="5810" xr:uid="{F4DFDF64-7DF7-4B91-90EE-A93EAE6980E3}"/>
    <cellStyle name="Normal 7 6 3 2 5 2 2" xfId="27622" xr:uid="{63BA84BA-A60E-4664-B663-17E1FEC0AD59}"/>
    <cellStyle name="Normal 7 6 3 2 5 2 3" xfId="15208" xr:uid="{BBE616B4-4FED-4FAD-9B28-D5068FF531DD}"/>
    <cellStyle name="Normal 7 6 3 2 5 3" xfId="7661" xr:uid="{61134F25-A1A6-4156-9344-85714967A00C}"/>
    <cellStyle name="Normal 7 6 3 2 5 3 2" xfId="18041" xr:uid="{05AE6B0B-E90F-496D-9F41-02F654425368}"/>
    <cellStyle name="Normal 7 6 3 2 5 4" xfId="10494" xr:uid="{5797FCFC-89AF-49F9-9975-DF75035D6631}"/>
    <cellStyle name="Normal 7 6 3 2 5 4 2" xfId="20874" xr:uid="{D1EF8E00-47DB-4AF1-89E3-031429467C7E}"/>
    <cellStyle name="Normal 7 6 3 2 5 5" xfId="24102" xr:uid="{037A8E6B-0580-4D89-A363-ABD4DA75EE1C}"/>
    <cellStyle name="Normal 7 6 3 2 5 6" xfId="12924" xr:uid="{F05D9D0A-05DF-4E0B-BA3C-4F5C0046ED46}"/>
    <cellStyle name="Normal 7 6 3 2 6" xfId="2410" xr:uid="{00000000-0005-0000-0000-0000FD080000}"/>
    <cellStyle name="Normal 7 6 3 2 6 2" xfId="7537" xr:uid="{0AF1B255-9782-4AA0-85B9-E2F027122566}"/>
    <cellStyle name="Normal 7 6 3 2 6 2 2" xfId="17917" xr:uid="{A8F0BB78-33FF-4A33-9C14-85171F59F9D7}"/>
    <cellStyle name="Normal 7 6 3 2 6 3" xfId="10370" xr:uid="{748D5359-7EA2-4C9F-A25C-AC466CAA6C64}"/>
    <cellStyle name="Normal 7 6 3 2 6 3 2" xfId="20750" xr:uid="{21BAC3C7-CA48-4471-B2F8-D6F7724DCB22}"/>
    <cellStyle name="Normal 7 6 3 2 6 4" xfId="24578" xr:uid="{7DA92AAD-0C30-4D70-8EF8-F92F27EDCF5E}"/>
    <cellStyle name="Normal 7 6 3 2 6 5" xfId="15084" xr:uid="{3F5B5856-726F-4C40-B48C-00F81E228475}"/>
    <cellStyle name="Normal 7 6 3 2 7" xfId="4082" xr:uid="{8905C58B-3AA2-4522-9658-D1A4F26EBCA6}"/>
    <cellStyle name="Normal 7 6 3 2 7 2" xfId="8860" xr:uid="{AE4A32B9-46AF-4B7A-9737-F3E5908BFA7F}"/>
    <cellStyle name="Normal 7 6 3 2 7 2 2" xfId="19240" xr:uid="{9A3E086B-6CD9-4D34-9AB3-3AECDBA64CA3}"/>
    <cellStyle name="Normal 7 6 3 2 7 3" xfId="11693" xr:uid="{6653D4D5-6BF4-413E-A5D3-BE0A02CE4719}"/>
    <cellStyle name="Normal 7 6 3 2 7 3 2" xfId="22073" xr:uid="{0D8C75DD-86CE-40BD-B9F8-D0241E611C28}"/>
    <cellStyle name="Normal 7 6 3 2 7 4" xfId="16407" xr:uid="{24095FED-6EE3-4AC6-9E67-DA564407F3A5}"/>
    <cellStyle name="Normal 7 6 3 2 8" xfId="5485" xr:uid="{1C04D63F-2527-4922-B84E-C8532F610DB5}"/>
    <cellStyle name="Normal 7 6 3 2 8 2" xfId="14783" xr:uid="{FE9598D6-D404-4D12-A2A9-953F6914CC16}"/>
    <cellStyle name="Normal 7 6 3 2 9" xfId="7236" xr:uid="{EF280821-8194-4C2F-9C83-1E7EDD85217C}"/>
    <cellStyle name="Normal 7 6 3 2 9 2" xfId="17616"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3" xr:uid="{00000000-0005-0000-0000-000005090000}"/>
    <cellStyle name="Normal 7 6 3 3 2 2 2 2" xfId="8571" xr:uid="{8B74FCD3-3004-4FF9-A207-3B34207350F0}"/>
    <cellStyle name="Normal 7 6 3 3 2 2 2 2 2" xfId="28951" xr:uid="{7332878A-36D6-4C54-9958-DC49BDBA1940}"/>
    <cellStyle name="Normal 7 6 3 3 2 2 2 2 3" xfId="18951" xr:uid="{5421953C-2644-4634-A08A-92CAB110B78D}"/>
    <cellStyle name="Normal 7 6 3 3 2 2 2 3" xfId="11404" xr:uid="{595A7502-EE64-4239-A595-0E27D4A90B57}"/>
    <cellStyle name="Normal 7 6 3 3 2 2 2 3 2" xfId="21784" xr:uid="{AD091209-4EC8-4E66-94C2-820E502DE9F6}"/>
    <cellStyle name="Normal 7 6 3 3 2 2 2 4" xfId="23833" xr:uid="{1CC13E34-5A25-404A-9A23-D6B30847F204}"/>
    <cellStyle name="Normal 7 6 3 3 2 2 2 5" xfId="16118" xr:uid="{2C6D172E-98DF-4EBB-AA83-BFF35D6113D1}"/>
    <cellStyle name="Normal 7 6 3 3 2 2 3" xfId="3623" xr:uid="{00000000-0005-0000-0000-0000AB070000}"/>
    <cellStyle name="Normal 7 6 3 3 2 2 3 2" xfId="28143" xr:uid="{8EEB4BA7-6823-4210-B5A8-6255A1ED9AD1}"/>
    <cellStyle name="Normal 7 6 3 3 2 2 3 3" xfId="26090" xr:uid="{EB27B8F3-FCF2-43E1-9E0B-18AE21233D3B}"/>
    <cellStyle name="Normal 7 6 3 3 2 2 4" xfId="5487" xr:uid="{3D8DF5C9-2CCE-4182-AF0F-F0C5756989A7}"/>
    <cellStyle name="Normal 7 6 3 3 2 2 4 2" xfId="29785" xr:uid="{AEE5E8D0-64E0-4EF2-B258-9A2F3F526AE1}"/>
    <cellStyle name="Normal 7 6 3 3 2 2 5" xfId="24558" xr:uid="{B922943A-682E-4BDA-97D1-4B15684C58BE}"/>
    <cellStyle name="Normal 7 6 3 3 2 2 6" xfId="14085" xr:uid="{962D000C-A1AC-4453-ACAB-73642BEFA1C9}"/>
    <cellStyle name="Normal 7 6 3 3 2 3" xfId="3492" xr:uid="{00000000-0005-0000-0000-000006090000}"/>
    <cellStyle name="Normal 7 6 3 3 2 3 2" xfId="30073" xr:uid="{32C9490F-223B-4F54-991F-4B3A7967E779}"/>
    <cellStyle name="Normal 7 6 3 3 2 4" xfId="2845" xr:uid="{00000000-0005-0000-0000-000004090000}"/>
    <cellStyle name="Normal 7 6 3 3 2 4 2" xfId="7967" xr:uid="{7FEAC7C5-8702-4A4A-B139-616752534E0F}"/>
    <cellStyle name="Normal 7 6 3 3 2 4 2 2" xfId="26704" xr:uid="{CB561070-5FA2-49DC-A8AE-EB062A357746}"/>
    <cellStyle name="Normal 7 6 3 3 2 4 2 3" xfId="18347" xr:uid="{B7D03DF5-BD0B-495C-8930-FF0F2A8CD2C0}"/>
    <cellStyle name="Normal 7 6 3 3 2 4 3" xfId="10800" xr:uid="{F0E2E89E-372C-4389-8A1A-DBA4DCC2754E}"/>
    <cellStyle name="Normal 7 6 3 3 2 4 3 2" xfId="21180" xr:uid="{10594F66-5859-4BA2-8F95-ABD9FCBFBF80}"/>
    <cellStyle name="Normal 7 6 3 3 2 4 4" xfId="22793" xr:uid="{19E007BA-7098-4A3F-9530-9818CE4A424A}"/>
    <cellStyle name="Normal 7 6 3 3 2 4 5" xfId="15514" xr:uid="{08EB1DFA-FFE2-4B40-9F7A-2B80C57D678F}"/>
    <cellStyle name="Normal 7 6 3 3 2 5" xfId="3767" xr:uid="{00000000-0005-0000-0000-000009070000}"/>
    <cellStyle name="Normal 7 6 3 3 2 5 2" xfId="4094" xr:uid="{9ECDFCFE-9E25-458F-A3CA-22ABFB47DDE6}"/>
    <cellStyle name="Normal 7 6 3 3 2 5 2 2" xfId="29805" xr:uid="{5B30EC69-E692-4A67-825D-515A3CD295B3}"/>
    <cellStyle name="Normal 7 6 3 3 2 5 3" xfId="23111" xr:uid="{8B9C337C-9F1F-4B71-B33C-4BBF8768F2B4}"/>
    <cellStyle name="Normal 7 6 3 3 2 5 3 2" xfId="30093" xr:uid="{704ABBA2-7391-4C03-A229-8C5BE6596277}"/>
    <cellStyle name="Normal 7 6 3 3 2 5 4" xfId="25623" xr:uid="{08F19465-FA20-4EFC-BDBA-F333EA0FE99C}"/>
    <cellStyle name="Normal 7 6 3 3 2 5 5" xfId="30292" xr:uid="{B0B0FC5E-A681-4C7A-9402-587E6D246449}"/>
    <cellStyle name="Normal 7 6 3 3 2 5 5 2" xfId="31435" xr:uid="{0C479F8B-31BC-4A83-A9FF-C393F1C53DF5}"/>
    <cellStyle name="Normal 7 6 3 3 2 5 6" xfId="31632" xr:uid="{30D63F68-2665-4D62-BFD1-4D3B105583A0}"/>
    <cellStyle name="Normal 7 6 3 3 2 6" xfId="23048" xr:uid="{6A1329E9-4F61-4AE7-A038-DC47D92FCBA5}"/>
    <cellStyle name="Normal 7 6 3 3 2 6 2" xfId="31145" xr:uid="{34B83ACE-44A3-4940-AFE5-B4EF022905B3}"/>
    <cellStyle name="Normal 7 6 3 3 2 6 3" xfId="30913" xr:uid="{6E2A21CD-035E-489F-A7DE-293D595960DB}"/>
    <cellStyle name="Normal 7 6 3 3 2 7" xfId="13326" xr:uid="{F64208F4-0E3F-4CEE-8256-88031B63933C}"/>
    <cellStyle name="Normal 7 6 3 3 2 8" xfId="30925" xr:uid="{9FCF0968-A979-4539-AD90-D2D9D79CDAFE}"/>
    <cellStyle name="Normal 7 6 3 3 3" xfId="1491" xr:uid="{00000000-0005-0000-0000-0000AC070000}"/>
    <cellStyle name="Normal 7 6 3 3 3 2" xfId="3494" xr:uid="{00000000-0005-0000-0000-000007090000}"/>
    <cellStyle name="Normal 7 6 3 3 3 2 2" xfId="8572" xr:uid="{EF5855A4-E2C1-49DF-9504-E2EA90CE0347}"/>
    <cellStyle name="Normal 7 6 3 3 3 2 2 2" xfId="28952" xr:uid="{025541B1-DBD4-4EEF-9100-08DB729F7508}"/>
    <cellStyle name="Normal 7 6 3 3 3 2 2 3" xfId="18952" xr:uid="{63D9C151-495E-40D9-AF42-DAF5A7960CFA}"/>
    <cellStyle name="Normal 7 6 3 3 3 2 2 4" xfId="29815" xr:uid="{A6D295F5-EE7B-4174-AF97-372C2354F921}"/>
    <cellStyle name="Normal 7 6 3 3 3 2 3" xfId="11405" xr:uid="{36AF5DE9-B923-43DA-853A-9DA9024BB51D}"/>
    <cellStyle name="Normal 7 6 3 3 3 2 3 2" xfId="21785" xr:uid="{1F465D1C-26CD-4943-9251-547D0E3620B2}"/>
    <cellStyle name="Normal 7 6 3 3 3 2 4" xfId="25233" xr:uid="{ACDE281D-914C-4269-A204-0BEA3AA49052}"/>
    <cellStyle name="Normal 7 6 3 3 3 2 5" xfId="24789" xr:uid="{E7424FEE-A287-4278-8785-A45E7B369859}"/>
    <cellStyle name="Normal 7 6 3 3 3 2 6" xfId="16119" xr:uid="{36AD8D00-0916-4C96-8A04-308D4955D853}"/>
    <cellStyle name="Normal 7 6 3 3 3 3" xfId="3581" xr:uid="{00000000-0005-0000-0000-0000AC070000}"/>
    <cellStyle name="Normal 7 6 3 3 3 3 2" xfId="22701" xr:uid="{AA2F5C75-DC2C-4230-A5D8-101807C85474}"/>
    <cellStyle name="Normal 7 6 3 3 3 3 2 2" xfId="29818" xr:uid="{780A20BF-D728-490A-A368-FF54E81B0461}"/>
    <cellStyle name="Normal 7 6 3 3 3 3 3" xfId="23938" xr:uid="{BF96C682-830A-4B3C-86E6-BED0BFAFAB1E}"/>
    <cellStyle name="Normal 7 6 3 3 3 4" xfId="4604" xr:uid="{B2D18F5D-868F-400D-8613-513DEF26BB5F}"/>
    <cellStyle name="Normal 7 6 3 3 3 4 2" xfId="9376" xr:uid="{0425B6A6-629F-4611-80FC-EDBECEF46DCF}"/>
    <cellStyle name="Normal 7 6 3 3 3 4 2 2" xfId="19756" xr:uid="{F252610E-686D-4982-B396-9C861E514B40}"/>
    <cellStyle name="Normal 7 6 3 3 3 4 2 3" xfId="31106" xr:uid="{8CB3474E-5571-49FA-AE72-8D5E115219A0}"/>
    <cellStyle name="Normal 7 6 3 3 3 4 2 4" xfId="30914" xr:uid="{DE5E27BB-B822-402D-923F-F9EA10B0EB4E}"/>
    <cellStyle name="Normal 7 6 3 3 3 4 3" xfId="12209" xr:uid="{380CCD94-C053-4C53-BD94-FFD08E872D30}"/>
    <cellStyle name="Normal 7 6 3 3 3 4 3 2" xfId="22589" xr:uid="{6FDC5E10-66D4-454D-ADAD-CEBBF6359800}"/>
    <cellStyle name="Normal 7 6 3 3 3 4 4" xfId="16923" xr:uid="{F6ECB581-5B9B-47AF-9F76-84B6EC88C8E6}"/>
    <cellStyle name="Normal 7 6 3 3 3 5" xfId="5488" xr:uid="{E526189A-FBBF-4CD8-BD80-1D49B21A9FC2}"/>
    <cellStyle name="Normal 7 6 3 3 3 5 2" xfId="29709" xr:uid="{04BD60D3-49F8-449A-9143-0C78D84BF8AD}"/>
    <cellStyle name="Normal 7 6 3 3 3 5 2 2" xfId="30952" xr:uid="{B3D80988-D845-47B0-B2DE-F9006412263D}"/>
    <cellStyle name="Normal 7 6 3 3 3 6" xfId="22963" xr:uid="{A39247FC-957C-4179-8B1D-E102D3CFAC6C}"/>
    <cellStyle name="Normal 7 6 3 3 3 6 2" xfId="29673" xr:uid="{CA9E9E34-311D-47F7-9DA7-90D58AC2FE83}"/>
    <cellStyle name="Normal 7 6 3 3 3 7" xfId="25778" xr:uid="{E22A0136-BAAB-4D71-B4B6-C80D15B87F53}"/>
    <cellStyle name="Normal 7 6 3 3 3 8" xfId="14086" xr:uid="{574FAC05-942C-4FEA-9B51-28FD901D0829}"/>
    <cellStyle name="Normal 7 6 3 3 4" xfId="3491" xr:uid="{00000000-0005-0000-0000-000008090000}"/>
    <cellStyle name="Normal 7 6 3 3 4 2" xfId="6546" xr:uid="{F5FEA776-40B7-467D-A373-0714A130124A}"/>
    <cellStyle name="Normal 7 6 3 3 4 2 2" xfId="23241" xr:uid="{51F7082C-2196-41C7-B373-69BB56C93B1A}"/>
    <cellStyle name="Normal 7 6 3 3 4 2 3" xfId="28159" xr:uid="{DC6147DF-82B5-4E3B-916F-0BCF6F0F8E91}"/>
    <cellStyle name="Normal 7 6 3 3 4 2 4" xfId="16117" xr:uid="{30F026B2-B805-4647-990F-CDDA94500353}"/>
    <cellStyle name="Normal 7 6 3 3 4 2 5" xfId="30569" xr:uid="{84B7872D-76F9-4A5E-9DB5-AB13DBD0B9B6}"/>
    <cellStyle name="Normal 7 6 3 3 4 3" xfId="8570" xr:uid="{1B8B625A-97E3-41E8-AF27-40244788585F}"/>
    <cellStyle name="Normal 7 6 3 3 4 3 2" xfId="28950" xr:uid="{3B3AD2CA-9486-42DA-8189-C299B1046117}"/>
    <cellStyle name="Normal 7 6 3 3 4 3 3" xfId="18950" xr:uid="{82189C2D-B2BE-4B80-88E4-6F1F020896B9}"/>
    <cellStyle name="Normal 7 6 3 3 4 4" xfId="11403" xr:uid="{303873E4-CF73-49B2-B038-F358E018E3BA}"/>
    <cellStyle name="Normal 7 6 3 3 4 4 2" xfId="21783" xr:uid="{5ED4D9AD-9B8A-4975-ACB2-0C70ABBDF531}"/>
    <cellStyle name="Normal 7 6 3 3 4 5" xfId="23497" xr:uid="{32B2BFD8-525E-4378-91D5-DDA650781DB0}"/>
    <cellStyle name="Normal 7 6 3 3 4 6" xfId="26301" xr:uid="{7E74C817-56EC-4084-A037-5AED7963C962}"/>
    <cellStyle name="Normal 7 6 3 3 4 7" xfId="14084" xr:uid="{470675C5-9F8B-41C5-B2C5-F6046364DB90}"/>
    <cellStyle name="Normal 7 6 3 3 5" xfId="2638" xr:uid="{00000000-0005-0000-0000-000009090000}"/>
    <cellStyle name="Normal 7 6 3 3 5 2" xfId="5900" xr:uid="{48132DCA-E8C2-4B60-8DE5-7EB3B66FFC2A}"/>
    <cellStyle name="Normal 7 6 3 3 5 2 2" xfId="15310" xr:uid="{0F63A216-69B1-45FD-AB2D-0A9A1A2FF379}"/>
    <cellStyle name="Normal 7 6 3 3 5 3" xfId="7763" xr:uid="{DBB43D33-4A0F-4C79-9AD8-720A439FBA15}"/>
    <cellStyle name="Normal 7 6 3 3 5 3 2" xfId="18143" xr:uid="{8030CBFF-0684-4121-AA6D-DB623D42B6E4}"/>
    <cellStyle name="Normal 7 6 3 3 5 4" xfId="10596" xr:uid="{389C6673-130F-44DE-BAD7-639E6FAAE7BC}"/>
    <cellStyle name="Normal 7 6 3 3 5 4 2" xfId="20976" xr:uid="{132AC504-2503-4B3D-AFD5-9A34968FC33D}"/>
    <cellStyle name="Normal 7 6 3 3 5 5" xfId="22689" xr:uid="{3688B1EF-53C5-488A-ACE0-5EA188193F00}"/>
    <cellStyle name="Normal 7 6 3 3 5 6" xfId="27188" xr:uid="{C5DA87B6-E3B5-4F70-81FF-F04A3C4CD07F}"/>
    <cellStyle name="Normal 7 6 3 3 5 7" xfId="13027" xr:uid="{CEBC3EB5-DFC0-40A5-A11A-60194FAE245D}"/>
    <cellStyle name="Normal 7 6 3 3 6" xfId="2151" xr:uid="{00000000-0005-0000-0000-000031030000}"/>
    <cellStyle name="Normal 7 6 3 3 6 2" xfId="4638" xr:uid="{DDD6DC4B-9466-4B61-9B06-D6792D4BBF9B}"/>
    <cellStyle name="Normal 7 6 3 3 6 3" xfId="30232" xr:uid="{6645CF52-C51C-46A3-B69A-670BFF6D043C}"/>
    <cellStyle name="Normal 7 6 3 3 6 3 2" xfId="31376" xr:uid="{9C0664F1-2BC2-4486-BD5C-A88F2827CD6E}"/>
    <cellStyle name="Normal 7 6 3 3 6 4" xfId="31572" xr:uid="{B935607C-FA16-46A0-8678-73DBE2437CBD}"/>
    <cellStyle name="Normal 7 6 3 3 7" xfId="4083" xr:uid="{FF6F513F-DDB9-462A-B13C-92776B7D2349}"/>
    <cellStyle name="Normal 7 6 3 3 7 2" xfId="4735" xr:uid="{CF2CB097-34DC-4247-8F0E-ABB43BA53B2B}"/>
    <cellStyle name="Normal 7 6 3 3 7 2 2" xfId="27717" xr:uid="{1EDD18A6-6835-40A8-88E3-C4F11ED69DE5}"/>
    <cellStyle name="Normal 7 6 3 3 7 3" xfId="26787" xr:uid="{96671C3B-A1B1-44DF-9104-304A20AEB2C0}"/>
    <cellStyle name="Normal 7 6 3 3 7 3 2" xfId="31184" xr:uid="{6E7833E5-778C-465E-8DE0-065A447A6E20}"/>
    <cellStyle name="Normal 7 6 3 3 7 4" xfId="27626" xr:uid="{D690042B-48A8-4B37-88B6-2BF49BC9445A}"/>
    <cellStyle name="Normal 7 6 3 3 7 5" xfId="30346" xr:uid="{9CC4D4A5-A59A-485D-9725-F0B5952F9150}"/>
    <cellStyle name="Normal 7 6 3 3 7 5 2" xfId="31488" xr:uid="{7896352E-95E3-41EA-B176-36FF0CEE565A}"/>
    <cellStyle name="Normal 7 6 3 3 7 6" xfId="31686" xr:uid="{D11F685F-83BD-4E7B-A8DA-FFB6C0997B38}"/>
    <cellStyle name="Normal 7 6 3 3 8" xfId="29681" xr:uid="{DDD031FA-DD35-4F20-99A5-AA11D3C98D44}"/>
    <cellStyle name="Normal 7 6 3 3 8 2" xfId="30544" xr:uid="{DE3B6B93-E2A5-480B-9010-B39AA1DCB833}"/>
    <cellStyle name="Normal 7 6 3 3 9" xfId="29669" xr:uid="{5A811436-6D74-48D3-AB9A-EE7538A6A6FC}"/>
    <cellStyle name="Normal 7 6 3 4" xfId="1492" xr:uid="{00000000-0005-0000-0000-0000AD070000}"/>
    <cellStyle name="Normal 7 6 3 4 2" xfId="3495" xr:uid="{00000000-0005-0000-0000-00000B090000}"/>
    <cellStyle name="Normal 7 6 3 4 2 2" xfId="6547" xr:uid="{BDCE6B7E-62BD-4044-B894-D9E0A2E850C9}"/>
    <cellStyle name="Normal 7 6 3 4 2 2 2" xfId="25816" xr:uid="{7B4532F0-478E-4AB7-9ED1-5AA482BF542A}"/>
    <cellStyle name="Normal 7 6 3 4 2 2 3" xfId="16120" xr:uid="{35E135D1-54BB-4081-99BA-AEF677987A76}"/>
    <cellStyle name="Normal 7 6 3 4 2 3" xfId="8573" xr:uid="{90BA02D6-CC03-4693-9CC9-BCB83579C29B}"/>
    <cellStyle name="Normal 7 6 3 4 2 3 2" xfId="18953" xr:uid="{65545394-FAE5-44BB-B2F1-507185147897}"/>
    <cellStyle name="Normal 7 6 3 4 2 4" xfId="11406" xr:uid="{CFF84FD6-9744-4EFE-86F3-8F7164451CEF}"/>
    <cellStyle name="Normal 7 6 3 4 2 4 2" xfId="21786" xr:uid="{1D951B25-C0C3-4BD6-96F5-5A17B8028CF0}"/>
    <cellStyle name="Normal 7 6 3 4 2 5" xfId="23154" xr:uid="{2B59EF41-2E53-450E-A5F1-810ABB2CF3ED}"/>
    <cellStyle name="Normal 7 6 3 4 2 6" xfId="14087" xr:uid="{9879ECFA-35C0-46D6-8663-23859D7AC2AF}"/>
    <cellStyle name="Normal 7 6 3 4 3" xfId="2844" xr:uid="{00000000-0005-0000-0000-00000C090000}"/>
    <cellStyle name="Normal 7 6 3 4 3 2" xfId="6058" xr:uid="{7FB49BD6-6F31-4B45-B557-17E3453C031E}"/>
    <cellStyle name="Normal 7 6 3 4 3 2 2" xfId="27110" xr:uid="{55A0543A-1117-4D83-A7B8-F9A9D7E41E40}"/>
    <cellStyle name="Normal 7 6 3 4 3 2 3" xfId="15513" xr:uid="{D16F7FB5-F41D-421D-A9B9-779147882517}"/>
    <cellStyle name="Normal 7 6 3 4 3 3" xfId="7966" xr:uid="{15655578-63B4-41BF-A5B3-024B7D70EB39}"/>
    <cellStyle name="Normal 7 6 3 4 3 3 2" xfId="18346" xr:uid="{630A5C95-8882-492D-8B3C-D91C8593B88B}"/>
    <cellStyle name="Normal 7 6 3 4 3 4" xfId="10799" xr:uid="{3EEDB382-2C2E-4827-8256-DD31D1484B28}"/>
    <cellStyle name="Normal 7 6 3 4 3 4 2" xfId="21179" xr:uid="{9D54FC28-AC6C-48D7-AEFC-121BF1CB48EB}"/>
    <cellStyle name="Normal 7 6 3 4 3 5" xfId="25337" xr:uid="{16C01234-1BA7-4D1A-9A8A-A36392ED2FF9}"/>
    <cellStyle name="Normal 7 6 3 4 3 6" xfId="13324" xr:uid="{DE1E783A-8BA0-4C3B-8CCC-83EDD34DE2B3}"/>
    <cellStyle name="Normal 7 6 3 4 4" xfId="4227" xr:uid="{32C5111D-E894-401D-8BA7-B9AF0DE3D009}"/>
    <cellStyle name="Normal 7 6 3 4 4 2" xfId="8999" xr:uid="{75079CD1-BECF-4205-B52C-BD9B59C4C153}"/>
    <cellStyle name="Normal 7 6 3 4 4 2 2" xfId="19379" xr:uid="{F7166BD3-B39C-465F-B5F9-DDCE8F8F3F52}"/>
    <cellStyle name="Normal 7 6 3 4 4 3" xfId="11832" xr:uid="{1463F024-B423-4C98-815A-F12B8C80C849}"/>
    <cellStyle name="Normal 7 6 3 4 4 3 2" xfId="22212" xr:uid="{13DD88AD-FF73-4A21-BE70-28E43FA1F7E0}"/>
    <cellStyle name="Normal 7 6 3 4 4 4" xfId="23207" xr:uid="{BBA65995-B27D-45A9-BD56-3555EE9DE275}"/>
    <cellStyle name="Normal 7 6 3 4 4 5" xfId="16546" xr:uid="{23563D06-ACFA-4D53-8FAB-2687F20D5518}"/>
    <cellStyle name="Normal 7 6 3 4 5" xfId="5489" xr:uid="{B1CB6DCF-31E2-43F8-A244-6C39885D46AF}"/>
    <cellStyle name="Normal 7 6 3 4 5 2" xfId="14785" xr:uid="{95E64EF2-3171-4025-9C61-DD362010BBE1}"/>
    <cellStyle name="Normal 7 6 3 4 6" xfId="7238" xr:uid="{108BD58C-916F-48C3-9672-7A310AE010EF}"/>
    <cellStyle name="Normal 7 6 3 4 6 2" xfId="17618" xr:uid="{C5E76D88-3368-4496-BCBD-A49B920BB512}"/>
    <cellStyle name="Normal 7 6 3 4 7" xfId="10071" xr:uid="{1CFE59E8-5846-4B0B-A048-57B198C01098}"/>
    <cellStyle name="Normal 7 6 3 4 7 2" xfId="20451" xr:uid="{2EC0ED5F-C82F-46A2-8D96-111897ACAF92}"/>
    <cellStyle name="Normal 7 6 3 4 8" xfId="25110" xr:uid="{1645CE95-CC52-4795-AA28-D0ACA599BC28}"/>
    <cellStyle name="Normal 7 6 3 4 9" xfId="12802" xr:uid="{861CFB80-084F-49F2-BC7A-8CE1FD2B9E70}"/>
    <cellStyle name="Normal 7 6 3 5" xfId="1493" xr:uid="{00000000-0005-0000-0000-0000AE070000}"/>
    <cellStyle name="Normal 7 6 3 5 2" xfId="4605" xr:uid="{334770A4-F9AD-44B1-9E35-20123E2610C4}"/>
    <cellStyle name="Normal 7 6 3 5 2 2" xfId="9377" xr:uid="{0A3E0FEE-8653-4C0D-A345-B0A5A370D5F5}"/>
    <cellStyle name="Normal 7 6 3 5 2 2 2" xfId="29345" xr:uid="{BA7A14BD-8546-4157-B552-4D65E2B154EF}"/>
    <cellStyle name="Normal 7 6 3 5 2 2 3" xfId="19757" xr:uid="{55B73C30-5F3E-4A07-AAD1-7978DB1C75D8}"/>
    <cellStyle name="Normal 7 6 3 5 2 3" xfId="12210" xr:uid="{00F0E0D4-CA95-4E8F-A0C3-023838EADDCF}"/>
    <cellStyle name="Normal 7 6 3 5 2 3 2" xfId="22590" xr:uid="{2DBB6977-B16C-4C03-9F51-82159352EC90}"/>
    <cellStyle name="Normal 7 6 3 5 2 4" xfId="25452" xr:uid="{F2EF33B9-DD57-4843-BF51-CF9E8EF3466B}"/>
    <cellStyle name="Normal 7 6 3 5 2 5" xfId="16924" xr:uid="{8A2C4A4E-12AD-476D-B7FD-3F9AE25A9C30}"/>
    <cellStyle name="Normal 7 6 3 5 3" xfId="5490" xr:uid="{78A76860-74B0-42D7-8CAB-5F737FE07FBE}"/>
    <cellStyle name="Normal 7 6 3 5 3 2" xfId="27480" xr:uid="{7F98AA3E-87F5-46D2-8F9F-22BC5432271A}"/>
    <cellStyle name="Normal 7 6 3 5 3 3" xfId="14786" xr:uid="{4591BEF2-F23B-4A12-B0A5-E1E40B0CBD23}"/>
    <cellStyle name="Normal 7 6 3 5 4" xfId="7239" xr:uid="{C134C1AF-352F-41CC-A63F-8160F9B16606}"/>
    <cellStyle name="Normal 7 6 3 5 4 2" xfId="17619" xr:uid="{908330EF-5FDB-4180-9CAA-5D7CAC7F7E2B}"/>
    <cellStyle name="Normal 7 6 3 5 5" xfId="10072" xr:uid="{8374ABE6-97A6-401D-8078-3437C41512B6}"/>
    <cellStyle name="Normal 7 6 3 5 5 2" xfId="20452" xr:uid="{A09BCBE1-F36A-4F23-8013-7B3682F03646}"/>
    <cellStyle name="Normal 7 6 3 5 6" xfId="24064" xr:uid="{F27258FD-AF9D-4FDF-AFF2-21ACF01FCDB7}"/>
    <cellStyle name="Normal 7 6 3 5 7" xfId="14088" xr:uid="{6FE82AB9-A0E6-4E41-AB83-B9B16AA87F12}"/>
    <cellStyle name="Normal 7 6 3 6" xfId="3000" xr:uid="{00000000-0005-0000-0000-00000E090000}"/>
    <cellStyle name="Normal 7 6 3 6 2" xfId="6149" xr:uid="{D2225D40-537E-4931-856D-C80A52FF4BFA}"/>
    <cellStyle name="Normal 7 6 3 6 2 2" xfId="24292" xr:uid="{26C16EB9-858D-4BD4-9CFC-A8959CDF03BA}"/>
    <cellStyle name="Normal 7 6 3 6 2 3" xfId="15627" xr:uid="{27642C92-841C-4AFF-A755-FBC6D1CD5A2F}"/>
    <cellStyle name="Normal 7 6 3 6 3" xfId="8080" xr:uid="{CAC6634D-B02E-46B0-97B1-64A92891BB5A}"/>
    <cellStyle name="Normal 7 6 3 6 3 2" xfId="18460" xr:uid="{011E2817-E21F-42F8-8972-6FD23128CA95}"/>
    <cellStyle name="Normal 7 6 3 6 4" xfId="10913" xr:uid="{A9C75B3C-8F6C-49E9-9579-D72106984BF7}"/>
    <cellStyle name="Normal 7 6 3 6 4 2" xfId="21293" xr:uid="{2DDB2999-8856-41A9-BB9E-8E60C308C139}"/>
    <cellStyle name="Normal 7 6 3 6 5" xfId="23061" xr:uid="{E42710B7-7567-4CFC-8C13-A58F2CF6B02A}"/>
    <cellStyle name="Normal 7 6 3 6 6" xfId="13500" xr:uid="{262120CC-206C-4228-98C6-2FE900E4E433}"/>
    <cellStyle name="Normal 7 6 3 7" xfId="2476" xr:uid="{00000000-0005-0000-0000-00000F090000}"/>
    <cellStyle name="Normal 7 6 3 7 2" xfId="5764" xr:uid="{D54B627D-F2BB-47A4-8AAC-8C90500B1422}"/>
    <cellStyle name="Normal 7 6 3 7 2 2" xfId="27189" xr:uid="{5AE2C8CB-5B95-4C16-9ED1-D003474EDB5F}"/>
    <cellStyle name="Normal 7 6 3 7 2 3" xfId="15148" xr:uid="{228B54B7-1555-4C16-BE58-ACEEF3A67042}"/>
    <cellStyle name="Normal 7 6 3 7 3" xfId="7601" xr:uid="{4BD16946-689F-47B3-8C7A-0D7BA2F18EA5}"/>
    <cellStyle name="Normal 7 6 3 7 3 2" xfId="17981" xr:uid="{8F73512D-077C-4320-8FF6-BC40E720BEE9}"/>
    <cellStyle name="Normal 7 6 3 7 4" xfId="10434" xr:uid="{2CFE7D18-FF92-4123-B761-3B4491F2CFA2}"/>
    <cellStyle name="Normal 7 6 3 7 4 2" xfId="20814" xr:uid="{2707D9FB-9E67-43DB-962B-7B7F5F705B63}"/>
    <cellStyle name="Normal 7 6 3 7 5" xfId="23767" xr:uid="{936336D0-0778-4AE6-9464-D33BF9F6A356}"/>
    <cellStyle name="Normal 7 6 3 7 6" xfId="12864" xr:uid="{082891E5-27E3-4D78-A5F1-3147C37C3EE4}"/>
    <cellStyle name="Normal 7 6 3 8" xfId="2230" xr:uid="{00000000-0005-0000-0000-0000FC080000}"/>
    <cellStyle name="Normal 7 6 3 8 2" xfId="7357" xr:uid="{B0DD7F28-8B64-421D-811E-519E770901DA}"/>
    <cellStyle name="Normal 7 6 3 8 2 2" xfId="17737" xr:uid="{BB0AB26C-8DA6-4783-AA0E-4EAA007CB7EF}"/>
    <cellStyle name="Normal 7 6 3 8 3" xfId="10190" xr:uid="{BEBBE2B1-8816-4318-AE32-5D46A10282F2}"/>
    <cellStyle name="Normal 7 6 3 8 3 2" xfId="20570" xr:uid="{B88BB2F0-AE3C-4FF5-95A4-01B02DFB5404}"/>
    <cellStyle name="Normal 7 6 3 8 4" xfId="23683" xr:uid="{CED53B9C-BA16-4491-B6F8-6BD65392DCD9}"/>
    <cellStyle name="Normal 7 6 3 8 5" xfId="14904" xr:uid="{7AF9EC48-2BFE-41A4-97B8-C7DC6094307C}"/>
    <cellStyle name="Normal 7 6 3 9" xfId="4081" xr:uid="{EF2773C0-75F8-4338-8D49-6A223B83D823}"/>
    <cellStyle name="Normal 7 6 3 9 2" xfId="8859" xr:uid="{C24C100F-3C93-4C78-BABE-8D3DA12C1E19}"/>
    <cellStyle name="Normal 7 6 3 9 2 2" xfId="19239" xr:uid="{B526C73A-CE7A-462A-BBCE-70A06B044FE8}"/>
    <cellStyle name="Normal 7 6 3 9 3" xfId="11692" xr:uid="{A39B2275-139E-43AE-9E93-1C45495EAD8D}"/>
    <cellStyle name="Normal 7 6 3 9 3 2" xfId="22072" xr:uid="{24D02D32-3058-49EF-824F-F7408B5EB3A0}"/>
    <cellStyle name="Normal 7 6 3 9 4" xfId="16406" xr:uid="{F289F06D-4061-4F56-A06D-D8BCDAA2EEB2}"/>
    <cellStyle name="Normal 7 6 4" xfId="1494" xr:uid="{00000000-0005-0000-0000-0000AF070000}"/>
    <cellStyle name="Normal 7 6 4 10" xfId="7240" xr:uid="{035EE198-4A52-4876-87A0-070F5F7708CF}"/>
    <cellStyle name="Normal 7 6 4 10 2" xfId="17620" xr:uid="{D89DF4CC-0987-4DE1-8B85-5A0C99566751}"/>
    <cellStyle name="Normal 7 6 4 11" xfId="10073" xr:uid="{F5343F40-5D9A-4340-8BBF-07E79251F3C3}"/>
    <cellStyle name="Normal 7 6 4 11 2" xfId="20453" xr:uid="{B702B95F-96D1-4434-9D40-676A330F5478}"/>
    <cellStyle name="Normal 7 6 4 12" xfId="24698" xr:uid="{0F9783B3-1B61-4494-BDB0-5321A3955761}"/>
    <cellStyle name="Normal 7 6 4 13" xfId="12442" xr:uid="{E596B25F-4216-4C7F-AFEA-51C74067E89C}"/>
    <cellStyle name="Normal 7 6 4 2" xfId="1495" xr:uid="{00000000-0005-0000-0000-0000B0070000}"/>
    <cellStyle name="Normal 7 6 4 2 10" xfId="10074" xr:uid="{49AB007F-0B85-4E9B-9297-7FAB9EDD1A13}"/>
    <cellStyle name="Normal 7 6 4 2 10 2" xfId="20454" xr:uid="{07B8A567-6003-482F-A8D1-6F8D08720156}"/>
    <cellStyle name="Normal 7 6 4 2 11" xfId="24833" xr:uid="{84097491-E54A-4F8D-89AD-642D736C2ECF}"/>
    <cellStyle name="Normal 7 6 4 2 12" xfId="12645" xr:uid="{D133F7A5-CB7E-41D0-B1D2-C6384AA4A48A}"/>
    <cellStyle name="Normal 7 6 4 2 2" xfId="1496" xr:uid="{00000000-0005-0000-0000-0000B1070000}"/>
    <cellStyle name="Normal 7 6 4 2 2 2" xfId="3497" xr:uid="{00000000-0005-0000-0000-000013090000}"/>
    <cellStyle name="Normal 7 6 4 2 2 2 2" xfId="6549" xr:uid="{214EEB64-1D93-45D2-8CEE-24CCB5F09020}"/>
    <cellStyle name="Normal 7 6 4 2 2 2 2 2" xfId="26709" xr:uid="{2A3AD107-4414-477B-8FB4-A88673D3BC25}"/>
    <cellStyle name="Normal 7 6 4 2 2 2 2 3" xfId="27004" xr:uid="{39EEA1F4-25C0-4828-9CB9-0A7767AB67EE}"/>
    <cellStyle name="Normal 7 6 4 2 2 2 2 4" xfId="16122" xr:uid="{C223E3D0-527D-4D4A-AC2A-7D30010B4321}"/>
    <cellStyle name="Normal 7 6 4 2 2 2 3" xfId="8575" xr:uid="{CA2E8B40-3298-401D-9DF9-9D47F9083327}"/>
    <cellStyle name="Normal 7 6 4 2 2 2 3 2" xfId="28953" xr:uid="{285D4BB7-57D0-491B-8105-EBF2388F0C4C}"/>
    <cellStyle name="Normal 7 6 4 2 2 2 3 3" xfId="18955" xr:uid="{A56A4225-07CA-4D6C-95D3-ED802EA7B0A3}"/>
    <cellStyle name="Normal 7 6 4 2 2 2 4" xfId="11408" xr:uid="{DA0BBD34-69D9-440E-BD34-6F0EE9C954A7}"/>
    <cellStyle name="Normal 7 6 4 2 2 2 4 2" xfId="21788" xr:uid="{674CA4BB-0812-40C8-A408-5A3CF9E6C347}"/>
    <cellStyle name="Normal 7 6 4 2 2 2 5" xfId="25575" xr:uid="{2A25585F-AAD2-4C72-8326-06640CEA80EE}"/>
    <cellStyle name="Normal 7 6 4 2 2 2 6" xfId="14090" xr:uid="{62891AED-D085-4513-83D0-0FDF749C6787}"/>
    <cellStyle name="Normal 7 6 4 2 2 3" xfId="4378" xr:uid="{6B0C6F2C-F1EA-4317-B151-4A0E02E17B31}"/>
    <cellStyle name="Normal 7 6 4 2 2 3 2" xfId="9150" xr:uid="{5E25D483-94C1-4C6C-8F93-262F279AE31D}"/>
    <cellStyle name="Normal 7 6 4 2 2 3 2 2" xfId="29193" xr:uid="{1C357637-EB2A-4B49-B8E1-5CFCFBEF3DA0}"/>
    <cellStyle name="Normal 7 6 4 2 2 3 2 3" xfId="19530" xr:uid="{008419AC-12D3-4030-8471-7A11685807FB}"/>
    <cellStyle name="Normal 7 6 4 2 2 3 3" xfId="11983" xr:uid="{CE59ADFC-3D0E-4D8E-A1E0-67BF151C7A21}"/>
    <cellStyle name="Normal 7 6 4 2 2 3 3 2" xfId="22363" xr:uid="{D470C0D9-346B-4FF2-AE3C-7631F48FE8B6}"/>
    <cellStyle name="Normal 7 6 4 2 2 3 4" xfId="24132" xr:uid="{01CA1647-475F-4DAE-A951-51BAB4AE9EB2}"/>
    <cellStyle name="Normal 7 6 4 2 2 3 5" xfId="16697" xr:uid="{ADD8F09B-422D-4159-884D-963C9A8967E0}"/>
    <cellStyle name="Normal 7 6 4 2 2 4" xfId="5493" xr:uid="{C30A7CF7-8099-4867-879B-2A15BF15C23D}"/>
    <cellStyle name="Normal 7 6 4 2 2 4 2" xfId="26926" xr:uid="{51714018-8DA3-4B95-8778-06DDBC6938DC}"/>
    <cellStyle name="Normal 7 6 4 2 2 4 3" xfId="14789" xr:uid="{76D31EED-C37C-4B0B-9F52-FB4C8E514434}"/>
    <cellStyle name="Normal 7 6 4 2 2 5" xfId="7242" xr:uid="{80EAA8DB-BAA0-4ABA-8A4D-573BCCD6D179}"/>
    <cellStyle name="Normal 7 6 4 2 2 5 2" xfId="17622" xr:uid="{96D2DF67-A618-41C9-9E6F-6575B034B959}"/>
    <cellStyle name="Normal 7 6 4 2 2 6" xfId="10075" xr:uid="{5C6DCC4E-28BF-4E27-8114-ADE19AE0B452}"/>
    <cellStyle name="Normal 7 6 4 2 2 6 2" xfId="20455" xr:uid="{8A009F11-04D3-497F-9B78-CB0EFDD8CB6B}"/>
    <cellStyle name="Normal 7 6 4 2 2 7" xfId="24577" xr:uid="{1A61F48B-7205-49C2-AA4D-4F3208C1919B}"/>
    <cellStyle name="Normal 7 6 4 2 2 8" xfId="13328" xr:uid="{6FA52218-8A77-4EF4-94F5-80A5FB768C2E}"/>
    <cellStyle name="Normal 7 6 4 2 3" xfId="3498" xr:uid="{00000000-0005-0000-0000-000014090000}"/>
    <cellStyle name="Normal 7 6 4 2 3 2" xfId="4606" xr:uid="{66F6D489-D49B-45AF-ADD0-5A63CD6F86D1}"/>
    <cellStyle name="Normal 7 6 4 2 3 2 2" xfId="9378" xr:uid="{13F6ED99-B520-4F0F-962D-7C6496C77841}"/>
    <cellStyle name="Normal 7 6 4 2 3 2 2 2" xfId="29346" xr:uid="{111B7E26-43CD-4734-AC48-BDB1414D34B9}"/>
    <cellStyle name="Normal 7 6 4 2 3 2 2 3" xfId="19758" xr:uid="{0AAD0977-7135-4C42-8D21-D2C61851AABF}"/>
    <cellStyle name="Normal 7 6 4 2 3 2 3" xfId="12211" xr:uid="{0428E7B4-13B1-4215-8937-D2289B0A14E5}"/>
    <cellStyle name="Normal 7 6 4 2 3 2 3 2" xfId="22591" xr:uid="{A0B6B42E-F3D2-408A-BC8A-BADCC9B082A8}"/>
    <cellStyle name="Normal 7 6 4 2 3 2 4" xfId="23244" xr:uid="{09DA1CB3-B645-49A8-8DCF-D310CFCEAA5B}"/>
    <cellStyle name="Normal 7 6 4 2 3 2 5" xfId="16925" xr:uid="{C7D63BF1-7F62-45F4-BCC1-DEFBD46C845A}"/>
    <cellStyle name="Normal 7 6 4 2 3 3" xfId="6550" xr:uid="{F5922A6E-BDD9-4825-BAF7-237878C34A8D}"/>
    <cellStyle name="Normal 7 6 4 2 3 3 2" xfId="27768" xr:uid="{D3CFDD13-73FD-4080-8D31-72CE817E5517}"/>
    <cellStyle name="Normal 7 6 4 2 3 3 3" xfId="16123" xr:uid="{569ACA0E-6D2C-41EF-9BF3-A6E20F299AFA}"/>
    <cellStyle name="Normal 7 6 4 2 3 4" xfId="8576" xr:uid="{0B4CADA8-46D5-435B-AE28-90CAFED1AF89}"/>
    <cellStyle name="Normal 7 6 4 2 3 4 2" xfId="18956" xr:uid="{34F622B0-3350-4944-8D8B-BC2F93F58DE3}"/>
    <cellStyle name="Normal 7 6 4 2 3 5" xfId="11409" xr:uid="{31F6793A-534E-42E2-AD39-BA9DD8743DB4}"/>
    <cellStyle name="Normal 7 6 4 2 3 5 2" xfId="21789" xr:uid="{5673C078-898F-4C9D-B37B-B7F3C28FF66A}"/>
    <cellStyle name="Normal 7 6 4 2 3 6" xfId="23959" xr:uid="{D783E5CE-2E14-4883-88B2-8675FBE6978F}"/>
    <cellStyle name="Normal 7 6 4 2 3 7" xfId="14091" xr:uid="{E2CF11E8-08A7-456F-ABF1-92CDC18F2C5C}"/>
    <cellStyle name="Normal 7 6 4 2 4" xfId="3496" xr:uid="{00000000-0005-0000-0000-000015090000}"/>
    <cellStyle name="Normal 7 6 4 2 4 2" xfId="6548" xr:uid="{CD82B9AD-1120-4375-8BF3-85B1EB5A0DFC}"/>
    <cellStyle name="Normal 7 6 4 2 4 2 2" xfId="26286" xr:uid="{8525F22A-04E3-4DB9-A4BB-91F8DD646266}"/>
    <cellStyle name="Normal 7 6 4 2 4 2 3" xfId="16121" xr:uid="{623069F8-A423-469D-A071-FE11F0374414}"/>
    <cellStyle name="Normal 7 6 4 2 4 3" xfId="8574" xr:uid="{49DD5175-9EA0-48AC-BDD5-DEB9FB6E8565}"/>
    <cellStyle name="Normal 7 6 4 2 4 3 2" xfId="18954" xr:uid="{337F8F82-4C28-41F2-B7E5-F877F277B9EE}"/>
    <cellStyle name="Normal 7 6 4 2 4 4" xfId="11407" xr:uid="{2368853A-E8C0-46E9-A1A2-939D1BB14FD5}"/>
    <cellStyle name="Normal 7 6 4 2 4 4 2" xfId="21787" xr:uid="{69D7CCEF-F97D-42F4-94BB-EB13570F5694}"/>
    <cellStyle name="Normal 7 6 4 2 4 5" xfId="22702" xr:uid="{297823CD-807C-4D59-BFA8-2B0411ACC5E4}"/>
    <cellStyle name="Normal 7 6 4 2 4 6" xfId="14089" xr:uid="{03F4B3A2-BAFC-45D5-9F9A-E46A98E9A94B}"/>
    <cellStyle name="Normal 7 6 4 2 5" xfId="2619" xr:uid="{00000000-0005-0000-0000-000016090000}"/>
    <cellStyle name="Normal 7 6 4 2 5 2" xfId="5881" xr:uid="{CA82C9FA-ECBB-4830-AAC9-1A35263FD096}"/>
    <cellStyle name="Normal 7 6 4 2 5 2 2" xfId="27734" xr:uid="{B4311067-D804-4D03-B5B7-74D45B43874D}"/>
    <cellStyle name="Normal 7 6 4 2 5 2 3" xfId="15291" xr:uid="{062D6E6D-9851-4F2C-B5D5-BD6F47412466}"/>
    <cellStyle name="Normal 7 6 4 2 5 3" xfId="7744" xr:uid="{D11D1D9F-CBC8-439E-9280-87A8061AD43A}"/>
    <cellStyle name="Normal 7 6 4 2 5 3 2" xfId="18124" xr:uid="{C2F39C00-C66C-4C15-BBDB-2798A8E8031C}"/>
    <cellStyle name="Normal 7 6 4 2 5 4" xfId="10577" xr:uid="{03D8FC28-5C5B-4C0F-95C5-F44C702848F1}"/>
    <cellStyle name="Normal 7 6 4 2 5 4 2" xfId="20957" xr:uid="{BA2958BA-73A3-40F8-BDF5-31AD53E6180E}"/>
    <cellStyle name="Normal 7 6 4 2 5 5" xfId="23641" xr:uid="{89F6BECF-0EC9-478F-B1DE-95553FB28B0C}"/>
    <cellStyle name="Normal 7 6 4 2 5 6" xfId="13007" xr:uid="{B1E7B27F-1398-479E-9BD9-CC4DE1E4F93F}"/>
    <cellStyle name="Normal 7 6 4 2 6" xfId="2411" xr:uid="{00000000-0005-0000-0000-000011090000}"/>
    <cellStyle name="Normal 7 6 4 2 6 2" xfId="7538" xr:uid="{909C80D6-F97A-4A5F-9535-F2822C42DD2D}"/>
    <cellStyle name="Normal 7 6 4 2 6 2 2" xfId="17918" xr:uid="{2E747C5F-4256-4B90-9FCC-72116FC8D146}"/>
    <cellStyle name="Normal 7 6 4 2 6 3" xfId="10371" xr:uid="{DA9631A7-2BA3-48D2-B158-0A801C9D75EF}"/>
    <cellStyle name="Normal 7 6 4 2 6 3 2" xfId="20751" xr:uid="{218BD272-9FA9-449E-989D-FAA0659443DC}"/>
    <cellStyle name="Normal 7 6 4 2 6 4" xfId="22962" xr:uid="{DB140B91-8617-458B-A1D6-A52A595FFBAA}"/>
    <cellStyle name="Normal 7 6 4 2 6 5" xfId="15085" xr:uid="{9D2CFA7D-55B1-4DF9-9125-26CBC1EC63D4}"/>
    <cellStyle name="Normal 7 6 4 2 7" xfId="4108" xr:uid="{77E46761-4AE2-4ED7-BEE7-7728377FC1FB}"/>
    <cellStyle name="Normal 7 6 4 2 7 2" xfId="8880" xr:uid="{6C0F0865-8587-43DB-AB1E-FC6EE651C3FE}"/>
    <cellStyle name="Normal 7 6 4 2 7 2 2" xfId="19260" xr:uid="{79693B14-F256-438F-80F3-2E9EAE2685D3}"/>
    <cellStyle name="Normal 7 6 4 2 7 3" xfId="11713" xr:uid="{BD46F7F7-AF10-44E4-A8E7-4A239FB3CAE8}"/>
    <cellStyle name="Normal 7 6 4 2 7 3 2" xfId="22093" xr:uid="{4BC53BCB-BF34-4BCB-87E8-584A463F96BE}"/>
    <cellStyle name="Normal 7 6 4 2 7 4" xfId="16427" xr:uid="{161D2999-90BA-4C98-82B4-AAA544CB94F7}"/>
    <cellStyle name="Normal 7 6 4 2 8" xfId="5492" xr:uid="{ED208182-AB4A-43E2-B8D4-3D0E4CE3FC3D}"/>
    <cellStyle name="Normal 7 6 4 2 8 2" xfId="14788" xr:uid="{827BB9A6-6F22-42F9-97F6-75D452236B82}"/>
    <cellStyle name="Normal 7 6 4 2 9" xfId="7241" xr:uid="{5FCE118D-9011-46AC-97E4-C1A923D60652}"/>
    <cellStyle name="Normal 7 6 4 2 9 2" xfId="17621" xr:uid="{F5FC5549-0709-4391-A1B4-7DFCAB1765FB}"/>
    <cellStyle name="Normal 7 6 4 3" xfId="1497" xr:uid="{00000000-0005-0000-0000-0000B2070000}"/>
    <cellStyle name="Normal 7 6 4 3 2" xfId="3499" xr:uid="{00000000-0005-0000-0000-000018090000}"/>
    <cellStyle name="Normal 7 6 4 3 2 2" xfId="6551" xr:uid="{D5D721FD-4294-41E9-9E53-B39918ABA39F}"/>
    <cellStyle name="Normal 7 6 4 3 2 2 2" xfId="23054" xr:uid="{3BE78620-1BC4-4DF3-A5DE-DB2C98BC7C91}"/>
    <cellStyle name="Normal 7 6 4 3 2 2 3" xfId="26087" xr:uid="{F8B224D6-DEB0-48B7-8C9E-E1D80A12A2C2}"/>
    <cellStyle name="Normal 7 6 4 3 2 2 4" xfId="16124" xr:uid="{A36195B5-1EBC-40F4-A100-AC26DF93E762}"/>
    <cellStyle name="Normal 7 6 4 3 2 3" xfId="8577" xr:uid="{937966F0-4210-4544-AC52-3D1795A1E072}"/>
    <cellStyle name="Normal 7 6 4 3 2 3 2" xfId="28954" xr:uid="{A459C81F-790B-4A1C-B115-EB72415FCA89}"/>
    <cellStyle name="Normal 7 6 4 3 2 3 3" xfId="18957" xr:uid="{C9A2FCA2-BCF3-40D5-9E91-1625D7C4269A}"/>
    <cellStyle name="Normal 7 6 4 3 2 4" xfId="11410" xr:uid="{781009EA-ACEE-4181-95A0-1AD5234FF42C}"/>
    <cellStyle name="Normal 7 6 4 3 2 4 2" xfId="21790" xr:uid="{DF504D84-6586-4591-BEFB-5063037976D2}"/>
    <cellStyle name="Normal 7 6 4 3 2 5" xfId="24722" xr:uid="{E9ECF8B6-8C80-4E7D-A69B-84FDD893AE7D}"/>
    <cellStyle name="Normal 7 6 4 3 2 6" xfId="14092" xr:uid="{82571571-29DA-43BB-B6F9-C12F49F1DAAC}"/>
    <cellStyle name="Normal 7 6 4 3 3" xfId="2846" xr:uid="{00000000-0005-0000-0000-000019090000}"/>
    <cellStyle name="Normal 7 6 4 3 3 2" xfId="6059" xr:uid="{0DA2B59D-B791-46D6-8532-4C10B6B91FBA}"/>
    <cellStyle name="Normal 7 6 4 3 3 2 2" xfId="28356" xr:uid="{5D105145-8517-4BE2-A09D-ECFB5DEA7455}"/>
    <cellStyle name="Normal 7 6 4 3 3 2 3" xfId="15515" xr:uid="{096319CA-E769-4DE6-BECA-93CE94F800F8}"/>
    <cellStyle name="Normal 7 6 4 3 3 3" xfId="7968" xr:uid="{2F5CE179-3A0F-4A9D-B401-53D318BCBD18}"/>
    <cellStyle name="Normal 7 6 4 3 3 3 2" xfId="18348" xr:uid="{FBFA4E50-9252-468E-8F29-60E2C05BE592}"/>
    <cellStyle name="Normal 7 6 4 3 3 4" xfId="10801" xr:uid="{3E22AB5A-4335-420E-80AD-C0134BE393BF}"/>
    <cellStyle name="Normal 7 6 4 3 3 4 2" xfId="21181" xr:uid="{8CE11DFB-2E08-48D4-ABB7-4E2446763A20}"/>
    <cellStyle name="Normal 7 6 4 3 3 5" xfId="24986" xr:uid="{2B1A971E-F5B0-47FF-8658-F8F56EDA747D}"/>
    <cellStyle name="Normal 7 6 4 3 3 6" xfId="13327" xr:uid="{4E9911BA-E1F1-432A-85FE-474B10F1C98E}"/>
    <cellStyle name="Normal 7 6 4 3 4" xfId="4228" xr:uid="{5644E9A4-EBAE-4A30-A3A7-814AEB5E2BBD}"/>
    <cellStyle name="Normal 7 6 4 3 4 2" xfId="9000" xr:uid="{1F1E9345-0D5F-4EB5-BC77-66AA88AF8084}"/>
    <cellStyle name="Normal 7 6 4 3 4 2 2" xfId="29075" xr:uid="{04EF2121-8F9D-47E1-95D6-2A96462046A0}"/>
    <cellStyle name="Normal 7 6 4 3 4 2 3" xfId="19380" xr:uid="{00120F8E-2E91-487F-AC3F-BD77EFA709C8}"/>
    <cellStyle name="Normal 7 6 4 3 4 3" xfId="11833" xr:uid="{3133CD66-DEC5-48F4-9AAD-E488D033F91C}"/>
    <cellStyle name="Normal 7 6 4 3 4 3 2" xfId="22213" xr:uid="{AB3E41C7-A31C-482C-8829-CDF220706801}"/>
    <cellStyle name="Normal 7 6 4 3 4 4" xfId="22915" xr:uid="{117F10E1-0F2A-436E-ACBF-F6C29F47C5A9}"/>
    <cellStyle name="Normal 7 6 4 3 4 5" xfId="16547" xr:uid="{A5BEF6C1-15E3-4E49-8272-A8C2C967417A}"/>
    <cellStyle name="Normal 7 6 4 3 5" xfId="5494" xr:uid="{B08F0AA9-0A61-4228-BEC0-06332A122D18}"/>
    <cellStyle name="Normal 7 6 4 3 5 2" xfId="28395" xr:uid="{761A86C3-ED31-49F1-93DC-0C7D04858817}"/>
    <cellStyle name="Normal 7 6 4 3 5 3" xfId="14790" xr:uid="{49F51432-65E2-4899-8358-EACE04E00462}"/>
    <cellStyle name="Normal 7 6 4 3 6" xfId="7243" xr:uid="{F646D13A-AED6-4D8D-A845-E6F81DC4ECAA}"/>
    <cellStyle name="Normal 7 6 4 3 6 2" xfId="17623" xr:uid="{F4ED4057-A56C-40B8-B84C-F083BD5C8E7D}"/>
    <cellStyle name="Normal 7 6 4 3 7" xfId="10076" xr:uid="{DF3E602C-AE99-4F19-BF5D-BA08004E781C}"/>
    <cellStyle name="Normal 7 6 4 3 7 2" xfId="20456" xr:uid="{6D5DAEA5-68AE-4405-8C12-ECE841313B1E}"/>
    <cellStyle name="Normal 7 6 4 3 8" xfId="23340" xr:uid="{635B3F8E-57FD-4427-A73F-46D378261E0D}"/>
    <cellStyle name="Normal 7 6 4 3 9" xfId="12803" xr:uid="{6E0D6631-0B8D-43E8-9700-2101A92FE9BC}"/>
    <cellStyle name="Normal 7 6 4 4" xfId="1498" xr:uid="{00000000-0005-0000-0000-0000B3070000}"/>
    <cellStyle name="Normal 7 6 4 4 2" xfId="4607" xr:uid="{B16931EB-7DAE-4907-8E70-D8B738510EE6}"/>
    <cellStyle name="Normal 7 6 4 4 2 2" xfId="9379" xr:uid="{D3C7172B-6501-44FC-BC19-3FAAE562FBFB}"/>
    <cellStyle name="Normal 7 6 4 4 2 2 2" xfId="29347" xr:uid="{5028358C-192B-4348-BDD4-2BD130CC8A4F}"/>
    <cellStyle name="Normal 7 6 4 4 2 2 3" xfId="19759" xr:uid="{13D538F3-9528-4969-A811-47504BBADF1D}"/>
    <cellStyle name="Normal 7 6 4 4 2 3" xfId="12212" xr:uid="{74B0E405-8302-4CE7-8775-ECA51A499A38}"/>
    <cellStyle name="Normal 7 6 4 4 2 3 2" xfId="22592" xr:uid="{A8AB96D9-7258-42D5-99A1-55B661C2972D}"/>
    <cellStyle name="Normal 7 6 4 4 2 4" xfId="23736" xr:uid="{9C5B22E1-2BF8-44D0-8F15-C795EA035DF6}"/>
    <cellStyle name="Normal 7 6 4 4 2 5" xfId="16926" xr:uid="{7512255A-B8C1-4313-98A9-B8AAA554676D}"/>
    <cellStyle name="Normal 7 6 4 4 3" xfId="5495" xr:uid="{0773F734-9059-4CFF-8EC5-101FF109C416}"/>
    <cellStyle name="Normal 7 6 4 4 3 2" xfId="27783" xr:uid="{1A12C115-CC31-43A4-9197-A7CD1F6F391C}"/>
    <cellStyle name="Normal 7 6 4 4 3 3" xfId="14791" xr:uid="{C18CF4CC-B277-44AB-828B-A04FF0926824}"/>
    <cellStyle name="Normal 7 6 4 4 4" xfId="7244" xr:uid="{6240168D-E640-496A-96A9-F337D8E4203C}"/>
    <cellStyle name="Normal 7 6 4 4 4 2" xfId="17624" xr:uid="{525548CA-F646-40DD-BC6F-23687FEDF6FD}"/>
    <cellStyle name="Normal 7 6 4 4 5" xfId="10077" xr:uid="{CE001266-510D-4FC6-B297-6ECD56E12BDC}"/>
    <cellStyle name="Normal 7 6 4 4 5 2" xfId="20457" xr:uid="{B242D98E-EABD-4686-955D-F8E4E40B0A18}"/>
    <cellStyle name="Normal 7 6 4 4 6" xfId="23473" xr:uid="{D2D71813-8875-4C5D-B3D6-044D13BE8A19}"/>
    <cellStyle name="Normal 7 6 4 4 7" xfId="14093" xr:uid="{AD175A59-4B0F-44EC-9EE9-E862184E4AF4}"/>
    <cellStyle name="Normal 7 6 4 5" xfId="3001" xr:uid="{00000000-0005-0000-0000-00001B090000}"/>
    <cellStyle name="Normal 7 6 4 5 2" xfId="6150" xr:uid="{90578136-11C7-49EF-81BA-156BF174B318}"/>
    <cellStyle name="Normal 7 6 4 5 2 2" xfId="25646" xr:uid="{50B6CDAF-0D17-4CD8-90BD-95FF3A06F049}"/>
    <cellStyle name="Normal 7 6 4 5 2 3" xfId="27507" xr:uid="{E3DABAFF-4279-48AD-9175-C601B5BFAC61}"/>
    <cellStyle name="Normal 7 6 4 5 2 4" xfId="15628" xr:uid="{59D28FE0-3EBB-4B33-8B51-3592740E3B8E}"/>
    <cellStyle name="Normal 7 6 4 5 3" xfId="8081" xr:uid="{1593290C-B0DA-4379-A3E0-534ACFF6909F}"/>
    <cellStyle name="Normal 7 6 4 5 3 2" xfId="28771" xr:uid="{03946E0B-3269-497D-B1B4-77B97149BEDE}"/>
    <cellStyle name="Normal 7 6 4 5 3 3" xfId="18461" xr:uid="{BF16C1A0-9822-4D47-A742-0B5348BF515D}"/>
    <cellStyle name="Normal 7 6 4 5 4" xfId="10914" xr:uid="{15D1B895-427B-42C9-8218-BC101DA53385}"/>
    <cellStyle name="Normal 7 6 4 5 4 2" xfId="21294" xr:uid="{07E05386-D6B5-4F0F-9541-E2ADBF877C18}"/>
    <cellStyle name="Normal 7 6 4 5 5" xfId="22987" xr:uid="{AA691454-5113-4FB4-87D2-11739E7C604C}"/>
    <cellStyle name="Normal 7 6 4 5 6" xfId="13501" xr:uid="{80EDD499-EB67-449A-A662-417C08D2759D}"/>
    <cellStyle name="Normal 7 6 4 6" xfId="2456" xr:uid="{00000000-0005-0000-0000-00001C090000}"/>
    <cellStyle name="Normal 7 6 4 6 2" xfId="5748" xr:uid="{5C7ECC11-5A5E-4742-93C1-93ABCAF451DD}"/>
    <cellStyle name="Normal 7 6 4 6 2 2" xfId="27518" xr:uid="{0B431D5C-5A9F-40C1-A469-B3FB46C54045}"/>
    <cellStyle name="Normal 7 6 4 6 2 3" xfId="15128" xr:uid="{7786E342-5940-4005-A46E-4386156685AA}"/>
    <cellStyle name="Normal 7 6 4 6 3" xfId="7581" xr:uid="{6614F47F-3B61-438F-A015-54D8ED0B784D}"/>
    <cellStyle name="Normal 7 6 4 6 3 2" xfId="17961" xr:uid="{582818AA-C3A4-4DAA-8F13-7948F36C02D0}"/>
    <cellStyle name="Normal 7 6 4 6 4" xfId="10414" xr:uid="{0840C9DB-4E69-40F0-BEE7-88E70FFD731F}"/>
    <cellStyle name="Normal 7 6 4 6 4 2" xfId="20794" xr:uid="{12344003-0DAF-491F-972E-91BB6DFF52CC}"/>
    <cellStyle name="Normal 7 6 4 6 5" xfId="23395" xr:uid="{9FA5B035-2601-4F75-8A83-5A87EB96104D}"/>
    <cellStyle name="Normal 7 6 4 6 6" xfId="12844" xr:uid="{9ED57ABB-C750-4436-896D-DA1DBDFB3F0B}"/>
    <cellStyle name="Normal 7 6 4 7" xfId="2210" xr:uid="{00000000-0005-0000-0000-000010090000}"/>
    <cellStyle name="Normal 7 6 4 7 2" xfId="7337" xr:uid="{C6DD2CEB-8E2E-467D-BAE0-3FBCF447319B}"/>
    <cellStyle name="Normal 7 6 4 7 2 2" xfId="17717" xr:uid="{29EE4852-5465-45F1-8671-6D1F0111BE9B}"/>
    <cellStyle name="Normal 7 6 4 7 3" xfId="10170" xr:uid="{41AD4F93-CE63-4CAF-8287-65AE5F09F554}"/>
    <cellStyle name="Normal 7 6 4 7 3 2" xfId="20550" xr:uid="{438D9016-FB78-4B8E-BF5E-6395939B03E9}"/>
    <cellStyle name="Normal 7 6 4 7 4" xfId="23894" xr:uid="{0CADA542-F7D4-4031-8302-CBD27A5EA11C}"/>
    <cellStyle name="Normal 7 6 4 7 5" xfId="14884" xr:uid="{2FCCF03A-40FB-4A4C-BEB3-A1933E008AB1}"/>
    <cellStyle name="Normal 7 6 4 8" xfId="4084" xr:uid="{11850CE3-2A1F-47EF-B471-999DD0D6EC39}"/>
    <cellStyle name="Normal 7 6 4 8 2" xfId="8861" xr:uid="{FE95634D-8F33-41D2-9E6C-F65192F00752}"/>
    <cellStyle name="Normal 7 6 4 8 2 2" xfId="19241" xr:uid="{8BE33F30-94BC-4BBC-8383-2CB6173F8692}"/>
    <cellStyle name="Normal 7 6 4 8 3" xfId="11694" xr:uid="{CE13F861-80D1-45D9-B0C6-B1E764EFA1C2}"/>
    <cellStyle name="Normal 7 6 4 8 3 2" xfId="22074" xr:uid="{95A5F071-E116-4268-8948-93F70ECB1FF0}"/>
    <cellStyle name="Normal 7 6 4 8 4" xfId="16408" xr:uid="{C8F0C22F-C200-44E0-8CBD-0716BEC85CC9}"/>
    <cellStyle name="Normal 7 6 4 9" xfId="5491" xr:uid="{D292BAB4-4D87-46A6-BF4A-6386D5DA9302}"/>
    <cellStyle name="Normal 7 6 4 9 2" xfId="14787" xr:uid="{50E78859-CACB-4E35-B1CA-1A390D183C89}"/>
    <cellStyle name="Normal 7 6 5" xfId="1499" xr:uid="{00000000-0005-0000-0000-0000B4070000}"/>
    <cellStyle name="Normal 7 6 5 10" xfId="10078" xr:uid="{DF3FBC87-0B9B-40A1-AE4C-0EAC5DF663CA}"/>
    <cellStyle name="Normal 7 6 5 10 2" xfId="20458" xr:uid="{4EC8ADD7-9EF6-408B-969E-A98714B64BE2}"/>
    <cellStyle name="Normal 7 6 5 11" xfId="24068" xr:uid="{E61F5D74-F8CC-4F82-8A62-7F385A9996D1}"/>
    <cellStyle name="Normal 7 6 5 12" xfId="12646" xr:uid="{FB75F0C5-BC27-4FA1-8CDF-8AB2BD8454C9}"/>
    <cellStyle name="Normal 7 6 5 2" xfId="1500" xr:uid="{00000000-0005-0000-0000-0000B5070000}"/>
    <cellStyle name="Normal 7 6 5 2 2" xfId="1501" xr:uid="{00000000-0005-0000-0000-0000B6070000}"/>
    <cellStyle name="Normal 7 6 5 2 2 2" xfId="5498" xr:uid="{E7D01064-A9DA-43E2-BD7F-8BE99A6CBE46}"/>
    <cellStyle name="Normal 7 6 5 2 2 2 2" xfId="24803" xr:uid="{D74CCB81-EE89-40BD-A651-D2397EED77F1}"/>
    <cellStyle name="Normal 7 6 5 2 2 2 3" xfId="27835" xr:uid="{858DF70D-599C-44FE-BC8D-CCEEAE3631E2}"/>
    <cellStyle name="Normal 7 6 5 2 2 2 4" xfId="14794" xr:uid="{5AFCEABD-88CD-4BC1-A9F3-858BA1A0DB98}"/>
    <cellStyle name="Normal 7 6 5 2 2 3" xfId="7247" xr:uid="{205E6962-B9B9-4764-A254-6B36C81DAA70}"/>
    <cellStyle name="Normal 7 6 5 2 2 3 2" xfId="27679" xr:uid="{903D530F-9213-4378-A3E2-20DB1D6D8E2E}"/>
    <cellStyle name="Normal 7 6 5 2 2 3 3" xfId="27829" xr:uid="{B8EB2944-3F2D-4394-970A-437B5D6F330F}"/>
    <cellStyle name="Normal 7 6 5 2 2 3 4" xfId="17627" xr:uid="{51A2E2CE-64DE-40DE-A6A2-316D44780599}"/>
    <cellStyle name="Normal 7 6 5 2 2 4" xfId="10080" xr:uid="{1A92C8BC-D39C-4639-8D36-28691DFCA540}"/>
    <cellStyle name="Normal 7 6 5 2 2 4 2" xfId="29467" xr:uid="{9F20443E-21B9-494F-B24D-1211805F4477}"/>
    <cellStyle name="Normal 7 6 5 2 2 4 3" xfId="20460" xr:uid="{93EC5B0D-A3C5-4AFE-ADC9-40F688624D8C}"/>
    <cellStyle name="Normal 7 6 5 2 2 5" xfId="24686" xr:uid="{DE10F9B7-7379-4872-8B6A-23698B840900}"/>
    <cellStyle name="Normal 7 6 5 2 2 6" xfId="14094" xr:uid="{B0BE8522-4076-441B-96EA-40824BB98BCA}"/>
    <cellStyle name="Normal 7 6 5 2 3" xfId="2847" xr:uid="{00000000-0005-0000-0000-000020090000}"/>
    <cellStyle name="Normal 7 6 5 2 3 2" xfId="6060" xr:uid="{2D925E2C-A4E9-4D58-917A-11A3E56E570C}"/>
    <cellStyle name="Normal 7 6 5 2 3 2 2" xfId="27686" xr:uid="{08579B00-37A0-4D2D-B741-0D76075C24B8}"/>
    <cellStyle name="Normal 7 6 5 2 3 2 3" xfId="15516" xr:uid="{937FC035-2C2E-4A21-989C-416B995AE6D9}"/>
    <cellStyle name="Normal 7 6 5 2 3 3" xfId="7969" xr:uid="{564FBD73-78CC-4849-8011-285DF5FAEA1D}"/>
    <cellStyle name="Normal 7 6 5 2 3 3 2" xfId="18349" xr:uid="{4B9EECFA-4E80-40F4-8D21-9F0CD286499E}"/>
    <cellStyle name="Normal 7 6 5 2 3 4" xfId="10802" xr:uid="{643B0A30-BEED-4CC2-9056-F8CB97C651AA}"/>
    <cellStyle name="Normal 7 6 5 2 3 4 2" xfId="21182" xr:uid="{BC6BBA72-C174-4E41-B37A-38CFFE3AF547}"/>
    <cellStyle name="Normal 7 6 5 2 3 5" xfId="24229" xr:uid="{2DD603A8-BED6-4F04-BFF2-A5BDD9C3C6AE}"/>
    <cellStyle name="Normal 7 6 5 2 3 6" xfId="13329" xr:uid="{E11FFCF2-C722-4897-80E4-2E9BB38A8AAB}"/>
    <cellStyle name="Normal 7 6 5 2 4" xfId="4229" xr:uid="{BEFF7DA6-1B62-4455-981F-FF52525144C4}"/>
    <cellStyle name="Normal 7 6 5 2 4 2" xfId="9001" xr:uid="{052E31BB-E2DA-475B-AF01-E6B7DC9A4042}"/>
    <cellStyle name="Normal 7 6 5 2 4 2 2" xfId="29076" xr:uid="{F6532E92-B218-496F-A9A0-A9A7BD61A0F8}"/>
    <cellStyle name="Normal 7 6 5 2 4 2 3" xfId="19381" xr:uid="{7DD29C7B-D90B-4FBB-A9F7-7C6E62FCEBD4}"/>
    <cellStyle name="Normal 7 6 5 2 4 3" xfId="11834" xr:uid="{33D767A8-829E-46E3-896D-5754A6CF897C}"/>
    <cellStyle name="Normal 7 6 5 2 4 3 2" xfId="22214" xr:uid="{DD737A68-9990-408A-95BA-F9BE69979620}"/>
    <cellStyle name="Normal 7 6 5 2 4 4" xfId="23843" xr:uid="{D76A78E7-45C2-4F5D-8A2F-1A50B7832796}"/>
    <cellStyle name="Normal 7 6 5 2 4 5" xfId="16548" xr:uid="{2890542C-1270-4BDE-AF4B-E1326976F566}"/>
    <cellStyle name="Normal 7 6 5 2 5" xfId="5497" xr:uid="{57B78EE6-7841-42ED-A2A6-9BDAEA7C889A}"/>
    <cellStyle name="Normal 7 6 5 2 5 2" xfId="27138" xr:uid="{3CB9700E-5A5C-4819-AB08-22F6E62D5BE7}"/>
    <cellStyle name="Normal 7 6 5 2 5 3" xfId="14793" xr:uid="{A7FE7C76-E922-4743-B111-09BC9106E9CC}"/>
    <cellStyle name="Normal 7 6 5 2 6" xfId="7246" xr:uid="{4862564F-D428-4D96-A80C-2DCBD8993F2B}"/>
    <cellStyle name="Normal 7 6 5 2 6 2" xfId="17626" xr:uid="{562F2376-9098-419C-95D0-4E76847DFC1B}"/>
    <cellStyle name="Normal 7 6 5 2 7" xfId="10079" xr:uid="{DC63A437-50E5-491A-AD3F-C1CABC2759BE}"/>
    <cellStyle name="Normal 7 6 5 2 7 2" xfId="20459" xr:uid="{5124A459-17B2-48D3-91D4-BD503E8A9CF2}"/>
    <cellStyle name="Normal 7 6 5 2 8" xfId="23237" xr:uid="{9E3CA18B-B945-400C-9C14-33091210BAF6}"/>
    <cellStyle name="Normal 7 6 5 2 9" xfId="12804" xr:uid="{C37684F4-A37F-4EA8-AAA9-4B7A6619FBB3}"/>
    <cellStyle name="Normal 7 6 5 3" xfId="1502" xr:uid="{00000000-0005-0000-0000-0000B7070000}"/>
    <cellStyle name="Normal 7 6 5 3 2" xfId="4608" xr:uid="{A31E5E11-9452-49DF-82C6-7A872B65B43C}"/>
    <cellStyle name="Normal 7 6 5 3 2 2" xfId="9380" xr:uid="{5D7F5286-3528-42BB-8D71-FDB46231D195}"/>
    <cellStyle name="Normal 7 6 5 3 2 2 2" xfId="29348" xr:uid="{6FA31A69-84ED-4BEC-A0E2-88DDF5E61206}"/>
    <cellStyle name="Normal 7 6 5 3 2 2 3" xfId="19760" xr:uid="{9FBC37E3-2557-4260-A526-F7BB117EF95D}"/>
    <cellStyle name="Normal 7 6 5 3 2 3" xfId="12213" xr:uid="{3BB80120-C50E-4D9B-8D76-121F08A551F3}"/>
    <cellStyle name="Normal 7 6 5 3 2 3 2" xfId="22593" xr:uid="{6BF84990-48C2-4EC4-9B8F-77256D126BCB}"/>
    <cellStyle name="Normal 7 6 5 3 2 4" xfId="23874" xr:uid="{A4373488-25F7-4AE1-A30A-4A24639504D8}"/>
    <cellStyle name="Normal 7 6 5 3 2 5" xfId="16927" xr:uid="{EAA94611-9138-4B12-9179-5EA06D298EEA}"/>
    <cellStyle name="Normal 7 6 5 3 3" xfId="5499" xr:uid="{E7DAD043-6AE3-4AC1-B786-9BBFE7339374}"/>
    <cellStyle name="Normal 7 6 5 3 3 2" xfId="25800" xr:uid="{44967C79-7D0B-4E84-A99E-681F3E8F24C1}"/>
    <cellStyle name="Normal 7 6 5 3 3 3" xfId="28113" xr:uid="{B93C29BC-09E4-4A66-8E44-8F0A6CF78288}"/>
    <cellStyle name="Normal 7 6 5 3 3 4" xfId="14795" xr:uid="{D165794D-EA70-4A47-8B38-33BA446E4169}"/>
    <cellStyle name="Normal 7 6 5 3 4" xfId="7248" xr:uid="{81B50CBF-AC87-4D6C-8852-00497000B5CD}"/>
    <cellStyle name="Normal 7 6 5 3 4 2" xfId="24854" xr:uid="{FE06049C-30C1-43B9-B38C-3DFFB8716974}"/>
    <cellStyle name="Normal 7 6 5 3 4 3" xfId="27205" xr:uid="{63796442-6B39-4ABD-BFF2-28A58284432A}"/>
    <cellStyle name="Normal 7 6 5 3 4 4" xfId="17628" xr:uid="{A5F050B3-85E0-4682-A9DB-664CDC9A79EF}"/>
    <cellStyle name="Normal 7 6 5 3 5" xfId="10081" xr:uid="{D7DC216D-1E73-4623-8389-1E20B8153073}"/>
    <cellStyle name="Normal 7 6 5 3 5 2" xfId="29468" xr:uid="{200210D5-41D4-42EC-8CE0-4DC6FEF33C50}"/>
    <cellStyle name="Normal 7 6 5 3 5 3" xfId="20461" xr:uid="{A19966B2-E5BB-4CC7-A122-3C1E264E1887}"/>
    <cellStyle name="Normal 7 6 5 3 6" xfId="23589" xr:uid="{82992022-37F0-40A8-9867-021839D0216E}"/>
    <cellStyle name="Normal 7 6 5 3 7" xfId="14095" xr:uid="{B9886D02-1060-421F-98E1-3B9D47822D62}"/>
    <cellStyle name="Normal 7 6 5 4" xfId="1503" xr:uid="{00000000-0005-0000-0000-0000B8070000}"/>
    <cellStyle name="Normal 7 6 5 4 2" xfId="5500" xr:uid="{0448C5CA-400A-4F9A-9F2C-FFC0C2A5BC16}"/>
    <cellStyle name="Normal 7 6 5 4 2 2" xfId="25064" xr:uid="{6D85387C-BEE5-4EA8-8562-29F7FEAF8C54}"/>
    <cellStyle name="Normal 7 6 5 4 2 3" xfId="28316" xr:uid="{5BA3CC29-3443-4898-BCAE-1DE0AD6F8EB1}"/>
    <cellStyle name="Normal 7 6 5 4 2 4" xfId="14796" xr:uid="{F6A537C0-D38D-49E9-A143-B03E526A3625}"/>
    <cellStyle name="Normal 7 6 5 4 3" xfId="7249" xr:uid="{D3E2AE04-D1F3-4C38-A891-B9B7297207D2}"/>
    <cellStyle name="Normal 7 6 5 4 3 2" xfId="27310" xr:uid="{96C97A13-D7ED-428C-8971-01428BF5CD64}"/>
    <cellStyle name="Normal 7 6 5 4 3 3" xfId="17629" xr:uid="{137D9BBF-689C-40AD-98C7-64A77D725B87}"/>
    <cellStyle name="Normal 7 6 5 4 4" xfId="10082" xr:uid="{0A5C38E3-CD4B-488F-97E0-91E36EEDF728}"/>
    <cellStyle name="Normal 7 6 5 4 4 2" xfId="20462" xr:uid="{39388F70-C8A2-4962-AC8A-626FD65554AC}"/>
    <cellStyle name="Normal 7 6 5 4 5" xfId="23553" xr:uid="{98F9B7CA-BCF9-44B6-A03D-846CA1C21B07}"/>
    <cellStyle name="Normal 7 6 5 4 6" xfId="13502" xr:uid="{8D2DF42F-EFC1-44D8-9472-20F47BF14A7E}"/>
    <cellStyle name="Normal 7 6 5 5" xfId="2516" xr:uid="{00000000-0005-0000-0000-000023090000}"/>
    <cellStyle name="Normal 7 6 5 5 2" xfId="5794" xr:uid="{A9F19D54-6E6A-46E2-9C4C-8DF33B402472}"/>
    <cellStyle name="Normal 7 6 5 5 2 2" xfId="26307" xr:uid="{60489D58-1A9D-4CF3-9EED-BEEB248944F9}"/>
    <cellStyle name="Normal 7 6 5 5 2 3" xfId="15188" xr:uid="{59C38AAD-98DE-48FB-8D51-B5ED5DB69078}"/>
    <cellStyle name="Normal 7 6 5 5 3" xfId="7641" xr:uid="{114DA3DD-D026-404F-B1D3-2312EE0C354A}"/>
    <cellStyle name="Normal 7 6 5 5 3 2" xfId="18021" xr:uid="{0DD8FB3C-2F4B-4FDF-AF12-910BBC8759CD}"/>
    <cellStyle name="Normal 7 6 5 5 4" xfId="10474" xr:uid="{3E356359-D060-4D23-991E-B97B13F06CB5}"/>
    <cellStyle name="Normal 7 6 5 5 4 2" xfId="20854" xr:uid="{44EECC84-9E0F-4F15-B137-F654756F5474}"/>
    <cellStyle name="Normal 7 6 5 5 5" xfId="23905" xr:uid="{E3F90392-059D-469A-AC0E-0BDACDF09501}"/>
    <cellStyle name="Normal 7 6 5 5 6" xfId="12904" xr:uid="{C1D38FF7-5C92-4681-BF21-05503F8663E1}"/>
    <cellStyle name="Normal 7 6 5 6" xfId="2412" xr:uid="{00000000-0005-0000-0000-00001D090000}"/>
    <cellStyle name="Normal 7 6 5 6 2" xfId="7539" xr:uid="{3508834D-B89E-46C8-B299-CDA7B4274BBE}"/>
    <cellStyle name="Normal 7 6 5 6 2 2" xfId="28430" xr:uid="{4C9CF324-6BA4-4F60-B99D-0370AA4F4A93}"/>
    <cellStyle name="Normal 7 6 5 6 2 3" xfId="17919" xr:uid="{99EA2127-49D3-4607-95F1-053C6827513B}"/>
    <cellStyle name="Normal 7 6 5 6 3" xfId="10372" xr:uid="{B72334EA-2842-42B8-AE23-5F70208D013F}"/>
    <cellStyle name="Normal 7 6 5 6 3 2" xfId="20752" xr:uid="{FA60AE56-242F-41F8-94D0-21A1BEDA3DB4}"/>
    <cellStyle name="Normal 7 6 5 6 4" xfId="24939" xr:uid="{CFE09879-813F-4BF0-BF6F-92F31AC8B8AC}"/>
    <cellStyle name="Normal 7 6 5 6 5" xfId="15086" xr:uid="{5E843A23-20EA-4DBC-8888-73032B54F864}"/>
    <cellStyle name="Normal 7 6 5 7" xfId="4085" xr:uid="{B50348EB-0804-4161-A015-D162F110C8BD}"/>
    <cellStyle name="Normal 7 6 5 7 2" xfId="8862" xr:uid="{24B99DFC-2ACB-4ED6-90AC-1BBEFE0B71C7}"/>
    <cellStyle name="Normal 7 6 5 7 2 2" xfId="19242" xr:uid="{4C2B3425-55F2-43B2-9249-D780CDF9D891}"/>
    <cellStyle name="Normal 7 6 5 7 3" xfId="11695" xr:uid="{2357267F-3C24-4CB3-8332-CAA36D5BC0A7}"/>
    <cellStyle name="Normal 7 6 5 7 3 2" xfId="22075" xr:uid="{2DD6BFAA-42BC-4F91-A4AF-9EC1FA3D0BA3}"/>
    <cellStyle name="Normal 7 6 5 7 4" xfId="27364" xr:uid="{DBD02698-3E7A-4D39-940A-E12FE30B168E}"/>
    <cellStyle name="Normal 7 6 5 7 5" xfId="16409" xr:uid="{A55057EA-B0DE-44A3-86F5-D09B84CC644A}"/>
    <cellStyle name="Normal 7 6 5 8" xfId="5496" xr:uid="{C4B4A565-1729-4507-AEF3-F0F3746693D0}"/>
    <cellStyle name="Normal 7 6 5 8 2" xfId="14792" xr:uid="{39D3E485-0063-4AE3-A647-329FAC49358D}"/>
    <cellStyle name="Normal 7 6 5 9" xfId="7245" xr:uid="{FDBB60B6-CCCA-4215-9EBD-417F9A818965}"/>
    <cellStyle name="Normal 7 6 5 9 2" xfId="17625" xr:uid="{4C1C3760-73F1-4520-AA0E-3E8190282C36}"/>
    <cellStyle name="Normal 7 6 6" xfId="1504" xr:uid="{00000000-0005-0000-0000-0000B9070000}"/>
    <cellStyle name="Normal 7 6 6 10" xfId="10083" xr:uid="{9B121F16-A290-4197-B44F-6E69836089B0}"/>
    <cellStyle name="Normal 7 6 6 10 2" xfId="20463" xr:uid="{30DC266A-56CA-4C6B-A34D-80F0098443A0}"/>
    <cellStyle name="Normal 7 6 6 11" xfId="24360" xr:uid="{6410A27D-6B69-46D0-8F51-0ED5BF83BC57}"/>
    <cellStyle name="Normal 7 6 6 12" xfId="12647" xr:uid="{E9519333-2B6F-4A8D-856E-C824E5F393D6}"/>
    <cellStyle name="Normal 7 6 6 2" xfId="1505" xr:uid="{00000000-0005-0000-0000-0000BA070000}"/>
    <cellStyle name="Normal 7 6 6 2 2" xfId="1506" xr:uid="{00000000-0005-0000-0000-0000BB070000}"/>
    <cellStyle name="Normal 7 6 6 2 2 2" xfId="5503" xr:uid="{66B9D532-A4E6-42C2-84FA-23C65AFFCF31}"/>
    <cellStyle name="Normal 7 6 6 2 2 2 2" xfId="25083" xr:uid="{6B52F8F8-4313-4B80-9398-0AA11670A4A1}"/>
    <cellStyle name="Normal 7 6 6 2 2 2 3" xfId="26241" xr:uid="{84E34A4D-CE0E-4BF4-81D8-3BF44BBD6CCA}"/>
    <cellStyle name="Normal 7 6 6 2 2 2 4" xfId="14799" xr:uid="{E26BC03C-90D7-4629-8D61-133D401B09F6}"/>
    <cellStyle name="Normal 7 6 6 2 2 3" xfId="7252" xr:uid="{E8C4E03D-37ED-4BEB-8E4B-2F11686E682B}"/>
    <cellStyle name="Normal 7 6 6 2 2 3 2" xfId="27681" xr:uid="{65B0E04E-FBEA-48B1-9F0A-4B5EAF851E1F}"/>
    <cellStyle name="Normal 7 6 6 2 2 3 3" xfId="27639" xr:uid="{D0868920-65DE-48FA-BE3C-429C1847C4D3}"/>
    <cellStyle name="Normal 7 6 6 2 2 3 4" xfId="17632" xr:uid="{1605AD8E-97AD-4CF4-BDFA-4E6722E783FB}"/>
    <cellStyle name="Normal 7 6 6 2 2 4" xfId="10085" xr:uid="{D4EFA8F4-58C7-4071-B63C-6B349D4907A1}"/>
    <cellStyle name="Normal 7 6 6 2 2 4 2" xfId="29469" xr:uid="{9D218204-F3AE-4304-ACCF-308F57A75CDE}"/>
    <cellStyle name="Normal 7 6 6 2 2 4 3" xfId="20465" xr:uid="{D9DB5CF1-0839-47D2-9A8B-2EB8139606C1}"/>
    <cellStyle name="Normal 7 6 6 2 2 5" xfId="23186" xr:uid="{8F807369-CD25-4CCE-A376-550BCE61BF84}"/>
    <cellStyle name="Normal 7 6 6 2 2 6" xfId="14096" xr:uid="{A23A3A3E-B6FB-4F24-99A8-FF3721C11DFB}"/>
    <cellStyle name="Normal 7 6 6 2 3" xfId="2848" xr:uid="{00000000-0005-0000-0000-000027090000}"/>
    <cellStyle name="Normal 7 6 6 2 3 2" xfId="6061" xr:uid="{EC8937D3-ACD6-45B5-BB65-2C456B8FDA71}"/>
    <cellStyle name="Normal 7 6 6 2 3 2 2" xfId="26789" xr:uid="{3C319A9D-AB1A-4A43-AF91-B55E12066FFB}"/>
    <cellStyle name="Normal 7 6 6 2 3 2 3" xfId="15517" xr:uid="{54B92E17-B78D-4634-8730-CE48B4B24AAB}"/>
    <cellStyle name="Normal 7 6 6 2 3 3" xfId="7970" xr:uid="{AD8F4644-535B-4915-883A-88DC203AB579}"/>
    <cellStyle name="Normal 7 6 6 2 3 3 2" xfId="18350" xr:uid="{87FB52A6-6CE3-4283-BEB4-B7E4BFC29F79}"/>
    <cellStyle name="Normal 7 6 6 2 3 4" xfId="10803" xr:uid="{C3DD5877-10AA-4D2E-9371-104F91F5B5C6}"/>
    <cellStyle name="Normal 7 6 6 2 3 4 2" xfId="21183" xr:uid="{884396C8-AED6-46D9-A577-228829186CC5}"/>
    <cellStyle name="Normal 7 6 6 2 3 5" xfId="24223" xr:uid="{C9354425-C819-4EC8-8BD8-F1436EE5B4A5}"/>
    <cellStyle name="Normal 7 6 6 2 3 6" xfId="13330" xr:uid="{48A48117-C8D3-4B37-9DDF-316FB5CE0346}"/>
    <cellStyle name="Normal 7 6 6 2 4" xfId="4230" xr:uid="{96586672-87B1-4913-984A-17E53571DCBA}"/>
    <cellStyle name="Normal 7 6 6 2 4 2" xfId="9002" xr:uid="{7AE56A67-32F7-4039-AA29-2DF78912FDB0}"/>
    <cellStyle name="Normal 7 6 6 2 4 2 2" xfId="29077" xr:uid="{85A50398-B79F-4714-9769-7B93ABC37BED}"/>
    <cellStyle name="Normal 7 6 6 2 4 2 3" xfId="19382" xr:uid="{74EAF74C-BCFA-4DE5-8BD8-45CE8CE70AEB}"/>
    <cellStyle name="Normal 7 6 6 2 4 3" xfId="11835" xr:uid="{CCE31F3E-1130-444E-ACBD-CC971A255CB3}"/>
    <cellStyle name="Normal 7 6 6 2 4 3 2" xfId="22215" xr:uid="{7676A053-1EDB-4EE4-ADD5-287BA4D75F4C}"/>
    <cellStyle name="Normal 7 6 6 2 4 4" xfId="23140" xr:uid="{7DACF0CB-2FDB-41C4-AE40-507DD9740409}"/>
    <cellStyle name="Normal 7 6 6 2 4 5" xfId="16549" xr:uid="{72D1934E-2114-4BE2-80BA-195B8E688A8F}"/>
    <cellStyle name="Normal 7 6 6 2 5" xfId="5502" xr:uid="{60C0B025-1DC6-42ED-8C10-81AF1593DD4B}"/>
    <cellStyle name="Normal 7 6 6 2 5 2" xfId="28109" xr:uid="{BEA1BF45-6A94-4922-B8F9-A7D08A4CAD92}"/>
    <cellStyle name="Normal 7 6 6 2 5 3" xfId="14798" xr:uid="{8011D1AE-A096-49B3-A833-5A3211D0A05D}"/>
    <cellStyle name="Normal 7 6 6 2 6" xfId="7251" xr:uid="{7CF328A4-4908-44FA-B972-75D59A28DDA1}"/>
    <cellStyle name="Normal 7 6 6 2 6 2" xfId="17631" xr:uid="{2938AFDE-3D6F-4AFC-A431-0AFC23B4817B}"/>
    <cellStyle name="Normal 7 6 6 2 7" xfId="10084" xr:uid="{B600220D-9330-452C-85B4-091C21D3E5D2}"/>
    <cellStyle name="Normal 7 6 6 2 7 2" xfId="20464" xr:uid="{1CF45A2F-4BDD-463E-8AE8-125CAD9CE958}"/>
    <cellStyle name="Normal 7 6 6 2 8" xfId="25386" xr:uid="{5569986E-846C-48E9-B343-C5A293E1820F}"/>
    <cellStyle name="Normal 7 6 6 2 9" xfId="12805" xr:uid="{C145EB29-7EE7-41FA-8EEE-0623BCB2FF8B}"/>
    <cellStyle name="Normal 7 6 6 3" xfId="1507" xr:uid="{00000000-0005-0000-0000-0000BC070000}"/>
    <cellStyle name="Normal 7 6 6 3 2" xfId="4609" xr:uid="{F14CE967-CAE8-4480-8105-4FCB90A37042}"/>
    <cellStyle name="Normal 7 6 6 3 2 2" xfId="9381" xr:uid="{C99E997D-08CD-4908-985C-5EC8E1428681}"/>
    <cellStyle name="Normal 7 6 6 3 2 2 2" xfId="29349" xr:uid="{8727CD08-8DE0-4178-8FAB-9EEDB235D22A}"/>
    <cellStyle name="Normal 7 6 6 3 2 2 3" xfId="19761" xr:uid="{06F669DE-4B87-41B7-8C2F-116D16D00B6F}"/>
    <cellStyle name="Normal 7 6 6 3 2 3" xfId="12214" xr:uid="{D7CCF65F-3506-4683-96F9-F5E823D11A84}"/>
    <cellStyle name="Normal 7 6 6 3 2 3 2" xfId="22594" xr:uid="{AAFEA359-EC7A-4C13-808A-D5B42C63E00B}"/>
    <cellStyle name="Normal 7 6 6 3 2 4" xfId="22978" xr:uid="{C7FDCBBD-6BCC-405C-A3A9-76D67F1E25D8}"/>
    <cellStyle name="Normal 7 6 6 3 2 5" xfId="16928" xr:uid="{4DC315E7-0311-4131-B8D5-1E08462052FA}"/>
    <cellStyle name="Normal 7 6 6 3 3" xfId="5504" xr:uid="{8522F306-649E-4170-97FC-7493F82F02D9}"/>
    <cellStyle name="Normal 7 6 6 3 3 2" xfId="26884" xr:uid="{01DA18E4-630B-407C-90D8-A91D7245FB40}"/>
    <cellStyle name="Normal 7 6 6 3 3 3" xfId="28168" xr:uid="{7C2D3BB2-4CDA-4B63-808A-80FBE4F1B9CF}"/>
    <cellStyle name="Normal 7 6 6 3 3 4" xfId="14800" xr:uid="{D8150843-5B72-4389-80BE-739888821749}"/>
    <cellStyle name="Normal 7 6 6 3 4" xfId="7253" xr:uid="{F509454B-227C-426F-970A-B489BD7153BC}"/>
    <cellStyle name="Normal 7 6 6 3 4 2" xfId="25900" xr:uid="{03B433BB-282D-4668-99EA-A3DFFEF34C56}"/>
    <cellStyle name="Normal 7 6 6 3 4 3" xfId="28639" xr:uid="{2FC4DC22-583C-4AE0-B574-3F4737361CF8}"/>
    <cellStyle name="Normal 7 6 6 3 4 4" xfId="17633" xr:uid="{632C8BC2-1B4E-4244-AC82-F2BB44834442}"/>
    <cellStyle name="Normal 7 6 6 3 5" xfId="10086" xr:uid="{33884DD8-7790-4C34-9D44-87B0B9071B03}"/>
    <cellStyle name="Normal 7 6 6 3 5 2" xfId="29470" xr:uid="{D657E74B-A85A-4BE1-B0EF-D68ABA591894}"/>
    <cellStyle name="Normal 7 6 6 3 5 3" xfId="20466" xr:uid="{17476645-C583-4B81-BAB9-3D431711E7D8}"/>
    <cellStyle name="Normal 7 6 6 3 6" xfId="24550" xr:uid="{7F04EA5A-7CA8-4E0F-A5D3-9DBD12856DA2}"/>
    <cellStyle name="Normal 7 6 6 3 7" xfId="14097" xr:uid="{2083B337-D404-4396-BEBD-396F3F4FB296}"/>
    <cellStyle name="Normal 7 6 6 4" xfId="1508" xr:uid="{00000000-0005-0000-0000-0000BD070000}"/>
    <cellStyle name="Normal 7 6 6 4 2" xfId="5505" xr:uid="{B1732BA7-F99E-4741-8EAB-B210D7C053B9}"/>
    <cellStyle name="Normal 7 6 6 4 2 2" xfId="24095" xr:uid="{FA1B13A7-D167-4EA2-A350-A98617B2D303}"/>
    <cellStyle name="Normal 7 6 6 4 2 3" xfId="28266" xr:uid="{56DBB3E1-308A-4947-82A4-B10BE50C8A1B}"/>
    <cellStyle name="Normal 7 6 6 4 2 4" xfId="14801" xr:uid="{7E7F5B2D-6716-44CD-94E9-DC067523BD92}"/>
    <cellStyle name="Normal 7 6 6 4 3" xfId="7254" xr:uid="{F8A11A8C-8BFF-48F3-A1FD-EF29614361A6}"/>
    <cellStyle name="Normal 7 6 6 4 3 2" xfId="28369" xr:uid="{FEF2D7E9-A34A-4940-8224-435FEFF01F1D}"/>
    <cellStyle name="Normal 7 6 6 4 3 3" xfId="17634" xr:uid="{4ED87E50-93AE-4538-9786-4F9D0E2789A3}"/>
    <cellStyle name="Normal 7 6 6 4 4" xfId="10087" xr:uid="{FEB4022C-F1E3-4EEA-BC90-D9D14035388A}"/>
    <cellStyle name="Normal 7 6 6 4 4 2" xfId="20467" xr:uid="{FF1819DC-C74B-4760-AC62-38CC67072738}"/>
    <cellStyle name="Normal 7 6 6 4 5" xfId="25458" xr:uid="{884E5F05-DE08-4D40-BA10-0149E35848F9}"/>
    <cellStyle name="Normal 7 6 6 4 6" xfId="13503" xr:uid="{FB128930-BA0C-4BB7-850E-07204CFDD584}"/>
    <cellStyle name="Normal 7 6 6 5" xfId="2579" xr:uid="{00000000-0005-0000-0000-00002A090000}"/>
    <cellStyle name="Normal 7 6 6 5 2" xfId="5844" xr:uid="{FC07E65B-AECC-4723-8B85-42B93FFCFF2A}"/>
    <cellStyle name="Normal 7 6 6 5 2 2" xfId="27771" xr:uid="{9518A7A9-2E88-4A12-8133-4CDBCE5423B9}"/>
    <cellStyle name="Normal 7 6 6 5 2 3" xfId="15251" xr:uid="{08C635A3-EA47-4E40-9C92-EBF23F30B52F}"/>
    <cellStyle name="Normal 7 6 6 5 3" xfId="7704" xr:uid="{0318551E-54D7-4162-BC80-5B7FEAC080D4}"/>
    <cellStyle name="Normal 7 6 6 5 3 2" xfId="18084" xr:uid="{AB883187-AEFB-401B-98C3-A91990143091}"/>
    <cellStyle name="Normal 7 6 6 5 4" xfId="10537" xr:uid="{623578DD-EDBB-4CB0-B8A4-201B6942FEDD}"/>
    <cellStyle name="Normal 7 6 6 5 4 2" xfId="20917" xr:uid="{30F4F925-14E5-44E2-A19C-94BA78423C76}"/>
    <cellStyle name="Normal 7 6 6 5 5" xfId="25130" xr:uid="{0B389366-22C8-49F9-AF34-069A9E312800}"/>
    <cellStyle name="Normal 7 6 6 5 6" xfId="12967" xr:uid="{797A1FFD-B612-440A-BE6B-1FFE202CD8F2}"/>
    <cellStyle name="Normal 7 6 6 6" xfId="2413" xr:uid="{00000000-0005-0000-0000-000024090000}"/>
    <cellStyle name="Normal 7 6 6 6 2" xfId="7540" xr:uid="{4FDC4E51-6D31-4A25-8512-CBBA185C9F63}"/>
    <cellStyle name="Normal 7 6 6 6 2 2" xfId="26819" xr:uid="{A4D45A25-76E5-4F37-89C4-1606FF657ECD}"/>
    <cellStyle name="Normal 7 6 6 6 2 3" xfId="17920" xr:uid="{D7558F3D-D4B8-467E-8F01-332C6031EECD}"/>
    <cellStyle name="Normal 7 6 6 6 3" xfId="10373" xr:uid="{EFA65DA9-A015-4BE6-BEA2-4A7A7C5A90AA}"/>
    <cellStyle name="Normal 7 6 6 6 3 2" xfId="20753" xr:uid="{48359B26-D60F-4260-833C-0AC33A063146}"/>
    <cellStyle name="Normal 7 6 6 6 4" xfId="24881" xr:uid="{817D6BB7-50E5-497B-B0F2-3248DEC74781}"/>
    <cellStyle name="Normal 7 6 6 6 5" xfId="15087" xr:uid="{BA3BE017-311B-43EA-8080-8C40EA3F788B}"/>
    <cellStyle name="Normal 7 6 6 7" xfId="4086" xr:uid="{AD82AA17-F863-4080-AE76-D5694A4D0A0D}"/>
    <cellStyle name="Normal 7 6 6 7 2" xfId="8863" xr:uid="{736F0F43-2BD4-47E7-955C-8BE517273D03}"/>
    <cellStyle name="Normal 7 6 6 7 2 2" xfId="19243" xr:uid="{C64B38B8-5287-4B1A-BE40-405A749A9673}"/>
    <cellStyle name="Normal 7 6 6 7 3" xfId="11696" xr:uid="{59C47437-3B8A-4A7D-8C7C-B854A9B0C1D9}"/>
    <cellStyle name="Normal 7 6 6 7 3 2" xfId="22076" xr:uid="{BBA0E55D-6FC3-47E8-A22A-86BC5E1155B7}"/>
    <cellStyle name="Normal 7 6 6 7 4" xfId="28089" xr:uid="{64006040-061F-4846-90B0-61C074CBA756}"/>
    <cellStyle name="Normal 7 6 6 7 5" xfId="16410" xr:uid="{89E87FA3-C5C8-4FE7-9FD5-82141A46A5F7}"/>
    <cellStyle name="Normal 7 6 6 8" xfId="5501" xr:uid="{8C2001EF-CE6E-4312-9B27-D4ED056D7F73}"/>
    <cellStyle name="Normal 7 6 6 8 2" xfId="14797" xr:uid="{AC29F6D8-C066-4EB8-8AAF-790769E45F74}"/>
    <cellStyle name="Normal 7 6 6 9" xfId="7250" xr:uid="{BCFA341F-BBF9-4B76-8716-B250CFC70BA2}"/>
    <cellStyle name="Normal 7 6 6 9 2" xfId="17630" xr:uid="{4A490468-A8E8-4FE8-9B9B-7E76C4A83845}"/>
    <cellStyle name="Normal 7 6 7" xfId="1509" xr:uid="{00000000-0005-0000-0000-0000BE070000}"/>
    <cellStyle name="Normal 7 6 7 10" xfId="12648" xr:uid="{6613BBB2-E1A1-4A0A-B1C4-F1A50DD76820}"/>
    <cellStyle name="Normal 7 6 7 2" xfId="1510" xr:uid="{00000000-0005-0000-0000-0000BF070000}"/>
    <cellStyle name="Normal 7 6 7 2 2" xfId="3002" xr:uid="{00000000-0005-0000-0000-00002D090000}"/>
    <cellStyle name="Normal 7 6 7 2 2 2" xfId="6151" xr:uid="{080ABE97-B2E2-4E61-8652-1A37699BBBF3}"/>
    <cellStyle name="Normal 7 6 7 2 2 2 2" xfId="27713" xr:uid="{27DD2297-39A5-4C35-A642-8D66ED12C58C}"/>
    <cellStyle name="Normal 7 6 7 2 2 2 3" xfId="28215" xr:uid="{6F8031B1-E034-4FD5-9844-F89DC6F10E87}"/>
    <cellStyle name="Normal 7 6 7 2 2 2 4" xfId="15629" xr:uid="{EFBAB4C5-27F5-4952-8540-ABD00479F2B5}"/>
    <cellStyle name="Normal 7 6 7 2 2 3" xfId="8082" xr:uid="{F1B62941-20EB-4DE6-8854-23C934EA88B7}"/>
    <cellStyle name="Normal 7 6 7 2 2 3 2" xfId="28772" xr:uid="{C802CC61-F50C-4C41-8073-E79A2A6DE01B}"/>
    <cellStyle name="Normal 7 6 7 2 2 3 3" xfId="18462" xr:uid="{192526C5-1B6C-409F-B402-201E9EAE43F4}"/>
    <cellStyle name="Normal 7 6 7 2 2 4" xfId="10915" xr:uid="{A810FF71-D6A1-4B30-B447-46D407037906}"/>
    <cellStyle name="Normal 7 6 7 2 2 4 2" xfId="21295" xr:uid="{EF98612A-D2AC-459E-AB5E-66F8C3EB41D6}"/>
    <cellStyle name="Normal 7 6 7 2 2 5" xfId="22731" xr:uid="{BDD1352B-9AF1-4EB1-839C-479DBC5D6CF0}"/>
    <cellStyle name="Normal 7 6 7 2 2 6" xfId="13504" xr:uid="{B40B867E-575C-48C2-96E2-8087B463203C}"/>
    <cellStyle name="Normal 7 6 7 2 3" xfId="5507" xr:uid="{0D1C3F98-7444-4796-9719-7935A150882F}"/>
    <cellStyle name="Normal 7 6 7 2 3 2" xfId="23506" xr:uid="{4B0EDB46-F5A1-417D-AA76-5E18DB7A653B}"/>
    <cellStyle name="Normal 7 6 7 2 3 3" xfId="26810" xr:uid="{A7DBD1A4-A307-40D4-A554-9B49C072DE4B}"/>
    <cellStyle name="Normal 7 6 7 2 3 4" xfId="14803" xr:uid="{6D8CDFE8-C924-40F1-BF4F-87F16F5C7BAF}"/>
    <cellStyle name="Normal 7 6 7 2 4" xfId="7256" xr:uid="{7B4AD736-9165-47FF-8869-95C08FC07855}"/>
    <cellStyle name="Normal 7 6 7 2 4 2" xfId="28088" xr:uid="{272CA894-78E3-437B-854F-B62209FDCA6A}"/>
    <cellStyle name="Normal 7 6 7 2 4 3" xfId="27579" xr:uid="{9381158D-9526-44F0-A16B-A01CC9FE2035}"/>
    <cellStyle name="Normal 7 6 7 2 4 4" xfId="17636" xr:uid="{4AB6D8D8-6B86-4136-BCAD-100867AD5B06}"/>
    <cellStyle name="Normal 7 6 7 2 5" xfId="10089" xr:uid="{5D942458-53FB-4B9E-9596-47BAB7BE0CC8}"/>
    <cellStyle name="Normal 7 6 7 2 5 2" xfId="29471" xr:uid="{E10E9DCB-37C1-4BED-B673-516D0B36DA47}"/>
    <cellStyle name="Normal 7 6 7 2 5 3" xfId="20469" xr:uid="{8CF82372-2F7F-460E-8D13-DE3A3C7EE63E}"/>
    <cellStyle name="Normal 7 6 7 2 6" xfId="24365" xr:uid="{F7B5B9B8-0479-469B-B68B-99E0D8F6747A}"/>
    <cellStyle name="Normal 7 6 7 2 7" xfId="12806" xr:uid="{8E4EE383-B604-480E-BBF7-9D69D7A8B6A6}"/>
    <cellStyle name="Normal 7 6 7 3" xfId="1511" xr:uid="{00000000-0005-0000-0000-0000C0070000}"/>
    <cellStyle name="Normal 7 6 7 3 2" xfId="5508" xr:uid="{34F986F0-B558-46D8-92F7-4FB60422883D}"/>
    <cellStyle name="Normal 7 6 7 3 2 2" xfId="28508" xr:uid="{409834E1-969F-4E1F-9261-1088BCA14ED7}"/>
    <cellStyle name="Normal 7 6 7 3 2 3" xfId="26981" xr:uid="{5045E64F-960D-4A8E-BC82-D7ABA7EF7E8E}"/>
    <cellStyle name="Normal 7 6 7 3 2 4" xfId="14804" xr:uid="{739C2D90-EC90-404C-BA85-EC612F0D9090}"/>
    <cellStyle name="Normal 7 6 7 3 3" xfId="7257" xr:uid="{14C9598E-269D-4F8B-8BB0-669E07821B82}"/>
    <cellStyle name="Normal 7 6 7 3 3 2" xfId="26876" xr:uid="{4BB77D7B-DE4F-4C44-A3AE-A9B7983EA802}"/>
    <cellStyle name="Normal 7 6 7 3 3 3" xfId="27974" xr:uid="{F7BB6B8E-073F-4937-85E9-F14842BDE935}"/>
    <cellStyle name="Normal 7 6 7 3 3 4" xfId="17637" xr:uid="{9D70DA91-48F7-4CD0-9518-4D629D7B8D35}"/>
    <cellStyle name="Normal 7 6 7 3 4" xfId="10090" xr:uid="{136BE510-F66E-4D9E-AF0B-D21EEA11AD1F}"/>
    <cellStyle name="Normal 7 6 7 3 4 2" xfId="29472" xr:uid="{C620F071-D9C4-44CC-8F65-4810C8762C5A}"/>
    <cellStyle name="Normal 7 6 7 3 4 3" xfId="20470" xr:uid="{2E6C462F-8B17-467B-992A-2AFF6727BFD9}"/>
    <cellStyle name="Normal 7 6 7 3 5" xfId="22720" xr:uid="{9EADBDAF-129B-48A4-B542-9DBCA21F384E}"/>
    <cellStyle name="Normal 7 6 7 3 6" xfId="13331" xr:uid="{4C52449C-8F2A-4028-A5A3-3704AF93FD5B}"/>
    <cellStyle name="Normal 7 6 7 4" xfId="2414" xr:uid="{00000000-0005-0000-0000-00002B090000}"/>
    <cellStyle name="Normal 7 6 7 4 2" xfId="7541" xr:uid="{08EB01D6-AB8E-4775-A28B-1EAF80F723E8}"/>
    <cellStyle name="Normal 7 6 7 4 2 2" xfId="28435" xr:uid="{96CDC6F0-1E1B-4294-95F6-6B4B18CFCCA2}"/>
    <cellStyle name="Normal 7 6 7 4 2 3" xfId="17921" xr:uid="{B996FC26-B713-4B53-919A-06E3B34AA916}"/>
    <cellStyle name="Normal 7 6 7 4 3" xfId="10374" xr:uid="{C82718F1-4981-4C5B-8D4B-47DEC2D44FA2}"/>
    <cellStyle name="Normal 7 6 7 4 3 2" xfId="20754" xr:uid="{33A6C9FE-E2BB-4FE8-A69E-B999139845C0}"/>
    <cellStyle name="Normal 7 6 7 4 4" xfId="23924" xr:uid="{8962E17B-97F8-422A-A065-8D564CAC16D7}"/>
    <cellStyle name="Normal 7 6 7 4 5" xfId="15088" xr:uid="{801BA0D2-29DD-457B-A574-172CF5D56217}"/>
    <cellStyle name="Normal 7 6 7 5" xfId="4087" xr:uid="{5447E32B-0A0F-40AE-B370-2B5373924D12}"/>
    <cellStyle name="Normal 7 6 7 5 2" xfId="8864" xr:uid="{4DD92BC6-9875-4460-9CFF-95B3697BAE4B}"/>
    <cellStyle name="Normal 7 6 7 5 2 2" xfId="28998" xr:uid="{2B955F8C-32A2-49D6-BD12-923BA7BE86AD}"/>
    <cellStyle name="Normal 7 6 7 5 2 3" xfId="19244" xr:uid="{339F6D67-D6EB-4190-A170-28821FB76135}"/>
    <cellStyle name="Normal 7 6 7 5 3" xfId="11697" xr:uid="{F50B4B69-54DE-4CA3-8803-277F5240FACE}"/>
    <cellStyle name="Normal 7 6 7 5 3 2" xfId="22077" xr:uid="{4AEA814F-AA9D-4EBF-BD8A-3ADC1E179C3F}"/>
    <cellStyle name="Normal 7 6 7 5 4" xfId="24984" xr:uid="{651AFEB9-E3F7-485D-9E17-42CBD082B1A7}"/>
    <cellStyle name="Normal 7 6 7 5 5" xfId="16411" xr:uid="{5240F479-5ADC-4124-99F2-2DF6F521B8DC}"/>
    <cellStyle name="Normal 7 6 7 6" xfId="5506" xr:uid="{7D013370-A388-4364-BB0A-927C952754BD}"/>
    <cellStyle name="Normal 7 6 7 6 2" xfId="28186" xr:uid="{27220882-AE72-42F7-9892-2AA2D872B6D2}"/>
    <cellStyle name="Normal 7 6 7 6 3" xfId="26096" xr:uid="{B8C32442-4CEC-40FB-826C-CAF41DCA68B8}"/>
    <cellStyle name="Normal 7 6 7 6 4" xfId="14802" xr:uid="{F3ACB335-189C-4282-8A6E-887CA1DA89CE}"/>
    <cellStyle name="Normal 7 6 7 7" xfId="7255" xr:uid="{9A0C3AF1-1982-425A-A7D2-2271FF6BE6FC}"/>
    <cellStyle name="Normal 7 6 7 7 2" xfId="25967" xr:uid="{DB732E0C-CE5D-46CF-8221-5040249B02DE}"/>
    <cellStyle name="Normal 7 6 7 7 3" xfId="17635" xr:uid="{8BA47303-40CB-4C40-85AD-3D9AF7C28189}"/>
    <cellStyle name="Normal 7 6 7 8" xfId="10088" xr:uid="{761919A9-7EFF-4657-BDAA-1C96AFE884F4}"/>
    <cellStyle name="Normal 7 6 7 8 2" xfId="20468" xr:uid="{11FFC442-1C67-45F5-A45D-85E4A1F393F1}"/>
    <cellStyle name="Normal 7 6 7 9" xfId="23149" xr:uid="{5BF4DAFD-94AD-489C-A856-6462CEAE81AE}"/>
    <cellStyle name="Normal 7 6 8" xfId="1512" xr:uid="{00000000-0005-0000-0000-0000C1070000}"/>
    <cellStyle name="Normal 7 6 8 10" xfId="12649" xr:uid="{554EF0C8-2CAF-4171-8C8E-D3D4A4494C79}"/>
    <cellStyle name="Normal 7 6 8 2" xfId="1513" xr:uid="{00000000-0005-0000-0000-0000C2070000}"/>
    <cellStyle name="Normal 7 6 8 2 2" xfId="3003" xr:uid="{00000000-0005-0000-0000-000031090000}"/>
    <cellStyle name="Normal 7 6 8 2 2 2" xfId="6152" xr:uid="{CC140979-0A8B-4FC7-A6E0-1DA3F65E100B}"/>
    <cellStyle name="Normal 7 6 8 2 2 2 2" xfId="27238" xr:uid="{1F315FCD-6B19-4D94-8E5D-3756A45B62F6}"/>
    <cellStyle name="Normal 7 6 8 2 2 2 3" xfId="27515" xr:uid="{2DEB4296-D487-454C-93AA-17F127C0E66A}"/>
    <cellStyle name="Normal 7 6 8 2 2 2 4" xfId="15630" xr:uid="{205D61BA-E6B1-40F9-B3D7-75B50B0AAF82}"/>
    <cellStyle name="Normal 7 6 8 2 2 3" xfId="8083" xr:uid="{826BCC74-F38F-4FEC-A952-AC965578CD6B}"/>
    <cellStyle name="Normal 7 6 8 2 2 3 2" xfId="28773" xr:uid="{656A6E39-2F70-452E-9E11-6A870201D508}"/>
    <cellStyle name="Normal 7 6 8 2 2 3 3" xfId="18463" xr:uid="{17E9700F-9E8B-40A8-BDD6-D59C4AFEF4C9}"/>
    <cellStyle name="Normal 7 6 8 2 2 4" xfId="10916" xr:uid="{5784923F-C5DA-4ED9-96C9-C9E735129722}"/>
    <cellStyle name="Normal 7 6 8 2 2 4 2" xfId="21296" xr:uid="{E094762C-B45A-4663-BAA3-BF7302EC2FD6}"/>
    <cellStyle name="Normal 7 6 8 2 2 5" xfId="24589" xr:uid="{B7D3F56C-7CBC-40E0-8725-AD3257430DA5}"/>
    <cellStyle name="Normal 7 6 8 2 2 6" xfId="13505" xr:uid="{817E433A-E7F3-491F-83E8-97ED8CB429A3}"/>
    <cellStyle name="Normal 7 6 8 2 3" xfId="5510" xr:uid="{52CF00B2-7171-4170-A4FE-F6A5EE947A9D}"/>
    <cellStyle name="Normal 7 6 8 2 3 2" xfId="25043" xr:uid="{DC7F0F18-D9DC-47CB-BA79-F5EB7F822477}"/>
    <cellStyle name="Normal 7 6 8 2 3 3" xfId="27051" xr:uid="{A7714589-F090-46F3-9ABF-D91F8E2BAFD3}"/>
    <cellStyle name="Normal 7 6 8 2 3 4" xfId="14806" xr:uid="{62FC836F-55EE-49EC-A952-822D62A01DDC}"/>
    <cellStyle name="Normal 7 6 8 2 4" xfId="7259" xr:uid="{CD7CFFB2-EE8E-4FEC-B5F5-93CCF6AC1410}"/>
    <cellStyle name="Normal 7 6 8 2 4 2" xfId="27801" xr:uid="{72607EB8-5B14-491F-90F5-7C9C14E39708}"/>
    <cellStyle name="Normal 7 6 8 2 4 3" xfId="26950" xr:uid="{33E49809-0D74-482A-B4ED-F288A9708BA5}"/>
    <cellStyle name="Normal 7 6 8 2 4 4" xfId="17639" xr:uid="{9FC55906-7CB2-4561-8C40-99CC00785CB7}"/>
    <cellStyle name="Normal 7 6 8 2 5" xfId="10092" xr:uid="{789D05B8-2E3D-4ECC-A80D-2993A33489FB}"/>
    <cellStyle name="Normal 7 6 8 2 5 2" xfId="29473" xr:uid="{667EB77B-1A80-4318-AD74-42920ADC3936}"/>
    <cellStyle name="Normal 7 6 8 2 5 3" xfId="20472" xr:uid="{F5E30A7E-E2DF-4D4B-B6B6-CB117F302806}"/>
    <cellStyle name="Normal 7 6 8 2 6" xfId="25132" xr:uid="{9A77F4ED-6C9E-4E29-BFBB-3F66EA865EB2}"/>
    <cellStyle name="Normal 7 6 8 2 7" xfId="12807" xr:uid="{B7D3FC20-7E19-4C7C-84AB-95CECF16A3AC}"/>
    <cellStyle name="Normal 7 6 8 3" xfId="1514" xr:uid="{00000000-0005-0000-0000-0000C3070000}"/>
    <cellStyle name="Normal 7 6 8 3 2" xfId="5511" xr:uid="{B72048B6-0134-4663-BD71-836DDABD42ED}"/>
    <cellStyle name="Normal 7 6 8 3 2 2" xfId="26431" xr:uid="{D360AD84-AB31-47D4-9B09-6CC34916B15E}"/>
    <cellStyle name="Normal 7 6 8 3 2 3" xfId="27464" xr:uid="{966EDC14-457F-4731-9E9E-9A7D295841F5}"/>
    <cellStyle name="Normal 7 6 8 3 2 4" xfId="14807" xr:uid="{4A3FC10F-15B4-4416-90A8-97C0218A902C}"/>
    <cellStyle name="Normal 7 6 8 3 3" xfId="7260" xr:uid="{DD2F54F9-01EF-41D5-8D71-BAEA5EB97AB2}"/>
    <cellStyle name="Normal 7 6 8 3 3 2" xfId="28731" xr:uid="{61D759C3-F0AF-4F79-8D32-4CD39E251A9F}"/>
    <cellStyle name="Normal 7 6 8 3 3 3" xfId="27143" xr:uid="{6079D208-AA83-4A3C-9F0C-DA77242C1108}"/>
    <cellStyle name="Normal 7 6 8 3 3 4" xfId="17640" xr:uid="{12C583DD-6D8F-43DD-81FA-89F597737CEB}"/>
    <cellStyle name="Normal 7 6 8 3 4" xfId="10093" xr:uid="{C6049051-5F2D-4558-9F0E-33787B49DD90}"/>
    <cellStyle name="Normal 7 6 8 3 4 2" xfId="29474" xr:uid="{C3490728-ADAD-44F7-9697-9906C012B277}"/>
    <cellStyle name="Normal 7 6 8 3 4 3" xfId="20473" xr:uid="{A75AB428-9466-42F3-B9BB-2CC6E5C59975}"/>
    <cellStyle name="Normal 7 6 8 3 5" xfId="22979" xr:uid="{F6DBF923-C9F4-4D49-9494-65B04710DE73}"/>
    <cellStyle name="Normal 7 6 8 3 6" xfId="13332" xr:uid="{1369D01F-A10E-49C7-82AB-9D1E5C89697F}"/>
    <cellStyle name="Normal 7 6 8 4" xfId="2415" xr:uid="{00000000-0005-0000-0000-00002F090000}"/>
    <cellStyle name="Normal 7 6 8 4 2" xfId="7542" xr:uid="{C11B5D9B-82E1-4B2F-A1E0-57C0FAA092D5}"/>
    <cellStyle name="Normal 7 6 8 4 2 2" xfId="26461" xr:uid="{99F765B3-02EF-448A-A5DE-D643F9456262}"/>
    <cellStyle name="Normal 7 6 8 4 2 3" xfId="17922" xr:uid="{5D816BAD-016A-4946-9938-937901AC8CE7}"/>
    <cellStyle name="Normal 7 6 8 4 3" xfId="10375" xr:uid="{2F18354F-5E69-4AA1-9CAE-C436E194D724}"/>
    <cellStyle name="Normal 7 6 8 4 3 2" xfId="20755" xr:uid="{69FD87EF-4DC7-4390-B4C4-2BFBBEBCC2CF}"/>
    <cellStyle name="Normal 7 6 8 4 4" xfId="24813" xr:uid="{604949DB-AF2B-489E-ADD6-7C677EF3D0E1}"/>
    <cellStyle name="Normal 7 6 8 4 5" xfId="15089" xr:uid="{5DED99FE-B5E4-4BD5-99B2-F71871C767A3}"/>
    <cellStyle name="Normal 7 6 8 5" xfId="4088" xr:uid="{D9041D1F-885D-434D-AAE9-9E4554E7130B}"/>
    <cellStyle name="Normal 7 6 8 5 2" xfId="8865" xr:uid="{227165F0-0C24-47CF-B5D0-CBC412E44D02}"/>
    <cellStyle name="Normal 7 6 8 5 2 2" xfId="28999" xr:uid="{E80C4487-2BB7-4CB7-86BD-0A5C32B56ADA}"/>
    <cellStyle name="Normal 7 6 8 5 2 3" xfId="19245" xr:uid="{0DACE2F1-CE37-44B0-A659-77EB73846BBE}"/>
    <cellStyle name="Normal 7 6 8 5 3" xfId="11698" xr:uid="{D90B6D2A-7125-4880-909F-BEC13BECF37D}"/>
    <cellStyle name="Normal 7 6 8 5 3 2" xfId="22078" xr:uid="{B07C2314-2E84-479C-95B7-AD9FAFB85B34}"/>
    <cellStyle name="Normal 7 6 8 5 4" xfId="22812" xr:uid="{62FF5670-8968-49EF-B138-03D58E0DC197}"/>
    <cellStyle name="Normal 7 6 8 5 5" xfId="16412" xr:uid="{D25DEB90-37FF-49D3-91CF-BEBF5CF42DB4}"/>
    <cellStyle name="Normal 7 6 8 6" xfId="5509" xr:uid="{158CAD52-D7BF-4F02-8F11-03D9841D0936}"/>
    <cellStyle name="Normal 7 6 8 6 2" xfId="27230" xr:uid="{C56D41CB-4D33-4319-B9D1-37B83C6813E8}"/>
    <cellStyle name="Normal 7 6 8 6 3" xfId="28505" xr:uid="{9A3C800A-03FC-41E2-9A02-1689263DA470}"/>
    <cellStyle name="Normal 7 6 8 6 4" xfId="14805" xr:uid="{7DE166AB-36BD-4CEF-B846-4F5428411E67}"/>
    <cellStyle name="Normal 7 6 8 7" xfId="7258" xr:uid="{6D67B509-3936-48F8-B3E7-C1597928E3DF}"/>
    <cellStyle name="Normal 7 6 8 7 2" xfId="26352" xr:uid="{14C69467-F8F7-4C34-9E1B-82A31847E70A}"/>
    <cellStyle name="Normal 7 6 8 7 3" xfId="17638" xr:uid="{E57FAD4F-7EDC-4D4A-85AE-C8312005B7E4}"/>
    <cellStyle name="Normal 7 6 8 8" xfId="10091" xr:uid="{81DB28D6-C3A6-426F-97FC-0A0E81209779}"/>
    <cellStyle name="Normal 7 6 8 8 2" xfId="20471" xr:uid="{5D1CE01E-DF35-4B11-8062-5C3761B2B427}"/>
    <cellStyle name="Normal 7 6 8 9" xfId="25387" xr:uid="{B3F5AD1B-E2A5-4545-A3E7-526CFA7A2F0B}"/>
    <cellStyle name="Normal 7 6 9" xfId="1515" xr:uid="{00000000-0005-0000-0000-0000C4070000}"/>
    <cellStyle name="Normal 7 6 9 2" xfId="30416" xr:uid="{AB45C2D4-D1A5-4191-A2B5-6B3B04A57500}"/>
    <cellStyle name="Normal 7 6 9 3" xfId="30417" xr:uid="{878EED05-4C5D-4667-BCA2-DAD249232A25}"/>
    <cellStyle name="Normal 7 6 9 3 2" xfId="30570" xr:uid="{1BBA716F-322A-443F-9F1C-34B4B91E48F1}"/>
    <cellStyle name="Normal 7 6 9 3 2 2" xfId="30609" xr:uid="{4BD1B694-F951-4017-95A9-FF534FEB7058}"/>
    <cellStyle name="Normal 7 6 9 3 2 3" xfId="30628" xr:uid="{D926D891-B7C7-4693-8B9F-A282844D3DAF}"/>
    <cellStyle name="Normal 7 6 9 3 2 4" xfId="30935" xr:uid="{D974361E-AECE-4B32-BC25-92B53BFBEF24}"/>
    <cellStyle name="Normal 7 6 9 3 3" xfId="30596" xr:uid="{1CB22FE2-C93E-4B7A-9F83-F05BC42F8988}"/>
    <cellStyle name="Normal 7 6 9 3 3 2" xfId="30637" xr:uid="{0E85BEEA-8502-4FB9-9D7B-9B39FC6894C4}"/>
    <cellStyle name="Normal 7 6 9 3 3 3" xfId="30948" xr:uid="{10A0B2B1-C014-460B-B97B-1F8715293478}"/>
    <cellStyle name="Normal 7 6 9 3 4" xfId="30625" xr:uid="{D5B2EEA1-BA41-4ECF-8645-DC7FCB362E6F}"/>
    <cellStyle name="Normal 7 6 9 3 5" xfId="30923" xr:uid="{59272B79-6782-498A-A565-B27F383EE7E8}"/>
    <cellStyle name="Normal 7 6 9 4" xfId="30573" xr:uid="{AF443EFD-BF75-488F-8C96-3A07A286175C}"/>
    <cellStyle name="Normal 7 6 9 4 2" xfId="30612" xr:uid="{93E0A71D-1FCA-4C1A-8893-2D82F9B7C858}"/>
    <cellStyle name="Normal 7 6 9 4 3" xfId="30631" xr:uid="{32F1BC2F-10D3-4E71-AD07-986C280704B2}"/>
    <cellStyle name="Normal 7 6 9 4 4" xfId="30939" xr:uid="{D4C2894F-E69E-46C0-825F-9DFEC6921BF8}"/>
    <cellStyle name="Normal 7 7" xfId="1516" xr:uid="{00000000-0005-0000-0000-0000C5070000}"/>
    <cellStyle name="Normal 7 7 10" xfId="5512" xr:uid="{B65931B3-EFA4-461D-A169-E0EDDDD36F2D}"/>
    <cellStyle name="Normal 7 7 10 2" xfId="14808" xr:uid="{0644F959-A9B9-428F-B781-384083067488}"/>
    <cellStyle name="Normal 7 7 11" xfId="7261" xr:uid="{F781D481-6E98-44FC-931A-7A16F23FEF0F}"/>
    <cellStyle name="Normal 7 7 11 2" xfId="17641" xr:uid="{882EE3F5-913E-4D35-BF8A-106AC651D1DB}"/>
    <cellStyle name="Normal 7 7 12" xfId="10094" xr:uid="{0A216596-F8DE-459F-BF6E-75A6C3E8BDD6}"/>
    <cellStyle name="Normal 7 7 12 2" xfId="20474" xr:uid="{8091C60B-559A-4150-8F18-7605712FBE1A}"/>
    <cellStyle name="Normal 7 7 13" xfId="24126" xr:uid="{76ABBC37-BB4A-4EAE-8FEE-A63D322C2D72}"/>
    <cellStyle name="Normal 7 7 14" xfId="12416" xr:uid="{A1FE8148-2A66-4DAD-8241-526212D23733}"/>
    <cellStyle name="Normal 7 7 2" xfId="1517" xr:uid="{00000000-0005-0000-0000-0000C6070000}"/>
    <cellStyle name="Normal 7 7 2 10" xfId="7262" xr:uid="{5725BABE-2C86-4433-A52E-0A0E203CEAA2}"/>
    <cellStyle name="Normal 7 7 2 10 2" xfId="17642" xr:uid="{2CF5C8C6-EF94-41E7-AE84-942A241CE748}"/>
    <cellStyle name="Normal 7 7 2 11" xfId="10095" xr:uid="{503BA08A-61CD-4257-80A0-F8CED33380E4}"/>
    <cellStyle name="Normal 7 7 2 11 2" xfId="20475" xr:uid="{1CE5763B-B8A7-4049-AAB9-D0EFD31794BE}"/>
    <cellStyle name="Normal 7 7 2 12" xfId="23661" xr:uid="{203F4F39-A45F-4E4A-BC0F-0D7F44832D20}"/>
    <cellStyle name="Normal 7 7 2 13" xfId="12476" xr:uid="{FE7C9CD0-B5EC-4C63-98D6-58344E375680}"/>
    <cellStyle name="Normal 7 7 2 2" xfId="1518" xr:uid="{00000000-0005-0000-0000-0000C7070000}"/>
    <cellStyle name="Normal 7 7 2 2 10" xfId="13041" xr:uid="{68D862B1-D3A2-4966-8087-882C6E650677}"/>
    <cellStyle name="Normal 7 7 2 2 2" xfId="2851" xr:uid="{00000000-0005-0000-0000-000037090000}"/>
    <cellStyle name="Normal 7 7 2 2 2 2" xfId="3502" xr:uid="{00000000-0005-0000-0000-000038090000}"/>
    <cellStyle name="Normal 7 7 2 2 2 2 2" xfId="6554" xr:uid="{8A7F56BB-97F8-43CC-8A61-6B07154BC05C}"/>
    <cellStyle name="Normal 7 7 2 2 2 2 2 2" xfId="28594" xr:uid="{97BDA337-4F9D-4FD6-A3AC-7B1075FE8142}"/>
    <cellStyle name="Normal 7 7 2 2 2 2 2 3" xfId="16127" xr:uid="{749F2506-1275-4FE1-9B3C-CDBBA18209C4}"/>
    <cellStyle name="Normal 7 7 2 2 2 2 3" xfId="8580" xr:uid="{A27FDD61-B51F-4FF3-A34D-50C81E058EA0}"/>
    <cellStyle name="Normal 7 7 2 2 2 2 3 2" xfId="18960" xr:uid="{070E0826-5C0A-4EAC-A5D5-B9B8AE0D3F26}"/>
    <cellStyle name="Normal 7 7 2 2 2 2 4" xfId="11413" xr:uid="{AD85F889-70BF-4B6F-86E2-4CAF020A8D65}"/>
    <cellStyle name="Normal 7 7 2 2 2 2 4 2" xfId="21793" xr:uid="{666F27A8-083A-41CF-B434-33B854BF45B3}"/>
    <cellStyle name="Normal 7 7 2 2 2 2 5" xfId="23128" xr:uid="{1544CB35-C14E-4597-954C-49812D8BC5E9}"/>
    <cellStyle name="Normal 7 7 2 2 2 2 6" xfId="14100" xr:uid="{39E9F013-8260-4ABF-8905-3CF26F0B8C49}"/>
    <cellStyle name="Normal 7 7 2 2 2 3" xfId="4380" xr:uid="{85F90BBB-79EA-478E-BDB4-7E8FEF344D4D}"/>
    <cellStyle name="Normal 7 7 2 2 2 3 2" xfId="9152" xr:uid="{38B64029-21D7-4897-BA77-1B347FF4F390}"/>
    <cellStyle name="Normal 7 7 2 2 2 3 2 2" xfId="29195" xr:uid="{06DD33A1-CE5A-4EB3-BCBC-B5C0CA49173F}"/>
    <cellStyle name="Normal 7 7 2 2 2 3 2 3" xfId="19532" xr:uid="{A598D3CF-E9CF-409E-8B97-CC87BF0FF12F}"/>
    <cellStyle name="Normal 7 7 2 2 2 3 3" xfId="11985" xr:uid="{D373C97D-45CF-4BEF-A073-82DDB7413D83}"/>
    <cellStyle name="Normal 7 7 2 2 2 3 3 2" xfId="22365" xr:uid="{BEC795A3-CE18-4BE7-BBEC-62059D814D08}"/>
    <cellStyle name="Normal 7 7 2 2 2 3 4" xfId="25310" xr:uid="{1D2493A3-FDCA-495A-A00D-9054AC1C4C25}"/>
    <cellStyle name="Normal 7 7 2 2 2 3 5" xfId="16699" xr:uid="{BA564E98-3E95-425F-9FA4-5844E35C1F0A}"/>
    <cellStyle name="Normal 7 7 2 2 2 4" xfId="6064" xr:uid="{4913AD3F-20F7-4BDA-9BB3-4CE0BCC21811}"/>
    <cellStyle name="Normal 7 7 2 2 2 4 2" xfId="27102" xr:uid="{8A02BD49-AC21-4A59-ABA4-8342BADB1107}"/>
    <cellStyle name="Normal 7 7 2 2 2 4 3" xfId="15520" xr:uid="{EDB941BA-97FF-4D0B-8BF8-E415CA77F7C7}"/>
    <cellStyle name="Normal 7 7 2 2 2 5" xfId="7973" xr:uid="{83DC090E-6FEF-4203-A51F-15D01AE05D3E}"/>
    <cellStyle name="Normal 7 7 2 2 2 5 2" xfId="18353" xr:uid="{2B273C8A-00DB-48EA-81A1-692E752B9199}"/>
    <cellStyle name="Normal 7 7 2 2 2 6" xfId="10806" xr:uid="{ECE1C341-1B68-4022-8AEA-999CFBB31D2C}"/>
    <cellStyle name="Normal 7 7 2 2 2 6 2" xfId="21186" xr:uid="{2C6C8BF7-8425-4C9F-9CE3-1FD679234A8B}"/>
    <cellStyle name="Normal 7 7 2 2 2 7" xfId="22808" xr:uid="{9745E6A6-F7C5-449A-A002-2EFF8514DA9F}"/>
    <cellStyle name="Normal 7 7 2 2 2 8" xfId="13335" xr:uid="{F701AE6D-CFB1-425D-8A6E-47148B9CE4F5}"/>
    <cellStyle name="Normal 7 7 2 2 3" xfId="3503" xr:uid="{00000000-0005-0000-0000-000039090000}"/>
    <cellStyle name="Normal 7 7 2 2 3 2" xfId="4610" xr:uid="{CE2BAE83-4160-4C93-BE4F-5776AB29D064}"/>
    <cellStyle name="Normal 7 7 2 2 3 2 2" xfId="9382" xr:uid="{611FFDF8-3421-4D2D-8B18-059E921A591E}"/>
    <cellStyle name="Normal 7 7 2 2 3 2 2 2" xfId="19762" xr:uid="{60986F51-A049-4B2D-98B9-635DA865E423}"/>
    <cellStyle name="Normal 7 7 2 2 3 2 3" xfId="12215" xr:uid="{B849224E-1C69-47F9-A9C3-81F3BDC81132}"/>
    <cellStyle name="Normal 7 7 2 2 3 2 3 2" xfId="22595" xr:uid="{9A475CEB-EAD1-42D7-A212-781A1D748227}"/>
    <cellStyle name="Normal 7 7 2 2 3 2 4" xfId="27483" xr:uid="{2695481F-4E16-4567-94BC-F425171C3220}"/>
    <cellStyle name="Normal 7 7 2 2 3 2 5" xfId="16929" xr:uid="{CFFD335A-CFC9-483B-9AA9-8A636E873DAD}"/>
    <cellStyle name="Normal 7 7 2 2 3 3" xfId="6555" xr:uid="{6A997E21-21D9-4D28-BB9F-EFF44D1DEC54}"/>
    <cellStyle name="Normal 7 7 2 2 3 3 2" xfId="16128" xr:uid="{98EA32EC-176A-4F2A-A1E5-AB0855E7FDF9}"/>
    <cellStyle name="Normal 7 7 2 2 3 4" xfId="8581" xr:uid="{A94759A3-7CAD-458E-AFD5-E11467111F6E}"/>
    <cellStyle name="Normal 7 7 2 2 3 4 2" xfId="18961" xr:uid="{F67D37A4-7FAD-4B31-817F-AD4EC7DD8553}"/>
    <cellStyle name="Normal 7 7 2 2 3 5" xfId="11414" xr:uid="{4FDF9CA4-E128-44DD-9D8E-A74EA72AE15C}"/>
    <cellStyle name="Normal 7 7 2 2 3 5 2" xfId="21794" xr:uid="{2124FE84-72A1-4CA6-9CBA-212E6C07F703}"/>
    <cellStyle name="Normal 7 7 2 2 3 6" xfId="25124" xr:uid="{CA259301-9E2C-45FF-8833-2E2A107B0C1C}"/>
    <cellStyle name="Normal 7 7 2 2 3 7" xfId="14101" xr:uid="{05C014A3-96AE-4AB2-AC0C-ECF1386EEE7D}"/>
    <cellStyle name="Normal 7 7 2 2 4" xfId="3501" xr:uid="{00000000-0005-0000-0000-00003A090000}"/>
    <cellStyle name="Normal 7 7 2 2 4 2" xfId="6553" xr:uid="{B95E6696-FDC6-4E21-8239-05764AEE9548}"/>
    <cellStyle name="Normal 7 7 2 2 4 2 2" xfId="28429" xr:uid="{06B56C5B-3707-41FB-BA0C-C9CA506A321E}"/>
    <cellStyle name="Normal 7 7 2 2 4 2 3" xfId="16126" xr:uid="{EC1CB896-F84C-4D63-9AA4-FA793E838C91}"/>
    <cellStyle name="Normal 7 7 2 2 4 3" xfId="8579" xr:uid="{195E87B3-5AA1-4A48-A601-AD26DCC7C1F0}"/>
    <cellStyle name="Normal 7 7 2 2 4 3 2" xfId="18959" xr:uid="{F962E145-9005-4470-9F8D-C8C2B973C01D}"/>
    <cellStyle name="Normal 7 7 2 2 4 4" xfId="11412" xr:uid="{DA19A551-FC06-42D2-8792-781DC09997D7}"/>
    <cellStyle name="Normal 7 7 2 2 4 4 2" xfId="21792" xr:uid="{8174A278-1E41-4832-A302-CBBAE22B57A2}"/>
    <cellStyle name="Normal 7 7 2 2 4 5" xfId="22769" xr:uid="{A0C9C968-AA72-45F4-9E8F-B6D3CF0D4FC2}"/>
    <cellStyle name="Normal 7 7 2 2 4 6" xfId="14099" xr:uid="{353CAE13-8D4C-46D6-9905-B586747E12DF}"/>
    <cellStyle name="Normal 7 7 2 2 5" xfId="4242" xr:uid="{02C7555F-C4FD-492B-8F94-B1D216A041FD}"/>
    <cellStyle name="Normal 7 7 2 2 5 2" xfId="9014" xr:uid="{7DF9B4B5-E7FA-41F8-B2DB-8E3BC72C2903}"/>
    <cellStyle name="Normal 7 7 2 2 5 2 2" xfId="29085" xr:uid="{BBB082D7-D16D-4803-ABDB-876E5E068720}"/>
    <cellStyle name="Normal 7 7 2 2 5 2 3" xfId="19394" xr:uid="{F570B7DD-221F-47C6-9633-EBAF1981BB43}"/>
    <cellStyle name="Normal 7 7 2 2 5 3" xfId="11847" xr:uid="{76711169-FECD-4892-B761-A9AFAFC415D1}"/>
    <cellStyle name="Normal 7 7 2 2 5 3 2" xfId="22227" xr:uid="{4BB2516E-AEFA-4EA7-A252-4C1E062D57F0}"/>
    <cellStyle name="Normal 7 7 2 2 5 4" xfId="24415" xr:uid="{170A7A7D-C5AD-4006-AFF0-83ABD7F0A9D6}"/>
    <cellStyle name="Normal 7 7 2 2 5 5" xfId="16561" xr:uid="{25434C06-C725-4848-8B23-7CB867832F3D}"/>
    <cellStyle name="Normal 7 7 2 2 6" xfId="5514" xr:uid="{EA6BF84F-EF85-44FD-B505-0BD2CD2D6439}"/>
    <cellStyle name="Normal 7 7 2 2 6 2" xfId="26751" xr:uid="{535669B0-D7BE-4815-953A-A0E07F2ECAA3}"/>
    <cellStyle name="Normal 7 7 2 2 6 3" xfId="14810" xr:uid="{4A8885DF-14D8-480D-ABE4-644DA944A0A4}"/>
    <cellStyle name="Normal 7 7 2 2 7" xfId="7263" xr:uid="{AA3516CF-9252-4C9E-9A3F-AAC0CBFA7F80}"/>
    <cellStyle name="Normal 7 7 2 2 7 2" xfId="17643" xr:uid="{7FFE5E33-05BA-4D50-A39E-539BBC0007B4}"/>
    <cellStyle name="Normal 7 7 2 2 8" xfId="10096" xr:uid="{334158FD-A5F5-4E42-A86B-BA8B0A40062D}"/>
    <cellStyle name="Normal 7 7 2 2 8 2" xfId="20476" xr:uid="{9DE1F241-217F-4C6A-9172-1BFCA0E5912A}"/>
    <cellStyle name="Normal 7 7 2 2 9" xfId="22728" xr:uid="{BB04A600-8A16-4C3E-9E6F-DC38BB302AC7}"/>
    <cellStyle name="Normal 7 7 2 3" xfId="2850" xr:uid="{00000000-0005-0000-0000-00003B090000}"/>
    <cellStyle name="Normal 7 7 2 3 2" xfId="3504" xr:uid="{00000000-0005-0000-0000-00003C090000}"/>
    <cellStyle name="Normal 7 7 2 3 2 2" xfId="6556" xr:uid="{74C32873-4400-4FDE-BE43-EBFF4EB983DA}"/>
    <cellStyle name="Normal 7 7 2 3 2 2 2" xfId="28232" xr:uid="{CC7EF20A-BAF7-4373-81C4-99490C3B13DD}"/>
    <cellStyle name="Normal 7 7 2 3 2 2 3" xfId="16129" xr:uid="{C8D02C5F-17F1-4725-9205-7E487E442A5B}"/>
    <cellStyle name="Normal 7 7 2 3 2 3" xfId="8582" xr:uid="{75B88EDC-E732-4C87-8875-B89974FECFEF}"/>
    <cellStyle name="Normal 7 7 2 3 2 3 2" xfId="18962" xr:uid="{47FD6994-A31C-4DA0-826F-BB8704FBEB0B}"/>
    <cellStyle name="Normal 7 7 2 3 2 4" xfId="11415" xr:uid="{360655D1-6344-4F6B-BF55-EE289793D602}"/>
    <cellStyle name="Normal 7 7 2 3 2 4 2" xfId="21795" xr:uid="{2C9FEAA2-CA1A-4DDB-B8E3-59DB57CAF968}"/>
    <cellStyle name="Normal 7 7 2 3 2 5" xfId="24327" xr:uid="{E303D694-140B-447F-A192-9E37FB506793}"/>
    <cellStyle name="Normal 7 7 2 3 2 6" xfId="14102" xr:uid="{D99ABD0F-A978-4142-958A-BDD5E38D9E01}"/>
    <cellStyle name="Normal 7 7 2 3 3" xfId="4379" xr:uid="{11705BEB-5E02-4E11-AB5F-7A28B705A6EB}"/>
    <cellStyle name="Normal 7 7 2 3 3 2" xfId="9151" xr:uid="{DC88A757-CBE9-4871-98FB-470EF2AF4483}"/>
    <cellStyle name="Normal 7 7 2 3 3 2 2" xfId="29194" xr:uid="{CE364987-8BB2-408D-A423-FE4299C75767}"/>
    <cellStyle name="Normal 7 7 2 3 3 2 3" xfId="19531" xr:uid="{D6DF9143-5493-4087-869E-2B14BCB446BF}"/>
    <cellStyle name="Normal 7 7 2 3 3 3" xfId="11984" xr:uid="{441CD3BF-032E-462C-8A92-46A68399F7E4}"/>
    <cellStyle name="Normal 7 7 2 3 3 3 2" xfId="22364" xr:uid="{767C7C25-FFA2-4DD6-B662-D9ECA62A27F9}"/>
    <cellStyle name="Normal 7 7 2 3 3 4" xfId="23599" xr:uid="{6C98C5C0-C0B6-48E1-9DC3-5C7AFA9B2A2C}"/>
    <cellStyle name="Normal 7 7 2 3 3 5" xfId="16698" xr:uid="{26064FA9-A3CF-49E6-A2AE-E6CFDEF805AB}"/>
    <cellStyle name="Normal 7 7 2 3 4" xfId="6063" xr:uid="{910300EE-64A3-4AA8-9876-D5905525DDE7}"/>
    <cellStyle name="Normal 7 7 2 3 4 2" xfId="27192" xr:uid="{D6837CDE-3448-4E7A-8B46-01FF125A9F72}"/>
    <cellStyle name="Normal 7 7 2 3 4 3" xfId="15519" xr:uid="{ECF19E94-8C03-4482-B0B9-EDF99F2F95F9}"/>
    <cellStyle name="Normal 7 7 2 3 5" xfId="7972" xr:uid="{8D198D18-1126-4592-9441-15F49CA4550B}"/>
    <cellStyle name="Normal 7 7 2 3 5 2" xfId="18352" xr:uid="{4BB0996E-FB10-4A95-A636-B4C9250FCC36}"/>
    <cellStyle name="Normal 7 7 2 3 6" xfId="10805" xr:uid="{8AE028EE-40DB-4E3F-B2AC-45A6795FA071}"/>
    <cellStyle name="Normal 7 7 2 3 6 2" xfId="21185" xr:uid="{442527F8-D175-426B-8BCF-89A0BDD12D2A}"/>
    <cellStyle name="Normal 7 7 2 3 7" xfId="23249" xr:uid="{FE9FFA83-38C0-434F-9212-EDB55AC66800}"/>
    <cellStyle name="Normal 7 7 2 3 8" xfId="13334" xr:uid="{2AB79A17-E891-4166-B5A1-3B7735F0A94E}"/>
    <cellStyle name="Normal 7 7 2 4" xfId="3505" xr:uid="{00000000-0005-0000-0000-00003D090000}"/>
    <cellStyle name="Normal 7 7 2 4 2" xfId="4611" xr:uid="{18CAA640-6556-42AE-8F98-37BA36952E4C}"/>
    <cellStyle name="Normal 7 7 2 4 2 2" xfId="9383" xr:uid="{F93D302A-ABD3-47F5-ABAC-118282B8BA8D}"/>
    <cellStyle name="Normal 7 7 2 4 2 2 2" xfId="19763" xr:uid="{3BAB0E7C-A9A2-4610-B07F-49103E3E2BFF}"/>
    <cellStyle name="Normal 7 7 2 4 2 3" xfId="12216" xr:uid="{0290D4EB-95E3-4800-B034-DE84BE33121E}"/>
    <cellStyle name="Normal 7 7 2 4 2 3 2" xfId="22596" xr:uid="{63B5A958-CD44-4AA4-8665-DFA2B6927A0F}"/>
    <cellStyle name="Normal 7 7 2 4 2 4" xfId="26734" xr:uid="{83471AB3-1BEA-47B6-A89A-DC88358E0FC5}"/>
    <cellStyle name="Normal 7 7 2 4 2 5" xfId="16930" xr:uid="{01CBAAEA-9B2E-4411-A2DF-09E44DB7863D}"/>
    <cellStyle name="Normal 7 7 2 4 3" xfId="6557" xr:uid="{2C4972A3-539A-4EEF-81DF-322B26E56178}"/>
    <cellStyle name="Normal 7 7 2 4 3 2" xfId="16130" xr:uid="{7F54276A-4DED-4EE8-B380-72562D86ADE1}"/>
    <cellStyle name="Normal 7 7 2 4 4" xfId="8583" xr:uid="{02F6784B-F759-42E7-B1D2-3BF47A98356E}"/>
    <cellStyle name="Normal 7 7 2 4 4 2" xfId="18963" xr:uid="{5394B1FA-B686-44C9-AB3D-FD4E8C76B3BF}"/>
    <cellStyle name="Normal 7 7 2 4 5" xfId="11416" xr:uid="{78A4CAEC-81D6-4084-A8BB-60CCFA5D6450}"/>
    <cellStyle name="Normal 7 7 2 4 5 2" xfId="21796" xr:uid="{FB44EFB1-93E2-4525-8CD0-5B3A0590DE40}"/>
    <cellStyle name="Normal 7 7 2 4 6" xfId="25476" xr:uid="{FC04CEE0-1EF2-49D9-B678-B5E49C2DCCC7}"/>
    <cellStyle name="Normal 7 7 2 4 7" xfId="14103" xr:uid="{2DF58188-7F74-40DC-81D6-0BE8F5911262}"/>
    <cellStyle name="Normal 7 7 2 5" xfId="3500" xr:uid="{00000000-0005-0000-0000-00003E090000}"/>
    <cellStyle name="Normal 7 7 2 5 2" xfId="6552" xr:uid="{744E8FEC-BB66-403F-9219-1A9096D30CA3}"/>
    <cellStyle name="Normal 7 7 2 5 2 2" xfId="27446" xr:uid="{4318EE14-9EA5-4287-A009-C15F27EE49EF}"/>
    <cellStyle name="Normal 7 7 2 5 2 3" xfId="16125" xr:uid="{7CDE6C64-659F-4DE3-BD73-7B8A01EE1139}"/>
    <cellStyle name="Normal 7 7 2 5 3" xfId="8578" xr:uid="{4F0CB3D6-4986-472E-916C-8026CE28F1AA}"/>
    <cellStyle name="Normal 7 7 2 5 3 2" xfId="18958" xr:uid="{4A82204B-4A83-43F6-A1E7-B1AC6F7EF695}"/>
    <cellStyle name="Normal 7 7 2 5 4" xfId="11411" xr:uid="{2A46D254-9B3E-4597-946D-E560017E6407}"/>
    <cellStyle name="Normal 7 7 2 5 4 2" xfId="21791" xr:uid="{A75CC807-F6BC-48DB-9BFC-9CBCF0E393EB}"/>
    <cellStyle name="Normal 7 7 2 5 5" xfId="23076" xr:uid="{38185F1E-9A85-4922-ACD6-988073C3BE36}"/>
    <cellStyle name="Normal 7 7 2 5 6" xfId="14098" xr:uid="{AD4F087C-6797-4F8B-BC18-D91177481C8F}"/>
    <cellStyle name="Normal 7 7 2 6" xfId="2550" xr:uid="{00000000-0005-0000-0000-00003F090000}"/>
    <cellStyle name="Normal 7 7 2 6 2" xfId="5822" xr:uid="{55FDA0E5-B7A5-4C7D-A6AE-4E27236F019B}"/>
    <cellStyle name="Normal 7 7 2 6 2 2" xfId="26759" xr:uid="{FF5A90EE-9ED1-4201-8BAA-0570895F5DFD}"/>
    <cellStyle name="Normal 7 7 2 6 2 3" xfId="15222" xr:uid="{A1833B6B-45CB-4E2E-A29F-F98B210BA2AC}"/>
    <cellStyle name="Normal 7 7 2 6 3" xfId="7675" xr:uid="{0C046EB4-3079-4CF8-9250-B840841387EF}"/>
    <cellStyle name="Normal 7 7 2 6 3 2" xfId="18055" xr:uid="{A1819B08-C3E9-4709-9A61-311CE1A80C26}"/>
    <cellStyle name="Normal 7 7 2 6 4" xfId="10508" xr:uid="{E135B376-9EE0-4910-850C-9FF8DEC2F005}"/>
    <cellStyle name="Normal 7 7 2 6 4 2" xfId="20888" xr:uid="{D478F345-D789-4531-974D-0DB27AF6DCEE}"/>
    <cellStyle name="Normal 7 7 2 6 5" xfId="22828" xr:uid="{F828551F-C002-41D8-91B3-2456343F7AB8}"/>
    <cellStyle name="Normal 7 7 2 6 6" xfId="12938" xr:uid="{6466CFE4-7C87-4F70-A313-C28E5FA435CD}"/>
    <cellStyle name="Normal 7 7 2 7" xfId="2244" xr:uid="{00000000-0005-0000-0000-000035090000}"/>
    <cellStyle name="Normal 7 7 2 7 2" xfId="7371" xr:uid="{C90A7C76-9FBA-4F49-B74D-620A284E05B2}"/>
    <cellStyle name="Normal 7 7 2 7 2 2" xfId="17751" xr:uid="{214AC6BA-9E2E-4049-869A-D296B8488A81}"/>
    <cellStyle name="Normal 7 7 2 7 3" xfId="10204" xr:uid="{222B8ACB-F360-48CC-9C41-5C5F6E216311}"/>
    <cellStyle name="Normal 7 7 2 7 3 2" xfId="20584" xr:uid="{8EBA7DCE-D183-4FAA-B2B3-C3CAC029ADDA}"/>
    <cellStyle name="Normal 7 7 2 7 4" xfId="25369" xr:uid="{A2861691-64ED-4C59-A9EB-142B63F50E5A}"/>
    <cellStyle name="Normal 7 7 2 7 5" xfId="14918" xr:uid="{933DB0ED-1D3B-4955-BC4C-3152E12FEF4D}"/>
    <cellStyle name="Normal 7 7 2 8" xfId="3797" xr:uid="{E5E400FB-C358-4E4D-B459-DD38D66E6E48}"/>
    <cellStyle name="Normal 7 7 2 8 2" xfId="8633" xr:uid="{9C5CA804-3A2C-4EA5-A190-E58CF3A306D5}"/>
    <cellStyle name="Normal 7 7 2 8 2 2" xfId="19013" xr:uid="{DE7F16E4-AA72-4DC9-8C67-2B6F6F4E7487}"/>
    <cellStyle name="Normal 7 7 2 8 3" xfId="11466" xr:uid="{5F8BF3F2-0546-426E-919A-D58EB0D5EC30}"/>
    <cellStyle name="Normal 7 7 2 8 3 2" xfId="21846" xr:uid="{18DD9CC4-9F3D-449B-974E-5EA1558F48CB}"/>
    <cellStyle name="Normal 7 7 2 8 4" xfId="16180" xr:uid="{1695695F-2464-41D6-AAB1-EFDD296FE4A2}"/>
    <cellStyle name="Normal 7 7 2 9" xfId="5513" xr:uid="{67402623-62A7-484C-BBBD-29B0747A30AE}"/>
    <cellStyle name="Normal 7 7 2 9 2" xfId="14809" xr:uid="{C623544B-77DF-432D-98B2-3EFA6A5FBC1B}"/>
    <cellStyle name="Normal 7 7 3" xfId="1519" xr:uid="{00000000-0005-0000-0000-0000C8070000}"/>
    <cellStyle name="Normal 7 7 3 10" xfId="10097" xr:uid="{E889C744-B608-43B5-BB3E-ACFE2A4C50EA}"/>
    <cellStyle name="Normal 7 7 3 10 2" xfId="20477" xr:uid="{8D285B90-6549-4EE6-AB9F-079A362A9800}"/>
    <cellStyle name="Normal 7 7 3 11" xfId="22640" xr:uid="{A5951408-860D-411A-BD5F-CA66E2B35D51}"/>
    <cellStyle name="Normal 7 7 3 12" xfId="12650" xr:uid="{03EE881B-1C63-4E95-9385-147D60493E94}"/>
    <cellStyle name="Normal 7 7 3 2" xfId="2852" xr:uid="{00000000-0005-0000-0000-000041090000}"/>
    <cellStyle name="Normal 7 7 3 2 2" xfId="3507" xr:uid="{00000000-0005-0000-0000-000042090000}"/>
    <cellStyle name="Normal 7 7 3 2 2 2" xfId="6559" xr:uid="{2C71E10F-77E2-480D-992A-F093AC9F1BCE}"/>
    <cellStyle name="Normal 7 7 3 2 2 2 2" xfId="25911" xr:uid="{98416AC1-7510-4ECC-8DB9-CA572F2882A9}"/>
    <cellStyle name="Normal 7 7 3 2 2 2 3" xfId="16132" xr:uid="{D062C442-F187-4EAD-91F9-D04044821CDA}"/>
    <cellStyle name="Normal 7 7 3 2 2 3" xfId="8585" xr:uid="{B7C43149-46D8-4831-A649-740A5B6F2BDD}"/>
    <cellStyle name="Normal 7 7 3 2 2 3 2" xfId="18965" xr:uid="{E547BB34-0BE3-4C17-8AF5-1E2A567BE5AB}"/>
    <cellStyle name="Normal 7 7 3 2 2 4" xfId="11418" xr:uid="{FF2A3025-8A1F-441D-ACE8-64BDE0D1135C}"/>
    <cellStyle name="Normal 7 7 3 2 2 4 2" xfId="21798" xr:uid="{EA46ECA1-2BDF-4F03-977D-5861686BFB7C}"/>
    <cellStyle name="Normal 7 7 3 2 2 5" xfId="24042" xr:uid="{DE9FD3CB-5AE4-43AC-BED0-8D042F99DAA2}"/>
    <cellStyle name="Normal 7 7 3 2 2 6" xfId="14105" xr:uid="{759737F0-C4A8-4FBA-82DF-065AEDEA5EAA}"/>
    <cellStyle name="Normal 7 7 3 2 3" xfId="4381" xr:uid="{3C28BC18-1B7B-43C7-8BF0-93A4A445BB24}"/>
    <cellStyle name="Normal 7 7 3 2 3 2" xfId="9153" xr:uid="{2D561BC2-362F-450B-825F-BA789CCF5760}"/>
    <cellStyle name="Normal 7 7 3 2 3 2 2" xfId="29196" xr:uid="{A0E574BF-9E24-48E1-A271-0DFCAA34FABA}"/>
    <cellStyle name="Normal 7 7 3 2 3 2 3" xfId="19533" xr:uid="{ED971030-3520-4518-A462-0354BF77764C}"/>
    <cellStyle name="Normal 7 7 3 2 3 3" xfId="11986" xr:uid="{89053BC3-BE6D-4BA1-A02E-7C814AAD062A}"/>
    <cellStyle name="Normal 7 7 3 2 3 3 2" xfId="22366" xr:uid="{8FB6A495-6AAC-4A79-958E-26038FB2225B}"/>
    <cellStyle name="Normal 7 7 3 2 3 4" xfId="24518" xr:uid="{DABB4DE9-D7AF-438F-B64E-5FCAFC4C9344}"/>
    <cellStyle name="Normal 7 7 3 2 3 5" xfId="16700" xr:uid="{EC4484C3-4297-406D-8770-5C9C01B586CD}"/>
    <cellStyle name="Normal 7 7 3 2 4" xfId="6065" xr:uid="{6D51BC33-05C7-4AA0-91CE-E2E28C585877}"/>
    <cellStyle name="Normal 7 7 3 2 4 2" xfId="27250" xr:uid="{B1C0F13B-5457-42CF-BF0D-1810B67828FE}"/>
    <cellStyle name="Normal 7 7 3 2 4 3" xfId="15521" xr:uid="{3A80E960-9A1C-4E96-93ED-B76F8CFDB768}"/>
    <cellStyle name="Normal 7 7 3 2 5" xfId="7974" xr:uid="{DC3F4607-8FBF-4229-ABF0-992CE51C53E7}"/>
    <cellStyle name="Normal 7 7 3 2 5 2" xfId="18354" xr:uid="{FBCE5760-87AC-4838-A3E6-27D17E88049E}"/>
    <cellStyle name="Normal 7 7 3 2 6" xfId="10807" xr:uid="{33977F88-70FF-460E-B122-E4355F19D071}"/>
    <cellStyle name="Normal 7 7 3 2 6 2" xfId="21187" xr:uid="{CF81CA87-9367-4294-9F2C-D29238041B5A}"/>
    <cellStyle name="Normal 7 7 3 2 7" xfId="24267" xr:uid="{227AD105-8158-4CA4-8393-6C398F7799EA}"/>
    <cellStyle name="Normal 7 7 3 2 8" xfId="13336" xr:uid="{8548A3FC-6708-4D3D-8F1C-19F3CF3BD883}"/>
    <cellStyle name="Normal 7 7 3 3" xfId="3508" xr:uid="{00000000-0005-0000-0000-000043090000}"/>
    <cellStyle name="Normal 7 7 3 3 2" xfId="4612" xr:uid="{89F2C6BD-23ED-462B-BE28-A288060C0DFC}"/>
    <cellStyle name="Normal 7 7 3 3 2 2" xfId="9384" xr:uid="{6BD16B65-C7FD-4472-AF20-AED7BF8EB114}"/>
    <cellStyle name="Normal 7 7 3 3 2 2 2" xfId="29350" xr:uid="{CE945988-CE41-416F-9389-6C5A28DBEFB9}"/>
    <cellStyle name="Normal 7 7 3 3 2 2 3" xfId="19764" xr:uid="{4871CDDE-717F-4676-912F-B3C6676B08B2}"/>
    <cellStyle name="Normal 7 7 3 3 2 3" xfId="12217" xr:uid="{D5B51F42-3B77-4B7B-B20B-0F6862F78B2B}"/>
    <cellStyle name="Normal 7 7 3 3 2 3 2" xfId="22597" xr:uid="{DF955F6C-3FD3-4721-8986-CBB2F531CE8D}"/>
    <cellStyle name="Normal 7 7 3 3 2 4" xfId="22966" xr:uid="{B54F08A6-E4F0-4C15-9364-FFD55D32FD72}"/>
    <cellStyle name="Normal 7 7 3 3 2 5" xfId="16931" xr:uid="{7ED0E923-34C2-470F-8D78-EEDED3F9E55E}"/>
    <cellStyle name="Normal 7 7 3 3 3" xfId="6560" xr:uid="{C11160E3-667A-4FC9-A89C-BF99B699CA8C}"/>
    <cellStyle name="Normal 7 7 3 3 3 2" xfId="27297" xr:uid="{0C310A5A-8FD1-44F7-98A7-2D659CAC8830}"/>
    <cellStyle name="Normal 7 7 3 3 3 3" xfId="16133" xr:uid="{0AAD95AE-B8C3-43CD-AF1F-1564868FFB79}"/>
    <cellStyle name="Normal 7 7 3 3 4" xfId="8586" xr:uid="{E6D5297D-ED60-439D-AD45-2F6585040639}"/>
    <cellStyle name="Normal 7 7 3 3 4 2" xfId="18966" xr:uid="{88B25C48-3C6A-49D7-9A4F-506E5F76E153}"/>
    <cellStyle name="Normal 7 7 3 3 5" xfId="11419" xr:uid="{1429B78B-9DFC-4CD1-A4F4-38C8711203FD}"/>
    <cellStyle name="Normal 7 7 3 3 5 2" xfId="21799" xr:uid="{DD683835-E77C-4AFC-AD20-495BB7C4E235}"/>
    <cellStyle name="Normal 7 7 3 3 6" xfId="24141" xr:uid="{93DCECB9-975E-42C3-9907-5E74D5D2E8DB}"/>
    <cellStyle name="Normal 7 7 3 3 7" xfId="14106" xr:uid="{C4399ED8-7591-46FE-B310-02CB5B65204B}"/>
    <cellStyle name="Normal 7 7 3 4" xfId="3506" xr:uid="{00000000-0005-0000-0000-000044090000}"/>
    <cellStyle name="Normal 7 7 3 4 2" xfId="6558" xr:uid="{1984D6E0-282E-4076-8C31-6CB41BBB2BAF}"/>
    <cellStyle name="Normal 7 7 3 4 2 2" xfId="28592" xr:uid="{390798B3-EDAD-47F5-8E0D-7DF5B23894E0}"/>
    <cellStyle name="Normal 7 7 3 4 2 3" xfId="16131" xr:uid="{A16C6FA9-2BC2-409C-9085-BDEFC89B3A64}"/>
    <cellStyle name="Normal 7 7 3 4 3" xfId="8584" xr:uid="{F71AF641-77A0-4621-B5FD-59ADB04C380B}"/>
    <cellStyle name="Normal 7 7 3 4 3 2" xfId="18964" xr:uid="{20B68CA9-8F1E-4ABA-B033-087AE22CDEA6}"/>
    <cellStyle name="Normal 7 7 3 4 4" xfId="11417" xr:uid="{51AB0A02-1BA8-4DC5-968C-E30C5C243333}"/>
    <cellStyle name="Normal 7 7 3 4 4 2" xfId="21797" xr:uid="{C679DD6D-B400-4C98-A3D8-7480E708AAA5}"/>
    <cellStyle name="Normal 7 7 3 4 5" xfId="25214" xr:uid="{0D2936A6-6A59-4AD1-A31C-86CF60E30A99}"/>
    <cellStyle name="Normal 7 7 3 4 6" xfId="14104" xr:uid="{FB82D7A7-6D4D-4CCD-9DC5-6079FA52C303}"/>
    <cellStyle name="Normal 7 7 3 5" xfId="2593" xr:uid="{00000000-0005-0000-0000-000045090000}"/>
    <cellStyle name="Normal 7 7 3 5 2" xfId="5858" xr:uid="{65C0C5E9-B5FE-4B00-BB73-6D05B81BECA7}"/>
    <cellStyle name="Normal 7 7 3 5 2 2" xfId="27494" xr:uid="{8976DB23-6182-4E09-BB4E-85FDB6028B0E}"/>
    <cellStyle name="Normal 7 7 3 5 2 3" xfId="15265" xr:uid="{68F632A7-3E9A-4977-ACA3-0D0FB789A307}"/>
    <cellStyle name="Normal 7 7 3 5 3" xfId="7718" xr:uid="{9503F60A-FB99-424D-8528-B8769E72E29A}"/>
    <cellStyle name="Normal 7 7 3 5 3 2" xfId="18098" xr:uid="{A4130C95-0520-48FA-8FC7-9EB54D98CAC0}"/>
    <cellStyle name="Normal 7 7 3 5 4" xfId="10551" xr:uid="{CCC5433F-11C5-45BC-BBF3-AC5C8DDC16DB}"/>
    <cellStyle name="Normal 7 7 3 5 4 2" xfId="20931" xr:uid="{670411DC-1AAF-4A0F-9FCA-321B4DF9CB56}"/>
    <cellStyle name="Normal 7 7 3 5 5" xfId="23410" xr:uid="{12B9F687-3FC5-4F87-8D20-81FD6AA3783F}"/>
    <cellStyle name="Normal 7 7 3 5 6" xfId="12981" xr:uid="{1166DE3E-3C7B-42CF-B559-6D09ACE261F3}"/>
    <cellStyle name="Normal 7 7 3 6" xfId="2416" xr:uid="{00000000-0005-0000-0000-000040090000}"/>
    <cellStyle name="Normal 7 7 3 6 2" xfId="7543" xr:uid="{6B297C61-A426-42E2-BEFD-15D95033E98E}"/>
    <cellStyle name="Normal 7 7 3 6 2 2" xfId="17923" xr:uid="{2A0680CD-4EBA-46BD-9693-B834435C83CD}"/>
    <cellStyle name="Normal 7 7 3 6 3" xfId="10376" xr:uid="{AB717565-D3D4-4787-9882-274138B115C6}"/>
    <cellStyle name="Normal 7 7 3 6 3 2" xfId="20756" xr:uid="{62D5210C-DF24-409A-8CF5-423136382B68}"/>
    <cellStyle name="Normal 7 7 3 6 4" xfId="25472" xr:uid="{A8F125F6-B67B-425C-B4CD-736F07ADCDA6}"/>
    <cellStyle name="Normal 7 7 3 6 5" xfId="15090" xr:uid="{4EB859A2-46E3-428E-9E46-011564E713B6}"/>
    <cellStyle name="Normal 7 7 3 7" xfId="4109" xr:uid="{B189E86A-2154-44E9-9A33-0D9EF6B4E6B6}"/>
    <cellStyle name="Normal 7 7 3 7 2" xfId="8881" xr:uid="{43DA4BAD-E702-449B-8FA6-6CD0B1F3A39D}"/>
    <cellStyle name="Normal 7 7 3 7 2 2" xfId="19261" xr:uid="{2AEDCD54-9FC7-4366-9AB8-7514E84CF886}"/>
    <cellStyle name="Normal 7 7 3 7 3" xfId="11714" xr:uid="{C913724C-EE6F-4A03-9599-9950CD04EF4A}"/>
    <cellStyle name="Normal 7 7 3 7 3 2" xfId="22094" xr:uid="{261D23D1-D351-4F14-B881-34DEF734E131}"/>
    <cellStyle name="Normal 7 7 3 7 4" xfId="16428" xr:uid="{372E77CC-B278-4852-AA7D-CFAA1E13DB5F}"/>
    <cellStyle name="Normal 7 7 3 8" xfId="5515" xr:uid="{38CDE3D7-BD94-440F-BC4A-FFA35C9DF975}"/>
    <cellStyle name="Normal 7 7 3 8 2" xfId="14811" xr:uid="{2FD30E6F-6ED0-43C8-9631-418C3989C55B}"/>
    <cellStyle name="Normal 7 7 3 9" xfId="7264" xr:uid="{04B2EFA9-4445-41FD-8320-BF4E5323E45F}"/>
    <cellStyle name="Normal 7 7 3 9 2" xfId="17644" xr:uid="{6ACD7728-431E-47FD-8FFF-C9592A3F86FA}"/>
    <cellStyle name="Normal 7 7 4" xfId="1520" xr:uid="{00000000-0005-0000-0000-0000C9070000}"/>
    <cellStyle name="Normal 7 7 4 2" xfId="3509" xr:uid="{00000000-0005-0000-0000-000047090000}"/>
    <cellStyle name="Normal 7 7 4 2 2" xfId="6561" xr:uid="{5951E54E-719C-4037-AD11-C2C8F91FDB72}"/>
    <cellStyle name="Normal 7 7 4 2 2 2" xfId="27804" xr:uid="{DD56CBD4-AEC2-4087-8477-E394135DF909}"/>
    <cellStyle name="Normal 7 7 4 2 2 3" xfId="16134" xr:uid="{BD0338E6-F04C-4F98-B34C-AF7E98B7DEF8}"/>
    <cellStyle name="Normal 7 7 4 2 3" xfId="8587" xr:uid="{746314BD-1259-4FA7-9646-1C695E3C3E75}"/>
    <cellStyle name="Normal 7 7 4 2 3 2" xfId="18967" xr:uid="{B9FF924B-6B07-42E7-A558-E33F607CD720}"/>
    <cellStyle name="Normal 7 7 4 2 4" xfId="11420" xr:uid="{CDC3E7EF-FCED-47C5-9289-48FC29A3F926}"/>
    <cellStyle name="Normal 7 7 4 2 4 2" xfId="21800" xr:uid="{37B0ED64-278B-42A4-B264-31715841ADD8}"/>
    <cellStyle name="Normal 7 7 4 2 5" xfId="24848" xr:uid="{72FDC550-40FB-4880-A159-156CB101B6C4}"/>
    <cellStyle name="Normal 7 7 4 2 6" xfId="14107" xr:uid="{F3F1CB74-2384-47B2-9530-1C3EEAA9B51E}"/>
    <cellStyle name="Normal 7 7 4 3" xfId="2849" xr:uid="{00000000-0005-0000-0000-000048090000}"/>
    <cellStyle name="Normal 7 7 4 3 2" xfId="6062" xr:uid="{600D4439-761D-4C8F-B0E5-3E1CA5CB2EB5}"/>
    <cellStyle name="Normal 7 7 4 3 2 2" xfId="27961" xr:uid="{53570348-B679-4121-BCCE-C8F2FB6B97B7}"/>
    <cellStyle name="Normal 7 7 4 3 2 3" xfId="15518" xr:uid="{D2E905DC-110E-4CFC-A27D-AFBD9F6A5ACC}"/>
    <cellStyle name="Normal 7 7 4 3 3" xfId="7971" xr:uid="{6E0010E1-752C-4732-958B-C8C972E03978}"/>
    <cellStyle name="Normal 7 7 4 3 3 2" xfId="18351" xr:uid="{5C8CF515-945F-4F4F-A02D-D88D97E072F7}"/>
    <cellStyle name="Normal 7 7 4 3 4" xfId="10804" xr:uid="{2921DA33-5276-4965-97F6-DE9E839BA630}"/>
    <cellStyle name="Normal 7 7 4 3 4 2" xfId="21184" xr:uid="{7D8DC2DD-D5F1-4A0D-B41B-C5E71C854740}"/>
    <cellStyle name="Normal 7 7 4 3 5" xfId="24539" xr:uid="{C84E83C0-9320-4903-A72B-389578FC6790}"/>
    <cellStyle name="Normal 7 7 4 3 6" xfId="13333" xr:uid="{32DADDCA-2A3F-4968-9F75-3570127E37B7}"/>
    <cellStyle name="Normal 7 7 4 4" xfId="4231" xr:uid="{FED24733-1034-41B0-B4E3-3EAB52254506}"/>
    <cellStyle name="Normal 7 7 4 4 2" xfId="9003" xr:uid="{6DE852C9-6ECD-4166-B3D5-7D3FB8C76CB6}"/>
    <cellStyle name="Normal 7 7 4 4 2 2" xfId="19383" xr:uid="{AE2D6D5C-5F6E-4488-85D8-83AD15BFD4B8}"/>
    <cellStyle name="Normal 7 7 4 4 3" xfId="11836" xr:uid="{9D85BA2E-63D2-4AC6-9058-7570338D4AB8}"/>
    <cellStyle name="Normal 7 7 4 4 3 2" xfId="22216" xr:uid="{A11DE655-8593-432C-B1CE-9692FB6EBDE7}"/>
    <cellStyle name="Normal 7 7 4 4 4" xfId="22832" xr:uid="{3545043A-97C3-4BEB-9A86-224F9F340D6F}"/>
    <cellStyle name="Normal 7 7 4 4 5" xfId="16550" xr:uid="{A86AA6D0-CDE3-4675-9D71-9C1166E80231}"/>
    <cellStyle name="Normal 7 7 4 5" xfId="5516" xr:uid="{073EF0F5-9C31-416A-9755-CFE675F63728}"/>
    <cellStyle name="Normal 7 7 4 5 2" xfId="14812" xr:uid="{690DDAB2-3F10-4C76-8258-BAC99B58EFA9}"/>
    <cellStyle name="Normal 7 7 4 6" xfId="7265" xr:uid="{E72904BC-11DC-4089-A0A0-68665237A9C1}"/>
    <cellStyle name="Normal 7 7 4 6 2" xfId="17645" xr:uid="{5593957B-21CB-467A-A601-0DFB57B04A95}"/>
    <cellStyle name="Normal 7 7 4 7" xfId="10098" xr:uid="{6E160AC4-EE6C-4514-B4B6-94E8D49BF565}"/>
    <cellStyle name="Normal 7 7 4 7 2" xfId="20478" xr:uid="{7E63E60C-F133-4A48-A85B-351F15CEBEB1}"/>
    <cellStyle name="Normal 7 7 4 8" xfId="24254" xr:uid="{B4BBCC62-20CB-4D6D-9BA8-7EC9921C9202}"/>
    <cellStyle name="Normal 7 7 4 9" xfId="12808" xr:uid="{6248B075-03D7-4527-8BD0-355FE7F0EA73}"/>
    <cellStyle name="Normal 7 7 5" xfId="3510" xr:uid="{00000000-0005-0000-0000-000049090000}"/>
    <cellStyle name="Normal 7 7 5 2" xfId="4613" xr:uid="{AD7F6475-AC25-498F-97D9-95AEF50804B2}"/>
    <cellStyle name="Normal 7 7 5 2 2" xfId="9385" xr:uid="{8F7F0EAE-C9BE-4744-9F60-6386BF527B9E}"/>
    <cellStyle name="Normal 7 7 5 2 2 2" xfId="29351" xr:uid="{ECEBF970-57BF-4F36-B9D8-7772EBF484F1}"/>
    <cellStyle name="Normal 7 7 5 2 2 3" xfId="19765" xr:uid="{C0207E13-6EB3-430B-9E3B-7459000F30F7}"/>
    <cellStyle name="Normal 7 7 5 2 3" xfId="12218" xr:uid="{637C8A77-C2DA-41C7-B1C7-7452C0212BD0}"/>
    <cellStyle name="Normal 7 7 5 2 3 2" xfId="22598" xr:uid="{4642DD10-6988-4B16-8DC5-3B2E4EF5DFD9}"/>
    <cellStyle name="Normal 7 7 5 2 4" xfId="23408" xr:uid="{68B934D2-16B5-4574-930C-5F70319B41D6}"/>
    <cellStyle name="Normal 7 7 5 2 5" xfId="16932" xr:uid="{CD8851BF-4305-4276-A211-853AAEB2E18C}"/>
    <cellStyle name="Normal 7 7 5 3" xfId="6562" xr:uid="{D9F50B8A-EAE6-45D2-9757-96D41910DF33}"/>
    <cellStyle name="Normal 7 7 5 3 2" xfId="27704" xr:uid="{E24BC1D6-99A1-4DFF-A3D3-2E93013892F2}"/>
    <cellStyle name="Normal 7 7 5 3 3" xfId="16135" xr:uid="{982AD3F0-373E-4885-8FBF-EDF3A9C70E74}"/>
    <cellStyle name="Normal 7 7 5 4" xfId="8588" xr:uid="{1B986D95-9C6A-4E78-AC0F-DB0EAB511753}"/>
    <cellStyle name="Normal 7 7 5 4 2" xfId="18968" xr:uid="{054C9D3C-8909-4487-87C0-31393BA9DA6E}"/>
    <cellStyle name="Normal 7 7 5 5" xfId="11421" xr:uid="{37B2F39E-A31F-4EAB-87D8-22284A59451D}"/>
    <cellStyle name="Normal 7 7 5 5 2" xfId="21801" xr:uid="{90949D72-122E-4068-81F4-C737F6C36E51}"/>
    <cellStyle name="Normal 7 7 5 6" xfId="24023" xr:uid="{AC4AA60D-E46F-45B2-8D9C-0D4D1CE5B437}"/>
    <cellStyle name="Normal 7 7 5 7" xfId="14108" xr:uid="{5F579650-634B-44AB-A3C2-A2A1102691CD}"/>
    <cellStyle name="Normal 7 7 6" xfId="3004" xr:uid="{00000000-0005-0000-0000-00004A090000}"/>
    <cellStyle name="Normal 7 7 6 2" xfId="6153" xr:uid="{3F76595B-7A70-4313-AD98-64C64CE90066}"/>
    <cellStyle name="Normal 7 7 6 2 2" xfId="26631" xr:uid="{8EFD9527-C9BA-4589-9728-404461208850}"/>
    <cellStyle name="Normal 7 7 6 2 3" xfId="15631" xr:uid="{B92DC15A-9E26-41CE-9CF7-2BEEEA6C274F}"/>
    <cellStyle name="Normal 7 7 6 3" xfId="8084" xr:uid="{D3D83652-7AB7-46DC-88C3-874F8B321725}"/>
    <cellStyle name="Normal 7 7 6 3 2" xfId="18464" xr:uid="{9767A66B-EFCD-4145-A061-7C4934BCFCA5}"/>
    <cellStyle name="Normal 7 7 6 4" xfId="10917" xr:uid="{DB7ADFAE-CF2D-467F-807B-BA750E3358BE}"/>
    <cellStyle name="Normal 7 7 6 4 2" xfId="21297" xr:uid="{66578466-A08C-4AFA-B5BC-5E4E89791B6D}"/>
    <cellStyle name="Normal 7 7 6 5" xfId="22990" xr:uid="{816A3C82-EF97-4D9A-B226-C5314D42E218}"/>
    <cellStyle name="Normal 7 7 6 6" xfId="13506" xr:uid="{6E0DF169-7B30-43CB-8A82-A2C432D548E4}"/>
    <cellStyle name="Normal 7 7 7" xfId="2490" xr:uid="{00000000-0005-0000-0000-00004B090000}"/>
    <cellStyle name="Normal 7 7 7 2" xfId="5775" xr:uid="{615CF55C-5858-42D6-9029-1D0E586CDA6B}"/>
    <cellStyle name="Normal 7 7 7 2 2" xfId="28097" xr:uid="{769996D8-286A-491D-A186-0B38D0DFAC63}"/>
    <cellStyle name="Normal 7 7 7 2 3" xfId="15162" xr:uid="{C65C49A5-3E9C-4503-8446-C9AEC63DAC9E}"/>
    <cellStyle name="Normal 7 7 7 3" xfId="7615" xr:uid="{92F93284-4B3E-428B-B6C2-ED6E69337A90}"/>
    <cellStyle name="Normal 7 7 7 3 2" xfId="17995" xr:uid="{B72C03A7-4BE7-4FD8-9CD2-E00C8E50581D}"/>
    <cellStyle name="Normal 7 7 7 4" xfId="10448" xr:uid="{16A95490-056D-447E-A776-9D50F4B56E51}"/>
    <cellStyle name="Normal 7 7 7 4 2" xfId="20828" xr:uid="{885B6FAB-364E-4C48-8C9F-4A2E219AAB58}"/>
    <cellStyle name="Normal 7 7 7 5" xfId="23313" xr:uid="{D84AA36F-B8A6-41BB-B4EF-78ABA913D2CD}"/>
    <cellStyle name="Normal 7 7 7 6" xfId="12878" xr:uid="{51741595-A603-4C13-8BE4-D5040003A8A2}"/>
    <cellStyle name="Normal 7 7 8" xfId="2184" xr:uid="{00000000-0005-0000-0000-000034090000}"/>
    <cellStyle name="Normal 7 7 8 2" xfId="7311" xr:uid="{8A50AE7F-CCBF-4D2F-BFB9-C1DB2900D60F}"/>
    <cellStyle name="Normal 7 7 8 2 2" xfId="17691" xr:uid="{C0AD61CF-C327-4565-A0B7-69375C2AFFA1}"/>
    <cellStyle name="Normal 7 7 8 3" xfId="10144" xr:uid="{DA9A460A-D310-4A38-B03C-688489590AC9}"/>
    <cellStyle name="Normal 7 7 8 3 2" xfId="20524" xr:uid="{190AFA82-0FA9-45BA-8F06-D61F6BC89869}"/>
    <cellStyle name="Normal 7 7 8 4" xfId="25029" xr:uid="{92A3C3C0-6143-4185-B2A5-8EF3EAEDE877}"/>
    <cellStyle name="Normal 7 7 8 5" xfId="14858" xr:uid="{5BC75154-B7D6-411C-8490-0363E25D9F80}"/>
    <cellStyle name="Normal 7 7 9" xfId="4089" xr:uid="{E2D62470-0D7C-4BCF-8C41-AF626EEE8446}"/>
    <cellStyle name="Normal 7 7 9 2" xfId="8866" xr:uid="{CF944BA7-FF91-4800-BCE3-BDFB2D3CF169}"/>
    <cellStyle name="Normal 7 7 9 2 2" xfId="19246" xr:uid="{F6804887-5FD8-46C0-93BF-ABEB1F4B4B99}"/>
    <cellStyle name="Normal 7 7 9 3" xfId="11699" xr:uid="{DEF9A11B-AF1B-4FC1-8C44-FAF365916466}"/>
    <cellStyle name="Normal 7 7 9 3 2" xfId="22079" xr:uid="{6C9F6523-AC60-46B2-A5DC-FBC016E9FE01}"/>
    <cellStyle name="Normal 7 7 9 4" xfId="16413" xr:uid="{C660FAB7-D96F-4E6C-833A-6DA3D1214498}"/>
    <cellStyle name="Normal 7 8" xfId="1521" xr:uid="{00000000-0005-0000-0000-0000CA070000}"/>
    <cellStyle name="Normal 7 8 10" xfId="5517" xr:uid="{7981F872-048D-44EB-862C-1863490B0EF3}"/>
    <cellStyle name="Normal 7 8 10 2" xfId="14813" xr:uid="{B43B2494-97F5-4498-91B3-E36B565F3B59}"/>
    <cellStyle name="Normal 7 8 11" xfId="7266" xr:uid="{ED7C597E-FD30-4964-9838-BC946C5800E4}"/>
    <cellStyle name="Normal 7 8 11 2" xfId="17646" xr:uid="{CCE1DC93-0221-401E-AF5B-99672ED397DD}"/>
    <cellStyle name="Normal 7 8 12" xfId="10099" xr:uid="{AE0BFB9E-5501-4680-9948-5E84422DA893}"/>
    <cellStyle name="Normal 7 8 12 2" xfId="20479" xr:uid="{4A988483-51E0-412E-9E59-46CEE99C3B41}"/>
    <cellStyle name="Normal 7 8 13" xfId="23701" xr:uid="{BC4496E3-8A18-485B-A7D4-66FE424DFB75}"/>
    <cellStyle name="Normal 7 8 14" xfId="12450" xr:uid="{245E7DAD-1C66-4C24-A686-F0D68E215EC8}"/>
    <cellStyle name="Normal 7 8 2" xfId="1522" xr:uid="{00000000-0005-0000-0000-0000CB070000}"/>
    <cellStyle name="Normal 7 8 2 10" xfId="10100" xr:uid="{98E6AF7D-E713-489B-BFB7-2D85F6E3108B}"/>
    <cellStyle name="Normal 7 8 2 10 2" xfId="20480" xr:uid="{EB056CE6-575B-4DD8-9AFC-FBB7EE22E1AB}"/>
    <cellStyle name="Normal 7 8 2 11" xfId="22983" xr:uid="{45D0F1E6-4DB8-4B08-A92C-FB3701D67A71}"/>
    <cellStyle name="Normal 7 8 2 12" xfId="12651" xr:uid="{1E636B80-57F4-4836-93F8-5F92C02DB4FD}"/>
    <cellStyle name="Normal 7 8 2 2" xfId="1523" xr:uid="{00000000-0005-0000-0000-0000CC070000}"/>
    <cellStyle name="Normal 7 8 2 2 2" xfId="3512" xr:uid="{00000000-0005-0000-0000-00004F090000}"/>
    <cellStyle name="Normal 7 8 2 2 2 2" xfId="6564" xr:uid="{EB11A89A-2A16-486D-9877-94B0133CC7BB}"/>
    <cellStyle name="Normal 7 8 2 2 2 2 2" xfId="27806" xr:uid="{D4D9D707-88A0-4231-85BB-C83530677E72}"/>
    <cellStyle name="Normal 7 8 2 2 2 2 3" xfId="27971" xr:uid="{0E38C2FA-C142-40C2-AC01-E3CDFBC457DD}"/>
    <cellStyle name="Normal 7 8 2 2 2 2 4" xfId="16137" xr:uid="{775AB728-5859-44E1-B041-0F14552B37AC}"/>
    <cellStyle name="Normal 7 8 2 2 2 3" xfId="8590" xr:uid="{C295360B-1DD4-49F9-A210-3E30A3B4ADA7}"/>
    <cellStyle name="Normal 7 8 2 2 2 3 2" xfId="28955" xr:uid="{A96E8B5A-B5E3-4393-A017-1CF35E2FEC4F}"/>
    <cellStyle name="Normal 7 8 2 2 2 3 3" xfId="18970" xr:uid="{69662BF9-DE8D-4BE4-884F-6374471AD8D6}"/>
    <cellStyle name="Normal 7 8 2 2 2 4" xfId="11423" xr:uid="{A392603C-B2DC-4FBE-8CDC-44E8105A13FA}"/>
    <cellStyle name="Normal 7 8 2 2 2 4 2" xfId="21803" xr:uid="{5E996602-E6E7-481C-8178-70C4707EBA3B}"/>
    <cellStyle name="Normal 7 8 2 2 2 5" xfId="23014" xr:uid="{DCD7C034-9A83-4037-97BF-2FD1AA3ACAE2}"/>
    <cellStyle name="Normal 7 8 2 2 2 6" xfId="14110" xr:uid="{F9FEBBAB-0B1B-47DF-9D61-26E2BD920E60}"/>
    <cellStyle name="Normal 7 8 2 2 3" xfId="4383" xr:uid="{181487C5-ED9A-4A37-894D-630747EF6A82}"/>
    <cellStyle name="Normal 7 8 2 2 3 2" xfId="9155" xr:uid="{B92BA703-193B-443E-B6AF-1260F9C458B3}"/>
    <cellStyle name="Normal 7 8 2 2 3 2 2" xfId="29198" xr:uid="{FC43AD86-1E18-423C-B688-0218500738C7}"/>
    <cellStyle name="Normal 7 8 2 2 3 2 3" xfId="19535" xr:uid="{0FE7F98E-D0D4-4966-A9D9-4239B84E8749}"/>
    <cellStyle name="Normal 7 8 2 2 3 3" xfId="11988" xr:uid="{B856DF8E-EF2D-498F-84DC-D1432C8127B4}"/>
    <cellStyle name="Normal 7 8 2 2 3 3 2" xfId="22368" xr:uid="{2358B23F-1DEE-4F07-B59D-A3292C0A2663}"/>
    <cellStyle name="Normal 7 8 2 2 3 4" xfId="23073" xr:uid="{F1BD4026-BDBC-4F07-91C3-4E30BDC3DF85}"/>
    <cellStyle name="Normal 7 8 2 2 3 5" xfId="16702" xr:uid="{FD13EB93-12BC-4106-97A5-C49FF5588DA9}"/>
    <cellStyle name="Normal 7 8 2 2 4" xfId="5519" xr:uid="{EB844901-5740-434A-ABC2-996F0C577A1A}"/>
    <cellStyle name="Normal 7 8 2 2 4 2" xfId="26186" xr:uid="{7FA8E3E1-04EC-4115-A9E7-91413201C243}"/>
    <cellStyle name="Normal 7 8 2 2 4 3" xfId="14815" xr:uid="{DCF72E2C-A73D-4F52-94E9-921263AA7C3D}"/>
    <cellStyle name="Normal 7 8 2 2 5" xfId="7268" xr:uid="{1F8FFE9A-266A-4C02-A0C9-CB629DCE7BAD}"/>
    <cellStyle name="Normal 7 8 2 2 5 2" xfId="17648" xr:uid="{0801D49D-F350-43B3-85F7-61957A26FD37}"/>
    <cellStyle name="Normal 7 8 2 2 6" xfId="10101" xr:uid="{CF486B53-1EF7-4F7D-B81D-F3F7AA9623BB}"/>
    <cellStyle name="Normal 7 8 2 2 6 2" xfId="20481" xr:uid="{80E59977-4A31-44FE-85B3-9C47708D4A4C}"/>
    <cellStyle name="Normal 7 8 2 2 7" xfId="23682" xr:uid="{0F8BCB19-1DD6-48E6-9826-552942CAF682}"/>
    <cellStyle name="Normal 7 8 2 2 8" xfId="13338" xr:uid="{BE9509A6-58F3-4D8C-80F0-E71C155159CC}"/>
    <cellStyle name="Normal 7 8 2 3" xfId="3513" xr:uid="{00000000-0005-0000-0000-000050090000}"/>
    <cellStyle name="Normal 7 8 2 3 2" xfId="4614" xr:uid="{5A62E504-BFEF-479B-8457-B6A288D1F681}"/>
    <cellStyle name="Normal 7 8 2 3 2 2" xfId="9386" xr:uid="{DD36251F-A545-494E-9EB8-8B904ACA1F5C}"/>
    <cellStyle name="Normal 7 8 2 3 2 2 2" xfId="29352" xr:uid="{705B83BD-F576-4B59-AA3B-6007ABF9EC06}"/>
    <cellStyle name="Normal 7 8 2 3 2 2 3" xfId="19766" xr:uid="{A8D76510-D2B7-4243-943D-05D55F002E54}"/>
    <cellStyle name="Normal 7 8 2 3 2 3" xfId="12219" xr:uid="{DBCF99F1-5F0F-4C40-BA23-FA3AD5209E84}"/>
    <cellStyle name="Normal 7 8 2 3 2 3 2" xfId="22599" xr:uid="{FD9CC561-FB12-4D75-9BE3-1579F0A75E0E}"/>
    <cellStyle name="Normal 7 8 2 3 2 4" xfId="25438" xr:uid="{00CB64E5-E46F-41F4-BAA8-8E628BDE07F1}"/>
    <cellStyle name="Normal 7 8 2 3 2 5" xfId="16933" xr:uid="{62A17E90-746E-4F3A-8C7B-70DBF6036AF8}"/>
    <cellStyle name="Normal 7 8 2 3 3" xfId="6565" xr:uid="{27986DCB-B1DC-40F6-A174-53689B211438}"/>
    <cellStyle name="Normal 7 8 2 3 3 2" xfId="26976" xr:uid="{84F835E7-00DF-47D1-8CAE-1B42976D3EDF}"/>
    <cellStyle name="Normal 7 8 2 3 3 3" xfId="16138" xr:uid="{5206AF1D-AFCA-4ECA-BBF7-E6417F40CA01}"/>
    <cellStyle name="Normal 7 8 2 3 4" xfId="8591" xr:uid="{E3CDF305-8586-426D-9FF9-0AFA0D1F449F}"/>
    <cellStyle name="Normal 7 8 2 3 4 2" xfId="18971" xr:uid="{C0408242-D425-4401-968C-5AD5688825AE}"/>
    <cellStyle name="Normal 7 8 2 3 5" xfId="11424" xr:uid="{9E6A4A17-DB2E-4A2A-A3D6-F787EBD6A00B}"/>
    <cellStyle name="Normal 7 8 2 3 5 2" xfId="21804" xr:uid="{89D1F1E4-DBBB-482E-BFF2-27141B03EE8C}"/>
    <cellStyle name="Normal 7 8 2 3 6" xfId="23662" xr:uid="{4B1DE66C-64F1-41DA-91DC-73742ADDC37F}"/>
    <cellStyle name="Normal 7 8 2 3 7" xfId="14111" xr:uid="{17E11527-AF05-4F78-8691-C27919B2D701}"/>
    <cellStyle name="Normal 7 8 2 4" xfId="3511" xr:uid="{00000000-0005-0000-0000-000051090000}"/>
    <cellStyle name="Normal 7 8 2 4 2" xfId="6563" xr:uid="{A6D4913D-5879-467B-A280-0C48BB6872C3}"/>
    <cellStyle name="Normal 7 8 2 4 2 2" xfId="27380" xr:uid="{38B4BD07-92A6-42D7-AAD5-D9D8C7CF672E}"/>
    <cellStyle name="Normal 7 8 2 4 2 3" xfId="16136" xr:uid="{020DC34B-CADE-4C90-993B-F559A47C1798}"/>
    <cellStyle name="Normal 7 8 2 4 3" xfId="8589" xr:uid="{18B383CC-7CD2-4F2C-9F70-5A3D988943B0}"/>
    <cellStyle name="Normal 7 8 2 4 3 2" xfId="18969" xr:uid="{7949896A-5AB4-4936-8AF7-98E234A13FBA}"/>
    <cellStyle name="Normal 7 8 2 4 4" xfId="11422" xr:uid="{2760F4C4-2CCD-4E6E-ADEA-FDBBC7FFEAB8}"/>
    <cellStyle name="Normal 7 8 2 4 4 2" xfId="21802" xr:uid="{C91E5146-3111-48B7-AC29-114C970974AA}"/>
    <cellStyle name="Normal 7 8 2 4 5" xfId="24266" xr:uid="{05B3E0F6-BC97-4AC7-9F0E-E28B1BE63821}"/>
    <cellStyle name="Normal 7 8 2 4 6" xfId="14109" xr:uid="{AF3D29FE-8396-43E5-86B9-0CC7B8E94F3A}"/>
    <cellStyle name="Normal 7 8 2 5" xfId="2524" xr:uid="{00000000-0005-0000-0000-000052090000}"/>
    <cellStyle name="Normal 7 8 2 5 2" xfId="5801" xr:uid="{B5E01D43-3B65-45FA-A334-039D61490BF7}"/>
    <cellStyle name="Normal 7 8 2 5 2 2" xfId="27360" xr:uid="{860D3B7A-9709-4DE5-A844-0E7D2CDA4383}"/>
    <cellStyle name="Normal 7 8 2 5 2 3" xfId="15196" xr:uid="{92547474-EEB8-4256-AB79-31E1D271515A}"/>
    <cellStyle name="Normal 7 8 2 5 3" xfId="7649" xr:uid="{F5A21145-6AA2-46FC-B6FF-81E2D06AC58C}"/>
    <cellStyle name="Normal 7 8 2 5 3 2" xfId="18029" xr:uid="{C28AEDC6-7965-4FB7-B0D8-88E2ECAA28CF}"/>
    <cellStyle name="Normal 7 8 2 5 4" xfId="10482" xr:uid="{A3AF72E2-FBA7-47F0-B7EC-992385FAF200}"/>
    <cellStyle name="Normal 7 8 2 5 4 2" xfId="20862" xr:uid="{CAAB38BC-F8F5-4C05-A3B4-F1F3DAE5FC85}"/>
    <cellStyle name="Normal 7 8 2 5 5" xfId="23629" xr:uid="{91EAADE9-98CE-48E2-9C65-3474F363B367}"/>
    <cellStyle name="Normal 7 8 2 5 6" xfId="12912" xr:uid="{D53D1181-2B21-4600-962D-26238A4D91B1}"/>
    <cellStyle name="Normal 7 8 2 6" xfId="2417" xr:uid="{00000000-0005-0000-0000-00004D090000}"/>
    <cellStyle name="Normal 7 8 2 6 2" xfId="7544" xr:uid="{4BBDB844-567D-4F2C-918E-588DED154556}"/>
    <cellStyle name="Normal 7 8 2 6 2 2" xfId="17924" xr:uid="{1E5AD033-D5DB-41D3-AC15-3E4616AAABCD}"/>
    <cellStyle name="Normal 7 8 2 6 3" xfId="10377" xr:uid="{A80789FB-8635-4088-8FB8-1F154118F636}"/>
    <cellStyle name="Normal 7 8 2 6 3 2" xfId="20757" xr:uid="{F3D022AC-844C-4D9A-BCC4-9E246CB032AA}"/>
    <cellStyle name="Normal 7 8 2 6 4" xfId="22926" xr:uid="{72711CE9-B1EE-440C-B2C6-02F2ADAE74D3}"/>
    <cellStyle name="Normal 7 8 2 6 5" xfId="15091" xr:uid="{59E52D30-B7AF-4FE1-9D2D-00F8595557E6}"/>
    <cellStyle name="Normal 7 8 2 7" xfId="4110" xr:uid="{A481A10B-6E2C-4D73-8310-D857334E757C}"/>
    <cellStyle name="Normal 7 8 2 7 2" xfId="8882" xr:uid="{9F4FE084-34DE-42B7-880E-5C144E9AF5DE}"/>
    <cellStyle name="Normal 7 8 2 7 2 2" xfId="19262" xr:uid="{1594C506-60B3-4F43-BDCD-E05CFA137F95}"/>
    <cellStyle name="Normal 7 8 2 7 3" xfId="11715" xr:uid="{221CF922-AADE-46AC-8510-BF7EF408F268}"/>
    <cellStyle name="Normal 7 8 2 7 3 2" xfId="22095" xr:uid="{754F14C5-F2C0-4DC5-9C13-87EB84D1F0E1}"/>
    <cellStyle name="Normal 7 8 2 7 4" xfId="16429" xr:uid="{BBA87A2A-AE38-4409-81BF-80B51726EA15}"/>
    <cellStyle name="Normal 7 8 2 8" xfId="5518" xr:uid="{262D6E35-57B3-4303-BEF9-07EB06D78BCE}"/>
    <cellStyle name="Normal 7 8 2 8 2" xfId="14814" xr:uid="{BD40D288-C787-445D-8DD7-A64D12806929}"/>
    <cellStyle name="Normal 7 8 2 9" xfId="7267" xr:uid="{3AD3D8CB-D44E-45C6-BA13-F38440D6FD94}"/>
    <cellStyle name="Normal 7 8 2 9 2" xfId="17647" xr:uid="{5393AD59-4FE1-414E-AEA6-1176CD8E42A3}"/>
    <cellStyle name="Normal 7 8 3" xfId="1524" xr:uid="{00000000-0005-0000-0000-0000CD070000}"/>
    <cellStyle name="Normal 7 8 3 10" xfId="24305" xr:uid="{8C96402B-7A63-440D-9D79-E19639779125}"/>
    <cellStyle name="Normal 7 8 3 11" xfId="12809" xr:uid="{DB3E63EC-B741-4DAA-97A4-C7A717BB0536}"/>
    <cellStyle name="Normal 7 8 3 2" xfId="2853" xr:uid="{00000000-0005-0000-0000-000054090000}"/>
    <cellStyle name="Normal 7 8 3 2 2" xfId="3515" xr:uid="{00000000-0005-0000-0000-000055090000}"/>
    <cellStyle name="Normal 7 8 3 2 2 2" xfId="6567" xr:uid="{5F679275-388E-4DF5-A8C1-F368856D0BE9}"/>
    <cellStyle name="Normal 7 8 3 2 2 2 2" xfId="27417" xr:uid="{EA4A2A04-CA1C-4799-8E31-F36759F6D1EB}"/>
    <cellStyle name="Normal 7 8 3 2 2 2 3" xfId="16140" xr:uid="{AE97444A-3633-4376-9F42-1EF7704EE280}"/>
    <cellStyle name="Normal 7 8 3 2 2 3" xfId="8593" xr:uid="{D94C4494-9D51-476C-B06F-86FD219070DF}"/>
    <cellStyle name="Normal 7 8 3 2 2 3 2" xfId="18973" xr:uid="{86417FD9-8B80-42FD-8C16-BECDA3492506}"/>
    <cellStyle name="Normal 7 8 3 2 2 4" xfId="11426" xr:uid="{F321C522-BC0B-4F7F-9F94-B7DD28CE0DAA}"/>
    <cellStyle name="Normal 7 8 3 2 2 4 2" xfId="21806" xr:uid="{0491B24F-58A0-4377-91A8-0057DE8B8BA6}"/>
    <cellStyle name="Normal 7 8 3 2 2 5" xfId="23668" xr:uid="{4A3BB38C-4BD3-4D97-A6F2-6AF8C60051A1}"/>
    <cellStyle name="Normal 7 8 3 2 2 6" xfId="14113" xr:uid="{262A541D-2908-49D0-AE47-9CFEB11EA45E}"/>
    <cellStyle name="Normal 7 8 3 2 3" xfId="4384" xr:uid="{447CA688-1CB5-4488-9688-F0FC39F457E7}"/>
    <cellStyle name="Normal 7 8 3 2 3 2" xfId="9156" xr:uid="{9472ADC6-5FA7-43C5-8E8A-FC179E3C965A}"/>
    <cellStyle name="Normal 7 8 3 2 3 2 2" xfId="29199" xr:uid="{29046802-CC24-4D7A-97D1-C3E5B361E82A}"/>
    <cellStyle name="Normal 7 8 3 2 3 2 3" xfId="19536" xr:uid="{78C00EF1-E993-453F-A9DF-3151A693D284}"/>
    <cellStyle name="Normal 7 8 3 2 3 3" xfId="11989" xr:uid="{F27D3773-2AA8-43BA-B778-7D928EBDAE17}"/>
    <cellStyle name="Normal 7 8 3 2 3 3 2" xfId="22369" xr:uid="{39E55BE9-DC07-48E4-938A-830D20F99EC9}"/>
    <cellStyle name="Normal 7 8 3 2 3 4" xfId="25250" xr:uid="{72DB413B-53DF-4302-A428-E119E4495B88}"/>
    <cellStyle name="Normal 7 8 3 2 3 5" xfId="16703" xr:uid="{F6B356A3-9255-4D6C-9E61-6390C91C9D69}"/>
    <cellStyle name="Normal 7 8 3 2 4" xfId="6066" xr:uid="{F968D605-7D64-40BF-8CCB-FB2DAB6C391A}"/>
    <cellStyle name="Normal 7 8 3 2 4 2" xfId="26984" xr:uid="{01D9B581-A7A8-4BAB-A7E1-FCE3D2974942}"/>
    <cellStyle name="Normal 7 8 3 2 4 3" xfId="15522" xr:uid="{42C00365-0F2D-4BAB-842E-0E709346EBA4}"/>
    <cellStyle name="Normal 7 8 3 2 5" xfId="7975" xr:uid="{95BC407F-F74C-4E3D-9938-50C2F949768F}"/>
    <cellStyle name="Normal 7 8 3 2 5 2" xfId="18355" xr:uid="{DCE5B817-D74A-4CD3-8147-595558D089EF}"/>
    <cellStyle name="Normal 7 8 3 2 6" xfId="10808" xr:uid="{B8C225DB-6078-4482-AA5C-1C70A3895AF3}"/>
    <cellStyle name="Normal 7 8 3 2 6 2" xfId="21188" xr:uid="{7A6018B2-F374-4CED-9AAA-90AC3E99C4C4}"/>
    <cellStyle name="Normal 7 8 3 2 7" xfId="24729" xr:uid="{3DEB3E29-5202-498B-9D0F-C835644731F1}"/>
    <cellStyle name="Normal 7 8 3 2 8" xfId="13339" xr:uid="{45B8B451-7B5F-44E6-A86D-77E56F8D188B}"/>
    <cellStyle name="Normal 7 8 3 3" xfId="3516" xr:uid="{00000000-0005-0000-0000-000056090000}"/>
    <cellStyle name="Normal 7 8 3 3 2" xfId="4615" xr:uid="{545C96D4-53A4-49FE-9E61-2C15736C90CB}"/>
    <cellStyle name="Normal 7 8 3 3 2 2" xfId="9387" xr:uid="{79A5723C-07FD-4F6D-8631-A40327F1065A}"/>
    <cellStyle name="Normal 7 8 3 3 2 2 2" xfId="29353" xr:uid="{FA4ED228-F7FE-4F02-BF64-E3A775127185}"/>
    <cellStyle name="Normal 7 8 3 3 2 2 3" xfId="19767" xr:uid="{7A33493D-C470-49B0-B617-A56BDBDEA11A}"/>
    <cellStyle name="Normal 7 8 3 3 2 3" xfId="12220" xr:uid="{B4894758-74D8-4921-A4D7-B66873D171CA}"/>
    <cellStyle name="Normal 7 8 3 3 2 3 2" xfId="22600" xr:uid="{6B41FE89-1689-48EF-BE8F-8A3D18258DE4}"/>
    <cellStyle name="Normal 7 8 3 3 2 4" xfId="25783" xr:uid="{4A8C765C-CE60-4E05-BCBA-80F518920950}"/>
    <cellStyle name="Normal 7 8 3 3 2 5" xfId="16934" xr:uid="{EBEF5521-10CD-46EA-A47F-0CA96F92D68D}"/>
    <cellStyle name="Normal 7 8 3 3 3" xfId="6568" xr:uid="{8E31F363-C67B-425F-A763-46AC5E51AADC}"/>
    <cellStyle name="Normal 7 8 3 3 3 2" xfId="28444" xr:uid="{24FD860C-ACFE-4DA1-8D63-3D4E4A5ACE6D}"/>
    <cellStyle name="Normal 7 8 3 3 3 3" xfId="16141" xr:uid="{D01109C0-C637-4BA0-BF8C-67A36E087A4C}"/>
    <cellStyle name="Normal 7 8 3 3 4" xfId="8594" xr:uid="{21B59F37-7245-4146-91DC-8214B393B363}"/>
    <cellStyle name="Normal 7 8 3 3 4 2" xfId="18974" xr:uid="{D4EF6D4B-8CA2-4100-B044-8B08F70C3AA3}"/>
    <cellStyle name="Normal 7 8 3 3 5" xfId="11427" xr:uid="{6BA334D7-A339-4E1C-A101-90B4533033C5}"/>
    <cellStyle name="Normal 7 8 3 3 5 2" xfId="21807" xr:uid="{B14DC5FE-3B6E-4953-8326-7B0E87E8BE07}"/>
    <cellStyle name="Normal 7 8 3 3 6" xfId="25435" xr:uid="{F714C0B9-5AF8-4523-95D8-0AF3A974EF37}"/>
    <cellStyle name="Normal 7 8 3 3 7" xfId="14114" xr:uid="{571135B5-1290-4B03-B84F-33EE4686B6E3}"/>
    <cellStyle name="Normal 7 8 3 4" xfId="3514" xr:uid="{00000000-0005-0000-0000-000057090000}"/>
    <cellStyle name="Normal 7 8 3 4 2" xfId="6566" xr:uid="{0A120DE1-A606-42C0-B188-7FF0CEB52057}"/>
    <cellStyle name="Normal 7 8 3 4 2 2" xfId="27833" xr:uid="{CB827B41-6E34-4485-ADF1-2424F31EE4F3}"/>
    <cellStyle name="Normal 7 8 3 4 2 3" xfId="16139" xr:uid="{87A7B19C-47C8-4535-9ECA-16F61EDCFC87}"/>
    <cellStyle name="Normal 7 8 3 4 3" xfId="8592" xr:uid="{2AD1F471-9932-47D3-B35E-0B1E1456D63B}"/>
    <cellStyle name="Normal 7 8 3 4 3 2" xfId="18972" xr:uid="{17DBC5E4-D4A5-4CBF-9C48-6D8177A2F7FD}"/>
    <cellStyle name="Normal 7 8 3 4 4" xfId="11425" xr:uid="{A5A26F8D-83E1-4ED5-B907-64DBEFD8ECEC}"/>
    <cellStyle name="Normal 7 8 3 4 4 2" xfId="21805" xr:uid="{2B10B68B-EEA4-4EF7-9927-FB2122CB3644}"/>
    <cellStyle name="Normal 7 8 3 4 5" xfId="23153" xr:uid="{96A3161C-7C39-4EF4-9CBE-677777A6DA38}"/>
    <cellStyle name="Normal 7 8 3 4 6" xfId="14112" xr:uid="{F3F77F57-0BEA-4D8A-864B-0CCC9678FEBF}"/>
    <cellStyle name="Normal 7 8 3 5" xfId="2627" xr:uid="{00000000-0005-0000-0000-000058090000}"/>
    <cellStyle name="Normal 7 8 3 5 2" xfId="5889" xr:uid="{10DE449B-772F-403E-B53E-8F527E3E956C}"/>
    <cellStyle name="Normal 7 8 3 5 2 2" xfId="27198" xr:uid="{6AC8801F-B639-4F85-919C-F455858033E1}"/>
    <cellStyle name="Normal 7 8 3 5 2 3" xfId="15299" xr:uid="{6EB7D2AB-226F-4261-B766-566EE5A8D4DE}"/>
    <cellStyle name="Normal 7 8 3 5 3" xfId="7752" xr:uid="{B4427FDC-18D8-4BF0-9AA9-3DCBE6FB5CB6}"/>
    <cellStyle name="Normal 7 8 3 5 3 2" xfId="18132" xr:uid="{E05F336D-BAC6-4831-9BD5-5EF0C803FCAF}"/>
    <cellStyle name="Normal 7 8 3 5 4" xfId="10585" xr:uid="{E35B07AF-51EB-49EB-8D64-5176635FF471}"/>
    <cellStyle name="Normal 7 8 3 5 4 2" xfId="20965" xr:uid="{D9107844-D4B9-4D7C-BB1D-5797A487AD57}"/>
    <cellStyle name="Normal 7 8 3 5 5" xfId="23742" xr:uid="{9BF79791-BE4B-4383-B162-A69EE8B513CC}"/>
    <cellStyle name="Normal 7 8 3 5 6" xfId="13015" xr:uid="{ED86C5AD-79C9-48EC-B39F-81359DA56D05}"/>
    <cellStyle name="Normal 7 8 3 6" xfId="4232" xr:uid="{59BA6427-845F-4501-AB9A-91D75CDD42EA}"/>
    <cellStyle name="Normal 7 8 3 6 2" xfId="9004" xr:uid="{D698A893-5EAB-4217-B9C3-E2C0C41057C9}"/>
    <cellStyle name="Normal 7 8 3 6 2 2" xfId="19384" xr:uid="{0F0FA002-57F2-45EE-83D3-ECFD5AF5B1AF}"/>
    <cellStyle name="Normal 7 8 3 6 3" xfId="11837" xr:uid="{5F2CCC17-7C1C-4996-8E38-7FCD9236367C}"/>
    <cellStyle name="Normal 7 8 3 6 3 2" xfId="22217" xr:uid="{E03DF7B2-2269-4CD3-9101-3E3AA292BE16}"/>
    <cellStyle name="Normal 7 8 3 6 4" xfId="24181" xr:uid="{B644EC93-CDF4-401E-82A2-1272E92688F2}"/>
    <cellStyle name="Normal 7 8 3 6 5" xfId="16551" xr:uid="{26DEA9EB-1A5A-4FBB-9ADB-0ADCAAD6F035}"/>
    <cellStyle name="Normal 7 8 3 7" xfId="5520" xr:uid="{1255BA54-6F4F-4228-B965-919623B1C04F}"/>
    <cellStyle name="Normal 7 8 3 7 2" xfId="14816" xr:uid="{B74EE7AC-B2ED-4026-9452-F278D7571678}"/>
    <cellStyle name="Normal 7 8 3 8" xfId="7269" xr:uid="{9E615E01-71BB-4B3F-9E38-5297BC321302}"/>
    <cellStyle name="Normal 7 8 3 8 2" xfId="17649" xr:uid="{98EB6D51-3516-4C0D-AD2E-2AD1BC33568F}"/>
    <cellStyle name="Normal 7 8 3 9" xfId="10102" xr:uid="{A57FA0DA-9FD7-4CA6-9CB7-82C9D1601774}"/>
    <cellStyle name="Normal 7 8 3 9 2" xfId="20482" xr:uid="{0A58600F-6701-41B4-8111-EC37D917DB22}"/>
    <cellStyle name="Normal 7 8 4" xfId="1525" xr:uid="{00000000-0005-0000-0000-0000CE070000}"/>
    <cellStyle name="Normal 7 8 4 2" xfId="3517" xr:uid="{00000000-0005-0000-0000-00005A090000}"/>
    <cellStyle name="Normal 7 8 4 2 2" xfId="6569" xr:uid="{2D3B1732-C0C4-4184-9529-9D3397680CCF}"/>
    <cellStyle name="Normal 7 8 4 2 2 2" xfId="26340" xr:uid="{18BA798C-1CAB-4154-8A00-6F8B20C7677C}"/>
    <cellStyle name="Normal 7 8 4 2 2 3" xfId="16142" xr:uid="{2EC925BB-FC79-43F7-9189-F3E0AEB2AAC6}"/>
    <cellStyle name="Normal 7 8 4 2 3" xfId="8595" xr:uid="{E889EDAF-AC51-4E64-B90A-68E56389DFF1}"/>
    <cellStyle name="Normal 7 8 4 2 3 2" xfId="18975" xr:uid="{CF1ED609-EDFD-4B74-BCFC-93DB78C9BEE4}"/>
    <cellStyle name="Normal 7 8 4 2 4" xfId="11428" xr:uid="{C14DD82C-EB00-41EA-81C7-986D104E753A}"/>
    <cellStyle name="Normal 7 8 4 2 4 2" xfId="21808" xr:uid="{28EDE53E-4E23-4C8E-803B-8CF54ADE71C3}"/>
    <cellStyle name="Normal 7 8 4 2 5" xfId="23869" xr:uid="{DAF8F0C6-D633-4834-AF21-6EB4864E869F}"/>
    <cellStyle name="Normal 7 8 4 2 6" xfId="14115" xr:uid="{FC4B95CA-7630-4D5E-9F99-47E4DE000F79}"/>
    <cellStyle name="Normal 7 8 4 3" xfId="4382" xr:uid="{DDDC4B48-D8E9-4CFF-BC48-3733A2D9C0DB}"/>
    <cellStyle name="Normal 7 8 4 3 2" xfId="9154" xr:uid="{88E149B4-AEE7-4B2B-8FC2-3B3D63800B72}"/>
    <cellStyle name="Normal 7 8 4 3 2 2" xfId="29197" xr:uid="{13EE9B69-83F2-4861-9BB9-B19C3E5A5F7A}"/>
    <cellStyle name="Normal 7 8 4 3 2 3" xfId="19534" xr:uid="{146A8993-573F-4BA9-938B-F93667F4DF6B}"/>
    <cellStyle name="Normal 7 8 4 3 3" xfId="11987" xr:uid="{D8F0375E-D6EF-4256-9453-2256BA4E9CE2}"/>
    <cellStyle name="Normal 7 8 4 3 3 2" xfId="22367" xr:uid="{7BB54D95-9672-4655-A145-127DD140A5F0}"/>
    <cellStyle name="Normal 7 8 4 3 4" xfId="25003" xr:uid="{97038F17-365A-4DF1-A989-2DB0119DA142}"/>
    <cellStyle name="Normal 7 8 4 3 5" xfId="16701" xr:uid="{15D63064-F809-4432-A947-3CD3660D0709}"/>
    <cellStyle name="Normal 7 8 4 4" xfId="5521" xr:uid="{12700FF1-E859-4A50-834D-53FEE56265D2}"/>
    <cellStyle name="Normal 7 8 4 4 2" xfId="27926" xr:uid="{7C539E13-FE66-4E42-80B7-588329FD1E86}"/>
    <cellStyle name="Normal 7 8 4 4 3" xfId="14817" xr:uid="{3BC6BBA6-D823-4391-BFF5-F62FFCA43906}"/>
    <cellStyle name="Normal 7 8 4 5" xfId="7270" xr:uid="{09E4D0D4-DD47-4C28-BA61-BC050682ED6E}"/>
    <cellStyle name="Normal 7 8 4 5 2" xfId="17650" xr:uid="{3B1BE631-D436-4B36-A9FC-9578B0B4D703}"/>
    <cellStyle name="Normal 7 8 4 6" xfId="10103" xr:uid="{6EC9376E-3E00-4354-AE8C-26D2158FBB93}"/>
    <cellStyle name="Normal 7 8 4 6 2" xfId="20483" xr:uid="{4470BBFB-6868-457E-AF5E-D56EEAF443BE}"/>
    <cellStyle name="Normal 7 8 4 7" xfId="24921" xr:uid="{5C022206-BF20-4DB4-ACFA-19E9DD733230}"/>
    <cellStyle name="Normal 7 8 4 8" xfId="13337" xr:uid="{C03A58B5-F03B-40CC-8671-B10B50CF5463}"/>
    <cellStyle name="Normal 7 8 5" xfId="3518" xr:uid="{00000000-0005-0000-0000-00005B090000}"/>
    <cellStyle name="Normal 7 8 5 2" xfId="4616" xr:uid="{6FE2DECE-CF5D-4EA3-B482-2923A49B0CAE}"/>
    <cellStyle name="Normal 7 8 5 2 2" xfId="9388" xr:uid="{EB7FA5EB-7F5C-4DD4-ACB2-AEAB0F7C18F4}"/>
    <cellStyle name="Normal 7 8 5 2 2 2" xfId="29354" xr:uid="{7E7B8F39-C9D1-4B60-9B39-DF7E143DCFA4}"/>
    <cellStyle name="Normal 7 8 5 2 2 3" xfId="19768" xr:uid="{B159F4FE-C009-45E2-A5B6-8C6524487467}"/>
    <cellStyle name="Normal 7 8 5 2 3" xfId="12221" xr:uid="{C7BAC334-97E7-456D-B63A-44008174535C}"/>
    <cellStyle name="Normal 7 8 5 2 3 2" xfId="22601" xr:uid="{33603211-998B-4CBE-AD4A-461612197449}"/>
    <cellStyle name="Normal 7 8 5 2 4" xfId="24637" xr:uid="{16505472-9B54-4E8E-A907-73F926F8CEBC}"/>
    <cellStyle name="Normal 7 8 5 2 5" xfId="16935" xr:uid="{F45452EC-FE44-479B-9E32-60AB2B62D4E2}"/>
    <cellStyle name="Normal 7 8 5 3" xfId="6570" xr:uid="{5C36BBD4-913A-4277-A9D3-4A7F6C8E6197}"/>
    <cellStyle name="Normal 7 8 5 3 2" xfId="28509" xr:uid="{56C0E03D-EDAC-4478-B152-E33DFB8842C2}"/>
    <cellStyle name="Normal 7 8 5 3 3" xfId="16143" xr:uid="{7CA00030-135D-4E3B-9825-4467B971B465}"/>
    <cellStyle name="Normal 7 8 5 4" xfId="8596" xr:uid="{3EF1D7D6-C217-49AF-9C72-2054E589F6B3}"/>
    <cellStyle name="Normal 7 8 5 4 2" xfId="18976" xr:uid="{72959006-9EC3-463A-9313-2524A79B09CD}"/>
    <cellStyle name="Normal 7 8 5 5" xfId="11429" xr:uid="{685EB8FE-A462-4983-B49D-13FB883C5612}"/>
    <cellStyle name="Normal 7 8 5 5 2" xfId="21809" xr:uid="{80E81E97-8C0A-4EBE-BAF1-B83D64823B71}"/>
    <cellStyle name="Normal 7 8 5 6" xfId="24438" xr:uid="{560FF643-4B9B-4EF0-A996-EBF2BE331482}"/>
    <cellStyle name="Normal 7 8 5 7" xfId="14116" xr:uid="{889DBCD3-4D9D-4D56-AED3-0D3D13B08F28}"/>
    <cellStyle name="Normal 7 8 6" xfId="3005" xr:uid="{00000000-0005-0000-0000-00005C090000}"/>
    <cellStyle name="Normal 7 8 6 2" xfId="6154" xr:uid="{ECB7BE2F-F1BF-4158-969C-F9ECBA07135F}"/>
    <cellStyle name="Normal 7 8 6 2 2" xfId="28651" xr:uid="{80419F36-A086-4067-833D-EBD603F8F0E4}"/>
    <cellStyle name="Normal 7 8 6 2 3" xfId="15632" xr:uid="{CF2628DF-893E-4F73-A427-DA1C36416A14}"/>
    <cellStyle name="Normal 7 8 6 3" xfId="8085" xr:uid="{9B558696-2698-4280-A3BA-786C8B9EB28D}"/>
    <cellStyle name="Normal 7 8 6 3 2" xfId="18465" xr:uid="{539FCDB9-9685-4A12-88FB-F7D5E54DEA17}"/>
    <cellStyle name="Normal 7 8 6 4" xfId="10918" xr:uid="{BBA3631A-F5B5-4D2E-BC5C-476E2AEBE074}"/>
    <cellStyle name="Normal 7 8 6 4 2" xfId="21298" xr:uid="{8243ADB7-0152-45E1-BCEC-7B4C35B31788}"/>
    <cellStyle name="Normal 7 8 6 5" xfId="23925" xr:uid="{5248020E-73F8-4BD7-B357-541AFA29F228}"/>
    <cellStyle name="Normal 7 8 6 6" xfId="13507" xr:uid="{8526138E-9324-496C-AED5-8C55EE1A18A0}"/>
    <cellStyle name="Normal 7 8 7" xfId="2464" xr:uid="{00000000-0005-0000-0000-00005D090000}"/>
    <cellStyle name="Normal 7 8 7 2" xfId="5755" xr:uid="{C11A75DA-8194-440B-9B8C-0D34AA248DDB}"/>
    <cellStyle name="Normal 7 8 7 2 2" xfId="26765" xr:uid="{807FB85F-D401-4E4D-B3E3-50260B76AA88}"/>
    <cellStyle name="Normal 7 8 7 2 3" xfId="15136" xr:uid="{74DEED31-889A-4695-836C-C5D98706DCF3}"/>
    <cellStyle name="Normal 7 8 7 3" xfId="7589" xr:uid="{542CD4D7-15E3-43F7-8EAA-FCF5E44DFBDF}"/>
    <cellStyle name="Normal 7 8 7 3 2" xfId="17969" xr:uid="{F90E9161-0A68-425A-8227-C2EF28C4EE8A}"/>
    <cellStyle name="Normal 7 8 7 4" xfId="10422" xr:uid="{EC31E704-79D0-40EA-8D9C-CD2D93D13E36}"/>
    <cellStyle name="Normal 7 8 7 4 2" xfId="20802" xr:uid="{9C889ABF-4886-479A-BA81-31468C2AB18D}"/>
    <cellStyle name="Normal 7 8 7 5" xfId="23210" xr:uid="{E84ED942-BD3F-4A1B-980D-B708E4354395}"/>
    <cellStyle name="Normal 7 8 7 6" xfId="12852" xr:uid="{FA02A863-7404-4A05-B219-E910A08E343C}"/>
    <cellStyle name="Normal 7 8 8" xfId="2218" xr:uid="{00000000-0005-0000-0000-00004C090000}"/>
    <cellStyle name="Normal 7 8 8 2" xfId="7345" xr:uid="{61DDE688-2A70-4F2A-B6EE-DE4DE9B40FD2}"/>
    <cellStyle name="Normal 7 8 8 2 2" xfId="17725" xr:uid="{F547AF6E-3139-4C19-B29C-9F548C32EF0D}"/>
    <cellStyle name="Normal 7 8 8 3" xfId="10178" xr:uid="{CF8ECEF6-1BD3-423E-8735-1B48A9AC7EBF}"/>
    <cellStyle name="Normal 7 8 8 3 2" xfId="20558" xr:uid="{760FCA6F-6B42-44AB-B086-38F9E5CE5D2F}"/>
    <cellStyle name="Normal 7 8 8 4" xfId="24355" xr:uid="{59B7BEB4-E380-44D7-965B-F4AE71DC9ECA}"/>
    <cellStyle name="Normal 7 8 8 5" xfId="14892" xr:uid="{4FAD8375-0A0D-4BB1-BDA6-9363022E60FB}"/>
    <cellStyle name="Normal 7 8 9" xfId="4090" xr:uid="{FEACF0C8-3B18-49F1-89D3-9F76FFBE9C2B}"/>
    <cellStyle name="Normal 7 8 9 2" xfId="8867" xr:uid="{044108D4-921D-454F-BC77-7FEBD8D9F1BE}"/>
    <cellStyle name="Normal 7 8 9 2 2" xfId="19247" xr:uid="{3963D2D1-7D47-4D3F-8EEF-DFA1EBBFAD56}"/>
    <cellStyle name="Normal 7 8 9 3" xfId="11700" xr:uid="{7CC49168-E851-4172-8B55-2E2123A2E074}"/>
    <cellStyle name="Normal 7 8 9 3 2" xfId="22080" xr:uid="{1F00B042-48FB-473F-BBE8-03A7A9D3718B}"/>
    <cellStyle name="Normal 7 8 9 4" xfId="16414" xr:uid="{9ECAB39F-081A-4BCF-91F5-E4AF0193581E}"/>
    <cellStyle name="Normal 7 9" xfId="1526" xr:uid="{00000000-0005-0000-0000-0000CF070000}"/>
    <cellStyle name="Normal 7 9 10" xfId="7271" xr:uid="{76B76404-D632-40A0-BB9A-59637784038A}"/>
    <cellStyle name="Normal 7 9 10 2" xfId="17651" xr:uid="{9FC1061D-EC27-4D99-933D-B09A5D9C7F27}"/>
    <cellStyle name="Normal 7 9 11" xfId="10104" xr:uid="{D870EB85-AD4D-4FEB-92BD-E2F68463C43F}"/>
    <cellStyle name="Normal 7 9 11 2" xfId="20484" xr:uid="{B025CEB8-359C-41A1-95E0-E003A49FD9C1}"/>
    <cellStyle name="Normal 7 9 12" xfId="24206" xr:uid="{69CE26CE-3A4C-454E-8F2D-CB9244761167}"/>
    <cellStyle name="Normal 7 9 13" xfId="12433" xr:uid="{AC04919D-675B-4B08-8270-6BD19B73D1B5}"/>
    <cellStyle name="Normal 7 9 2" xfId="1527" xr:uid="{00000000-0005-0000-0000-0000D0070000}"/>
    <cellStyle name="Normal 7 9 2 10" xfId="10105" xr:uid="{E8C46142-E8B2-4D5F-8EE2-1212BE095953}"/>
    <cellStyle name="Normal 7 9 2 10 2" xfId="20485" xr:uid="{3961B3AA-27FD-4F2D-81A3-D6F4042000D3}"/>
    <cellStyle name="Normal 7 9 2 11" xfId="24030" xr:uid="{47681A00-42C3-4ED8-88C1-F08154E55A54}"/>
    <cellStyle name="Normal 7 9 2 12" xfId="12652" xr:uid="{8C56996B-E01D-467A-82C7-7D82C4130E86}"/>
    <cellStyle name="Normal 7 9 2 2" xfId="1528" xr:uid="{00000000-0005-0000-0000-0000D1070000}"/>
    <cellStyle name="Normal 7 9 2 2 2" xfId="3520" xr:uid="{00000000-0005-0000-0000-000061090000}"/>
    <cellStyle name="Normal 7 9 2 2 2 2" xfId="6572" xr:uid="{08851B5F-A0C6-4173-92C6-3E7000C8619F}"/>
    <cellStyle name="Normal 7 9 2 2 2 2 2" xfId="27104" xr:uid="{CEE07C7C-3E03-42D2-943B-38879DADD3F3}"/>
    <cellStyle name="Normal 7 9 2 2 2 2 3" xfId="26805" xr:uid="{D5E4D8DD-3FA5-4219-8507-710DA5DB159F}"/>
    <cellStyle name="Normal 7 9 2 2 2 2 4" xfId="16145" xr:uid="{F0204F73-FBE0-4809-A492-AAEF4FFB1D37}"/>
    <cellStyle name="Normal 7 9 2 2 2 3" xfId="8598" xr:uid="{89A1D3EC-64C2-4849-B353-0D2924A8D8FC}"/>
    <cellStyle name="Normal 7 9 2 2 2 3 2" xfId="28956" xr:uid="{5F917D48-4F1B-4B93-A25D-AD1D9110EBB6}"/>
    <cellStyle name="Normal 7 9 2 2 2 3 3" xfId="18978" xr:uid="{5F01B0CE-0AEF-40AE-8AF6-6394A42860FE}"/>
    <cellStyle name="Normal 7 9 2 2 2 4" xfId="11431" xr:uid="{5B92965B-4502-425D-8343-5002168817EF}"/>
    <cellStyle name="Normal 7 9 2 2 2 4 2" xfId="21811" xr:uid="{EC4382FD-FB15-4D27-8555-27EFDA1B470C}"/>
    <cellStyle name="Normal 7 9 2 2 2 5" xfId="25292" xr:uid="{99CC8E3D-D4B8-4B8A-BCE4-EDCA6176E377}"/>
    <cellStyle name="Normal 7 9 2 2 2 6" xfId="14118" xr:uid="{57595528-7EB4-4445-8F59-1E354DAFFCE0}"/>
    <cellStyle name="Normal 7 9 2 2 3" xfId="4385" xr:uid="{EB528A48-2B64-4BDC-8BAB-0FE57D1C1D8E}"/>
    <cellStyle name="Normal 7 9 2 2 3 2" xfId="9157" xr:uid="{E8D964A0-F164-4946-80DB-AB8D069D5C9F}"/>
    <cellStyle name="Normal 7 9 2 2 3 2 2" xfId="29200" xr:uid="{D58B8F9A-5BDF-468E-8C95-FE715D3C18B6}"/>
    <cellStyle name="Normal 7 9 2 2 3 2 3" xfId="19537" xr:uid="{C3ACBE5E-39B4-4333-B2B5-F5429CC797E6}"/>
    <cellStyle name="Normal 7 9 2 2 3 3" xfId="11990" xr:uid="{0D94B800-EF91-4226-824B-57DB58AA52C0}"/>
    <cellStyle name="Normal 7 9 2 2 3 3 2" xfId="22370" xr:uid="{A565410B-6B4B-47B2-A417-B3C674410799}"/>
    <cellStyle name="Normal 7 9 2 2 3 4" xfId="25316" xr:uid="{EA531831-9B22-4B41-ACD8-704165E0FA10}"/>
    <cellStyle name="Normal 7 9 2 2 3 5" xfId="16704" xr:uid="{9C4EFBA3-6C6E-49BD-AC85-870512FC7371}"/>
    <cellStyle name="Normal 7 9 2 2 4" xfId="5524" xr:uid="{18BC8DA5-668A-4E08-B837-D6E5D5825294}"/>
    <cellStyle name="Normal 7 9 2 2 4 2" xfId="28166" xr:uid="{389B0291-07E3-4E2E-9500-1F54470578F6}"/>
    <cellStyle name="Normal 7 9 2 2 4 3" xfId="14820" xr:uid="{4A15D896-DA51-48D9-8AAD-A328E02E30F3}"/>
    <cellStyle name="Normal 7 9 2 2 5" xfId="7273" xr:uid="{02FE9ED2-AE5C-4F82-AC53-CE84C785F709}"/>
    <cellStyle name="Normal 7 9 2 2 5 2" xfId="17653" xr:uid="{E1DCDE85-C82F-40FA-9E8E-32D8F09DF505}"/>
    <cellStyle name="Normal 7 9 2 2 6" xfId="10106" xr:uid="{9A763DA3-65C7-470B-B90A-0B57D73D284E}"/>
    <cellStyle name="Normal 7 9 2 2 6 2" xfId="20486" xr:uid="{491B9786-B64D-46A4-9AB6-CF8D6286570A}"/>
    <cellStyle name="Normal 7 9 2 2 7" xfId="25341" xr:uid="{E73C036E-A05A-4DA2-9D76-D70653EB3182}"/>
    <cellStyle name="Normal 7 9 2 2 8" xfId="13341" xr:uid="{E35BAE62-FA84-42DC-B6E0-509D12519BE2}"/>
    <cellStyle name="Normal 7 9 2 3" xfId="3521" xr:uid="{00000000-0005-0000-0000-000062090000}"/>
    <cellStyle name="Normal 7 9 2 3 2" xfId="4617" xr:uid="{3CBC5E3B-62D7-4DB8-815F-3B4712A8F13D}"/>
    <cellStyle name="Normal 7 9 2 3 2 2" xfId="9389" xr:uid="{7AABAB45-D7FE-46BE-9046-290BB631FB24}"/>
    <cellStyle name="Normal 7 9 2 3 2 2 2" xfId="29355" xr:uid="{324F7A9F-FE78-4615-8C4D-FF47E462CCC9}"/>
    <cellStyle name="Normal 7 9 2 3 2 2 3" xfId="19769" xr:uid="{F5587A6F-B2B0-4149-839D-414E408BA8D0}"/>
    <cellStyle name="Normal 7 9 2 3 2 3" xfId="12222" xr:uid="{B475D31E-70F6-438B-8C9E-ECB57843A29A}"/>
    <cellStyle name="Normal 7 9 2 3 2 3 2" xfId="22602" xr:uid="{BADAC9A4-43D9-4F92-BD81-0DADED5F81E3}"/>
    <cellStyle name="Normal 7 9 2 3 2 4" xfId="22800" xr:uid="{FCC204BA-D332-4134-B6DB-AEF25B42614C}"/>
    <cellStyle name="Normal 7 9 2 3 2 5" xfId="16936" xr:uid="{CCB1FEA2-2B68-4F1C-9FD9-C4B2B1D7B967}"/>
    <cellStyle name="Normal 7 9 2 3 3" xfId="6573" xr:uid="{71E69CFC-40E7-4104-BFBA-4DBE33C2F82D}"/>
    <cellStyle name="Normal 7 9 2 3 3 2" xfId="26623" xr:uid="{F58E0E78-8ECE-42E0-96CB-0D7D2E1A5464}"/>
    <cellStyle name="Normal 7 9 2 3 3 3" xfId="16146" xr:uid="{8D530DF0-F5EF-41BD-A2D4-B3FC36911876}"/>
    <cellStyle name="Normal 7 9 2 3 4" xfId="8599" xr:uid="{CDA5547D-2F80-4A49-B0B1-AB2FA1B1084B}"/>
    <cellStyle name="Normal 7 9 2 3 4 2" xfId="18979" xr:uid="{2236DDA7-9D03-4C60-B54C-5924CE083B3C}"/>
    <cellStyle name="Normal 7 9 2 3 5" xfId="11432" xr:uid="{9791950E-AE78-4758-9E42-C1AECEDCC64D}"/>
    <cellStyle name="Normal 7 9 2 3 5 2" xfId="21812" xr:uid="{83B9B04D-4243-406B-ABFC-78F92A017694}"/>
    <cellStyle name="Normal 7 9 2 3 6" xfId="23913" xr:uid="{E58699ED-2530-462B-88C0-F1DA833FB6D3}"/>
    <cellStyle name="Normal 7 9 2 3 7" xfId="14119" xr:uid="{2D4AAA1A-2B8B-40C1-9A1E-00B7BC6FC7D8}"/>
    <cellStyle name="Normal 7 9 2 4" xfId="3519" xr:uid="{00000000-0005-0000-0000-000063090000}"/>
    <cellStyle name="Normal 7 9 2 4 2" xfId="6571" xr:uid="{0678E052-A05D-47FC-9CF2-7856977E5B03}"/>
    <cellStyle name="Normal 7 9 2 4 2 2" xfId="27944" xr:uid="{3A9EC0DA-80EC-450F-9518-A60478D3153D}"/>
    <cellStyle name="Normal 7 9 2 4 2 3" xfId="16144" xr:uid="{35D206DD-1A1E-4F56-BB7A-53C0916F54B3}"/>
    <cellStyle name="Normal 7 9 2 4 3" xfId="8597" xr:uid="{CDC1C0DC-7ED4-43F3-A6D6-B09549999CB6}"/>
    <cellStyle name="Normal 7 9 2 4 3 2" xfId="18977" xr:uid="{CC7E147F-2D79-4243-B86F-0A56D99A4F7D}"/>
    <cellStyle name="Normal 7 9 2 4 4" xfId="11430" xr:uid="{780E7390-0FB8-4182-9798-6692B3F5C71A}"/>
    <cellStyle name="Normal 7 9 2 4 4 2" xfId="21810" xr:uid="{B7712B30-F3F0-4E71-95FB-C62553CC3BDF}"/>
    <cellStyle name="Normal 7 9 2 4 5" xfId="24356" xr:uid="{8A7F2BD6-0CA8-4A18-9356-1337DE2860AA}"/>
    <cellStyle name="Normal 7 9 2 4 6" xfId="14117" xr:uid="{0AE5AA18-0D24-4CE0-A9B1-8E4BFA177CD5}"/>
    <cellStyle name="Normal 7 9 2 5" xfId="2610" xr:uid="{00000000-0005-0000-0000-000064090000}"/>
    <cellStyle name="Normal 7 9 2 5 2" xfId="5874" xr:uid="{02EC3617-103E-479F-BD91-557718149D0F}"/>
    <cellStyle name="Normal 7 9 2 5 2 2" xfId="27173" xr:uid="{B13239FD-9AD8-4D87-BD9B-30459B012047}"/>
    <cellStyle name="Normal 7 9 2 5 2 3" xfId="15282" xr:uid="{525DCEDE-148E-4FA1-9F80-FA1DD04D1FD9}"/>
    <cellStyle name="Normal 7 9 2 5 3" xfId="7735" xr:uid="{205D57FB-2FDB-4E35-995D-6CAC7E85399C}"/>
    <cellStyle name="Normal 7 9 2 5 3 2" xfId="18115" xr:uid="{5EB5B4F1-ADC4-4B88-A39E-84C73F0E9D54}"/>
    <cellStyle name="Normal 7 9 2 5 4" xfId="10568" xr:uid="{4D04A9D9-B538-4A30-9770-CDF7E0117AE7}"/>
    <cellStyle name="Normal 7 9 2 5 4 2" xfId="20948" xr:uid="{18912B82-CF5D-4537-98C1-8DAAB5D0F50B}"/>
    <cellStyle name="Normal 7 9 2 5 5" xfId="24967" xr:uid="{2F0DDD04-8A76-43E6-BA13-A08E98458436}"/>
    <cellStyle name="Normal 7 9 2 5 6" xfId="12998" xr:uid="{C487D90F-46AF-4631-AB02-F6BE425059FA}"/>
    <cellStyle name="Normal 7 9 2 6" xfId="2418" xr:uid="{00000000-0005-0000-0000-00005F090000}"/>
    <cellStyle name="Normal 7 9 2 6 2" xfId="7545" xr:uid="{F30F222B-9441-437C-A6E0-AB2324CAF431}"/>
    <cellStyle name="Normal 7 9 2 6 2 2" xfId="17925" xr:uid="{D512FE79-C220-4CDE-BC43-6B9FBDDEB87F}"/>
    <cellStyle name="Normal 7 9 2 6 3" xfId="10378" xr:uid="{D89C89ED-B3E0-4384-BC77-325D7C4FD9B0}"/>
    <cellStyle name="Normal 7 9 2 6 3 2" xfId="20758" xr:uid="{2474CED3-A43B-4BE4-8430-346C113529AC}"/>
    <cellStyle name="Normal 7 9 2 6 4" xfId="24960" xr:uid="{550406FD-A150-47E6-9976-E76297CE33A1}"/>
    <cellStyle name="Normal 7 9 2 6 5" xfId="15092" xr:uid="{C83A44F1-13EB-40E5-8915-4667757BAC52}"/>
    <cellStyle name="Normal 7 9 2 7" xfId="4111" xr:uid="{36B8797F-B026-4C66-AFCC-B9C1561C0C3E}"/>
    <cellStyle name="Normal 7 9 2 7 2" xfId="8883" xr:uid="{43CDC3D9-BA1E-48A2-A621-662AA63CF995}"/>
    <cellStyle name="Normal 7 9 2 7 2 2" xfId="19263" xr:uid="{E3962313-9FA7-4DD6-996F-E16BB0636A3E}"/>
    <cellStyle name="Normal 7 9 2 7 3" xfId="11716" xr:uid="{4161F892-B5CC-433F-905F-6E4810BBB2DC}"/>
    <cellStyle name="Normal 7 9 2 7 3 2" xfId="22096" xr:uid="{90F7AEA4-E403-4901-A36D-A8A0F46E7D5C}"/>
    <cellStyle name="Normal 7 9 2 7 4" xfId="16430" xr:uid="{E259559B-E094-468A-B09B-CD3885E79875}"/>
    <cellStyle name="Normal 7 9 2 8" xfId="5523" xr:uid="{98E0A974-EB5B-4BF5-B155-2665B9E0977B}"/>
    <cellStyle name="Normal 7 9 2 8 2" xfId="14819" xr:uid="{6E89D7F4-0805-46B7-9E60-9A344E5140B1}"/>
    <cellStyle name="Normal 7 9 2 9" xfId="7272" xr:uid="{D2DBE619-47FE-4865-9554-1EE6952CBB47}"/>
    <cellStyle name="Normal 7 9 2 9 2" xfId="17652" xr:uid="{F78EBC94-14F7-4DF1-8ADE-C5E769662C9F}"/>
    <cellStyle name="Normal 7 9 3" xfId="1529" xr:uid="{00000000-0005-0000-0000-0000D2070000}"/>
    <cellStyle name="Normal 7 9 3 2" xfId="3522" xr:uid="{00000000-0005-0000-0000-000066090000}"/>
    <cellStyle name="Normal 7 9 3 2 2" xfId="6574" xr:uid="{9F0A2FA7-3928-4EB9-A863-E47676CD7690}"/>
    <cellStyle name="Normal 7 9 3 2 2 2" xfId="25686" xr:uid="{7C940A72-1C14-4D0A-B528-F3F82AED5172}"/>
    <cellStyle name="Normal 7 9 3 2 2 3" xfId="26415" xr:uid="{0CC7C559-802F-4B94-AA77-4C0A16656359}"/>
    <cellStyle name="Normal 7 9 3 2 2 4" xfId="16147" xr:uid="{49D0CC1E-D9B2-48D9-8085-08641E1A7354}"/>
    <cellStyle name="Normal 7 9 3 2 3" xfId="8600" xr:uid="{5D1E7105-FCF4-4747-80CD-AAF0B5E4D8EC}"/>
    <cellStyle name="Normal 7 9 3 2 3 2" xfId="28957" xr:uid="{32FBB707-5394-4C92-83F9-7C9EF9C45FD5}"/>
    <cellStyle name="Normal 7 9 3 2 3 3" xfId="18980" xr:uid="{E4638DAA-1718-4007-9964-207D65BA3D50}"/>
    <cellStyle name="Normal 7 9 3 2 4" xfId="11433" xr:uid="{8F06EF70-C52F-4EE6-A142-976E630723EC}"/>
    <cellStyle name="Normal 7 9 3 2 4 2" xfId="21813" xr:uid="{5E25D8AD-D880-4A1C-A626-6B9B0DB887FF}"/>
    <cellStyle name="Normal 7 9 3 2 5" xfId="24037" xr:uid="{B900FF44-0CD6-47EE-BE3E-92F621776826}"/>
    <cellStyle name="Normal 7 9 3 2 6" xfId="14120" xr:uid="{92C9E29A-A929-4803-9480-90B080FCCAA0}"/>
    <cellStyle name="Normal 7 9 3 3" xfId="2854" xr:uid="{00000000-0005-0000-0000-000067090000}"/>
    <cellStyle name="Normal 7 9 3 3 2" xfId="6067" xr:uid="{552C9DB8-F2FE-4DB7-87DD-2637543458B4}"/>
    <cellStyle name="Normal 7 9 3 3 2 2" xfId="27099" xr:uid="{C305AF17-1FC2-42EB-9385-6EB7FB692611}"/>
    <cellStyle name="Normal 7 9 3 3 2 3" xfId="15523" xr:uid="{00B05003-6DAD-46AB-8D7A-3081755121F7}"/>
    <cellStyle name="Normal 7 9 3 3 3" xfId="7976" xr:uid="{96CEEA5A-E54D-4FE3-8D32-B1F5FE07FF7E}"/>
    <cellStyle name="Normal 7 9 3 3 3 2" xfId="18356" xr:uid="{C2185AB7-E1D9-4136-A3D8-3FE27D6DAC9A}"/>
    <cellStyle name="Normal 7 9 3 3 4" xfId="10809" xr:uid="{56A3599A-7953-459B-A1A3-4A71B18D1E50}"/>
    <cellStyle name="Normal 7 9 3 3 4 2" xfId="21189" xr:uid="{04356900-E566-4A9B-AB64-9298087B8874}"/>
    <cellStyle name="Normal 7 9 3 3 5" xfId="22977" xr:uid="{80DE1E42-C673-47AD-B52E-CA9A21F5EB24}"/>
    <cellStyle name="Normal 7 9 3 3 6" xfId="13340" xr:uid="{2EBF2D73-5A9B-4896-A377-105375220801}"/>
    <cellStyle name="Normal 7 9 3 4" xfId="4233" xr:uid="{009F3A9E-D472-4C57-A8C3-6EC8071C48E8}"/>
    <cellStyle name="Normal 7 9 3 4 2" xfId="9005" xr:uid="{89A1C875-00DB-4A28-BCFE-966AC653E27C}"/>
    <cellStyle name="Normal 7 9 3 4 2 2" xfId="29078" xr:uid="{3407352C-E7D0-44FC-BE36-DC3434CC1F7E}"/>
    <cellStyle name="Normal 7 9 3 4 2 3" xfId="19385" xr:uid="{6A467CD1-AD66-4DE1-A7EC-FE546128C4B6}"/>
    <cellStyle name="Normal 7 9 3 4 3" xfId="11838" xr:uid="{94A68735-F083-4BB4-A6F2-891A9D3076A4}"/>
    <cellStyle name="Normal 7 9 3 4 3 2" xfId="22218" xr:uid="{DF5D69F8-067E-4B5B-9C60-25DFF1B221CF}"/>
    <cellStyle name="Normal 7 9 3 4 4" xfId="25301" xr:uid="{A333E4D4-8266-4CAC-9652-DF09A9050DE2}"/>
    <cellStyle name="Normal 7 9 3 4 5" xfId="16552" xr:uid="{BA17A702-172F-4B25-A816-765D2D3BF28F}"/>
    <cellStyle name="Normal 7 9 3 5" xfId="5525" xr:uid="{E23AF0C2-CA43-438E-8DB3-48A5553C1FFF}"/>
    <cellStyle name="Normal 7 9 3 5 2" xfId="26741" xr:uid="{9A010853-80A8-43CE-9504-53BB5BD6511A}"/>
    <cellStyle name="Normal 7 9 3 5 3" xfId="14821" xr:uid="{EBC047F0-F2C2-4A19-B843-85B9C3176CDD}"/>
    <cellStyle name="Normal 7 9 3 6" xfId="7274" xr:uid="{270FBFB5-488C-4813-B979-BE8050EF08E5}"/>
    <cellStyle name="Normal 7 9 3 6 2" xfId="17654" xr:uid="{380EE030-134D-4F2D-B8F3-937D0548DDD5}"/>
    <cellStyle name="Normal 7 9 3 7" xfId="10107" xr:uid="{AACECB7E-D3E8-45EC-9BA8-3B9034382EBF}"/>
    <cellStyle name="Normal 7 9 3 7 2" xfId="20487" xr:uid="{FF0948E6-3860-47FA-8C35-5FB7EBF99BE8}"/>
    <cellStyle name="Normal 7 9 3 8" xfId="25236" xr:uid="{2B26FE36-D5EB-49E0-8D5B-041DA3CE7730}"/>
    <cellStyle name="Normal 7 9 3 9" xfId="12810" xr:uid="{1E100D0D-8A53-490A-AD82-5F618450BFD0}"/>
    <cellStyle name="Normal 7 9 4" xfId="1530" xr:uid="{00000000-0005-0000-0000-0000D3070000}"/>
    <cellStyle name="Normal 7 9 4 2" xfId="4618" xr:uid="{D8ADD1F9-5E09-4A26-B899-6466160604EE}"/>
    <cellStyle name="Normal 7 9 4 2 2" xfId="9390" xr:uid="{AC745180-8B0D-4883-BD43-41C6A6499E9B}"/>
    <cellStyle name="Normal 7 9 4 2 2 2" xfId="29356" xr:uid="{BDA279B8-AB6C-4947-86E1-AE57EF99F92E}"/>
    <cellStyle name="Normal 7 9 4 2 2 3" xfId="19770" xr:uid="{7EB3FA25-948C-443D-B0D2-DD14CCA3A367}"/>
    <cellStyle name="Normal 7 9 4 2 3" xfId="12223" xr:uid="{538A9DFF-DB48-4A6F-A5FB-46A052E34D48}"/>
    <cellStyle name="Normal 7 9 4 2 3 2" xfId="22603" xr:uid="{47F9D50A-E47B-4A77-9DE0-3A0EF4481ACF}"/>
    <cellStyle name="Normal 7 9 4 2 4" xfId="23199" xr:uid="{93A2BE3E-37AB-4CCA-9D02-CC359A5B0EFC}"/>
    <cellStyle name="Normal 7 9 4 2 5" xfId="16937" xr:uid="{F6F170E3-636C-4A4C-B98C-D8444EF2B468}"/>
    <cellStyle name="Normal 7 9 4 3" xfId="5526" xr:uid="{A396F996-239A-445A-A6F4-F14DAC58772C}"/>
    <cellStyle name="Normal 7 9 4 3 2" xfId="26859" xr:uid="{5FCF35A9-5BF2-4855-B4E3-941F78CE0889}"/>
    <cellStyle name="Normal 7 9 4 3 3" xfId="14822" xr:uid="{E3A07064-7A3C-4C6B-9FE2-6C6913CA03C8}"/>
    <cellStyle name="Normal 7 9 4 4" xfId="7275" xr:uid="{99717AD7-F2BA-465A-A409-687E2EDF3698}"/>
    <cellStyle name="Normal 7 9 4 4 2" xfId="17655" xr:uid="{89BFB8D1-6EF1-45D4-AEBC-6E948CAC5C3F}"/>
    <cellStyle name="Normal 7 9 4 5" xfId="10108" xr:uid="{9C473F4B-F41A-4FED-8117-317196EB172E}"/>
    <cellStyle name="Normal 7 9 4 5 2" xfId="20488" xr:uid="{548150CA-1959-42AD-A8A0-4CD85AEC1CF9}"/>
    <cellStyle name="Normal 7 9 4 6" xfId="23317" xr:uid="{90438584-0BBD-4922-A6AD-5FA93D3E3B84}"/>
    <cellStyle name="Normal 7 9 4 7" xfId="14121" xr:uid="{8BCF2BE3-836B-4051-A553-2CD533FD4E0B}"/>
    <cellStyle name="Normal 7 9 5" xfId="3006" xr:uid="{00000000-0005-0000-0000-000069090000}"/>
    <cellStyle name="Normal 7 9 5 2" xfId="6155" xr:uid="{B6FA53FF-BD14-4883-9FCA-C451B43DC22F}"/>
    <cellStyle name="Normal 7 9 5 2 2" xfId="23781" xr:uid="{AB3A175D-8D8C-4590-9045-6040641ADC6E}"/>
    <cellStyle name="Normal 7 9 5 2 3" xfId="26293" xr:uid="{86D19EBE-A986-4E9E-846A-05B5E7E4364F}"/>
    <cellStyle name="Normal 7 9 5 2 4" xfId="15633" xr:uid="{C77432AA-AAAE-413F-A7F0-44CCC9BE276F}"/>
    <cellStyle name="Normal 7 9 5 3" xfId="8086" xr:uid="{E12B3A7A-1B5F-471C-BAD1-6D27964F06D5}"/>
    <cellStyle name="Normal 7 9 5 3 2" xfId="28774" xr:uid="{4F86F4A4-BA89-4E1F-88FD-EB8406010FEF}"/>
    <cellStyle name="Normal 7 9 5 3 3" xfId="18466" xr:uid="{BAD2C3DC-50E5-46F3-9397-9944D636B453}"/>
    <cellStyle name="Normal 7 9 5 4" xfId="10919" xr:uid="{03CEEDD0-8ED3-4A45-AB13-ECADDFE2B3DF}"/>
    <cellStyle name="Normal 7 9 5 4 2" xfId="21299" xr:uid="{72734BA9-5ED0-4982-AA4B-8F25F03ECF4B}"/>
    <cellStyle name="Normal 7 9 5 5" xfId="25230" xr:uid="{90B76BFE-3D6B-4351-9FA1-CED203962F0C}"/>
    <cellStyle name="Normal 7 9 5 6" xfId="13508" xr:uid="{DED0737A-E3B6-4662-88E6-FA3B4431B0EB}"/>
    <cellStyle name="Normal 7 9 6" xfId="2447" xr:uid="{00000000-0005-0000-0000-00006A090000}"/>
    <cellStyle name="Normal 7 9 6 2" xfId="5741" xr:uid="{A21802D7-3AEA-4613-B0DA-95F88FA7F82F}"/>
    <cellStyle name="Normal 7 9 6 2 2" xfId="27498" xr:uid="{5D6EAF00-91E5-4FB9-8357-3EC29A50CE84}"/>
    <cellStyle name="Normal 7 9 6 2 3" xfId="15119" xr:uid="{99DD2ACB-D84D-48D7-812C-0B64F51EBC04}"/>
    <cellStyle name="Normal 7 9 6 3" xfId="7572" xr:uid="{3B84B987-E9BD-47E8-8E0B-76567E116218}"/>
    <cellStyle name="Normal 7 9 6 3 2" xfId="17952" xr:uid="{6450F13B-32CA-46A3-876C-9C17F54CA193}"/>
    <cellStyle name="Normal 7 9 6 4" xfId="10405" xr:uid="{111254B1-4478-47D7-BFD6-1CC71E53BAB8}"/>
    <cellStyle name="Normal 7 9 6 4 2" xfId="20785" xr:uid="{BE947B0F-D3ED-4B4B-A0F9-7A3F338B9393}"/>
    <cellStyle name="Normal 7 9 6 5" xfId="25508" xr:uid="{EC12210C-C328-4352-AEFD-0D3884467429}"/>
    <cellStyle name="Normal 7 9 6 6" xfId="12835" xr:uid="{141FE04E-C5AC-4063-B82F-950C701F3659}"/>
    <cellStyle name="Normal 7 9 7" xfId="2201" xr:uid="{00000000-0005-0000-0000-00005E090000}"/>
    <cellStyle name="Normal 7 9 7 2" xfId="7328" xr:uid="{8B458AC3-BF4E-4537-BF0E-72146AA9668A}"/>
    <cellStyle name="Normal 7 9 7 2 2" xfId="17708" xr:uid="{43837D5F-C8CE-4C8C-86D5-A7E1C7E81EFA}"/>
    <cellStyle name="Normal 7 9 7 3" xfId="10161" xr:uid="{E2615F79-4C90-46EC-895F-F2469CD45BB7}"/>
    <cellStyle name="Normal 7 9 7 3 2" xfId="20541" xr:uid="{0B6BD076-43E3-4F2B-BF44-4B8152ACA325}"/>
    <cellStyle name="Normal 7 9 7 4" xfId="25161" xr:uid="{5C574672-E70C-4BCA-AD6E-EB39F0C3BE09}"/>
    <cellStyle name="Normal 7 9 7 5" xfId="14875" xr:uid="{E7A8736D-B587-49E7-8DDE-5C8B07073C9C}"/>
    <cellStyle name="Normal 7 9 8" xfId="4091" xr:uid="{48F81BFA-E56C-457E-B821-421005CE6B7E}"/>
    <cellStyle name="Normal 7 9 8 2" xfId="8868" xr:uid="{59624F85-188A-4DC5-A973-CF535F1C3006}"/>
    <cellStyle name="Normal 7 9 8 2 2" xfId="19248" xr:uid="{CDB4CDA9-5A88-4F7A-8E89-E6070286E791}"/>
    <cellStyle name="Normal 7 9 8 3" xfId="11701" xr:uid="{40C1D1E6-17D1-4C02-B55F-22DC85EC4E61}"/>
    <cellStyle name="Normal 7 9 8 3 2" xfId="22081" xr:uid="{3EE5F332-23BB-4E00-9F4E-A0451E045FBC}"/>
    <cellStyle name="Normal 7 9 8 4" xfId="16415" xr:uid="{EF23CB9C-EB5D-4D45-A085-DAB83BF58FDF}"/>
    <cellStyle name="Normal 7 9 9" xfId="5522" xr:uid="{F22B49DA-465D-43F1-B44D-B8C43A47CDDB}"/>
    <cellStyle name="Normal 7 9 9 2" xfId="14818" xr:uid="{91B81AB7-D6D7-4DD6-8F25-8A293600F6FB}"/>
    <cellStyle name="Normal 8" xfId="1531" xr:uid="{00000000-0005-0000-0000-0000D4070000}"/>
    <cellStyle name="Normal 8 2" xfId="29581" xr:uid="{642610B3-64E9-42AF-815C-4FE869EEE9E0}"/>
    <cellStyle name="Normal 8 3" xfId="29580"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7" xr:uid="{4AB69308-8C32-4387-B887-18F04195A9A2}"/>
    <cellStyle name="Normal 9 3 10 2" xfId="14823" xr:uid="{A568E98C-0400-4732-81B2-5DA889B4ECC9}"/>
    <cellStyle name="Normal 9 3 11" xfId="7276" xr:uid="{9C31A94E-E47B-4C4E-AA50-31C830FC9793}"/>
    <cellStyle name="Normal 9 3 11 2" xfId="17656" xr:uid="{67475792-A064-4C8D-8F2B-D3C95F0869EB}"/>
    <cellStyle name="Normal 9 3 12" xfId="10109" xr:uid="{DF1350DD-95C6-4B0B-A47F-46C905C02413}"/>
    <cellStyle name="Normal 9 3 12 2" xfId="20489" xr:uid="{9E81BCD6-4B82-4560-9838-C4DA59AE953D}"/>
    <cellStyle name="Normal 9 3 13" xfId="23745" xr:uid="{EFC3CC01-DF8D-4E46-A1DC-29C2FC1E6D88}"/>
    <cellStyle name="Normal 9 3 14" xfId="12452" xr:uid="{7C092815-7879-4DBB-9138-F2CA8A4D8BC0}"/>
    <cellStyle name="Normal 9 3 2" xfId="1535" xr:uid="{00000000-0005-0000-0000-0000D8070000}"/>
    <cellStyle name="Normal 9 3 2 10" xfId="10110" xr:uid="{1BC54D58-FAE8-4CA5-A215-072C3D163546}"/>
    <cellStyle name="Normal 9 3 2 10 2" xfId="20490" xr:uid="{500DC43B-85D7-41C4-B7B1-5C329AD74604}"/>
    <cellStyle name="Normal 9 3 2 11" xfId="24687" xr:uid="{5DEB5EAF-D9A4-4538-8400-0E86CE3B6390}"/>
    <cellStyle name="Normal 9 3 2 12" xfId="12653" xr:uid="{AF7FA52A-556F-406A-9630-C99BE17F1F57}"/>
    <cellStyle name="Normal 9 3 2 2" xfId="1536" xr:uid="{00000000-0005-0000-0000-0000D9070000}"/>
    <cellStyle name="Normal 9 3 2 2 2" xfId="3524" xr:uid="{00000000-0005-0000-0000-000071090000}"/>
    <cellStyle name="Normal 9 3 2 2 2 2" xfId="6576" xr:uid="{61E38F25-4671-45E7-BD26-CC1FC625D228}"/>
    <cellStyle name="Normal 9 3 2 2 2 2 2" xfId="26591" xr:uid="{F0803882-E7BA-4ACA-BBDF-86736E543627}"/>
    <cellStyle name="Normal 9 3 2 2 2 2 3" xfId="26569" xr:uid="{0351A92C-BD2E-4958-9C3A-F12228850566}"/>
    <cellStyle name="Normal 9 3 2 2 2 2 4" xfId="16149" xr:uid="{9C18D614-3BE3-4ED2-B560-BC5AE95B75E3}"/>
    <cellStyle name="Normal 9 3 2 2 2 3" xfId="8602" xr:uid="{BE65C509-C0C6-4A1F-A374-1EE3062AE055}"/>
    <cellStyle name="Normal 9 3 2 2 2 3 2" xfId="28958" xr:uid="{F5C6AB54-623F-423B-8FEB-05CC38DA7056}"/>
    <cellStyle name="Normal 9 3 2 2 2 3 3" xfId="18982" xr:uid="{58225118-F29B-45F9-AD0C-8AC1797B9542}"/>
    <cellStyle name="Normal 9 3 2 2 2 4" xfId="11435" xr:uid="{0754E3CA-D1D0-46A2-922E-A5798C8C4CDC}"/>
    <cellStyle name="Normal 9 3 2 2 2 4 2" xfId="21815" xr:uid="{8A7075DA-2E26-4DA4-AD72-161C96E19338}"/>
    <cellStyle name="Normal 9 3 2 2 2 5" xfId="22767" xr:uid="{473C9031-F318-43FC-8658-85A28AA83484}"/>
    <cellStyle name="Normal 9 3 2 2 2 6" xfId="14123" xr:uid="{36C99B2C-4255-4078-A427-390C0CBB97A7}"/>
    <cellStyle name="Normal 9 3 2 2 3" xfId="4387" xr:uid="{E27B2987-F417-471D-AC9A-5B85DC1F6FAF}"/>
    <cellStyle name="Normal 9 3 2 2 3 2" xfId="9159" xr:uid="{C9B63629-3B96-4B96-B02A-E368C9D52F0A}"/>
    <cellStyle name="Normal 9 3 2 2 3 2 2" xfId="29202" xr:uid="{C689CD34-05DE-485A-9208-CBE8032D66E4}"/>
    <cellStyle name="Normal 9 3 2 2 3 2 3" xfId="19539" xr:uid="{69A4B702-2460-4A63-A202-6E5DC53D42CC}"/>
    <cellStyle name="Normal 9 3 2 2 3 3" xfId="11992" xr:uid="{A64A7DEC-A52B-478E-A0CF-B335B93A1206}"/>
    <cellStyle name="Normal 9 3 2 2 3 3 2" xfId="22372" xr:uid="{BE7DD643-6BFB-4834-8244-F58057CE6FFB}"/>
    <cellStyle name="Normal 9 3 2 2 3 4" xfId="25576" xr:uid="{885E0AA7-5309-4C8F-8AFC-41E170CCFB76}"/>
    <cellStyle name="Normal 9 3 2 2 3 5" xfId="16706" xr:uid="{B11F47EB-650E-41F7-8C7F-DC0E51B318B7}"/>
    <cellStyle name="Normal 9 3 2 2 4" xfId="5529" xr:uid="{CEE07FD4-DFF8-429E-A5B3-76FBAA538174}"/>
    <cellStyle name="Normal 9 3 2 2 4 2" xfId="25910" xr:uid="{A8A7DD7F-D3B1-452D-9F03-130165BDB4E3}"/>
    <cellStyle name="Normal 9 3 2 2 4 3" xfId="14825" xr:uid="{96E8603D-D717-4175-B56A-2F95F56301C6}"/>
    <cellStyle name="Normal 9 3 2 2 5" xfId="7278" xr:uid="{6B92E09E-A16F-4BB5-B821-2619DD7E833B}"/>
    <cellStyle name="Normal 9 3 2 2 5 2" xfId="17658" xr:uid="{40A4B931-8544-4AA6-B9D8-6EC501CF4EFF}"/>
    <cellStyle name="Normal 9 3 2 2 6" xfId="10111" xr:uid="{EF10A58C-DD50-4A43-9814-8E6A895118D0}"/>
    <cellStyle name="Normal 9 3 2 2 6 2" xfId="20491" xr:uid="{4B3C97CB-024F-4C41-913F-4A34ED604898}"/>
    <cellStyle name="Normal 9 3 2 2 7" xfId="23430" xr:uid="{FEBA0127-C05C-429D-AF95-30B2175C1BAB}"/>
    <cellStyle name="Normal 9 3 2 2 8" xfId="13343" xr:uid="{35E799C1-7A84-46DF-95C6-B6E06589CD95}"/>
    <cellStyle name="Normal 9 3 2 3" xfId="3525" xr:uid="{00000000-0005-0000-0000-000072090000}"/>
    <cellStyle name="Normal 9 3 2 3 2" xfId="4619" xr:uid="{6FF08757-DE2A-4275-8283-E148E5712689}"/>
    <cellStyle name="Normal 9 3 2 3 2 2" xfId="9391" xr:uid="{6E7266DC-E246-460E-B844-E5ADFCFCE88E}"/>
    <cellStyle name="Normal 9 3 2 3 2 2 2" xfId="29357" xr:uid="{5546639A-11D4-45FA-8D46-304C4BA7C982}"/>
    <cellStyle name="Normal 9 3 2 3 2 2 3" xfId="19771" xr:uid="{83DCD948-8322-471E-96D6-2BE36C0E0B8B}"/>
    <cellStyle name="Normal 9 3 2 3 2 3" xfId="12224" xr:uid="{77152B59-0C8D-4D29-819F-1C430B6F5E84}"/>
    <cellStyle name="Normal 9 3 2 3 2 3 2" xfId="22604" xr:uid="{859336DA-A2E4-4CC5-94C0-330CB1E77B4A}"/>
    <cellStyle name="Normal 9 3 2 3 2 4" xfId="25152" xr:uid="{95F16352-F41C-487A-A8FE-E650FFA413CA}"/>
    <cellStyle name="Normal 9 3 2 3 2 5" xfId="16938" xr:uid="{FD0F13F0-0D44-4D21-AD6D-D0F8848807FB}"/>
    <cellStyle name="Normal 9 3 2 3 3" xfId="6577" xr:uid="{6FB8331A-94A3-4B8A-A948-FAF3E56A6F2D}"/>
    <cellStyle name="Normal 9 3 2 3 3 2" xfId="27114" xr:uid="{59108EC7-E465-4179-9BF7-F9579AE7F628}"/>
    <cellStyle name="Normal 9 3 2 3 3 3" xfId="16150" xr:uid="{B93DD648-8961-4474-98DC-0C4F16FFF4F4}"/>
    <cellStyle name="Normal 9 3 2 3 4" xfId="8603" xr:uid="{AFAEEE0F-E538-4F57-B2EA-299EB1BD6D4B}"/>
    <cellStyle name="Normal 9 3 2 3 4 2" xfId="18983" xr:uid="{033BDA48-367F-4178-97F8-450D1D9264C1}"/>
    <cellStyle name="Normal 9 3 2 3 5" xfId="11436" xr:uid="{5DE2EA4C-89F2-457B-B198-E2D1412814EB}"/>
    <cellStyle name="Normal 9 3 2 3 5 2" xfId="21816" xr:uid="{F4386B4F-BCED-4175-8B61-A3CB71AA11DC}"/>
    <cellStyle name="Normal 9 3 2 3 6" xfId="25318" xr:uid="{3B006FC9-8001-4A77-A9E7-4CB5D00079BA}"/>
    <cellStyle name="Normal 9 3 2 3 7" xfId="14124" xr:uid="{903689EE-9658-42CF-8D49-606DEBCAB0F4}"/>
    <cellStyle name="Normal 9 3 2 4" xfId="3523" xr:uid="{00000000-0005-0000-0000-000073090000}"/>
    <cellStyle name="Normal 9 3 2 4 2" xfId="6575" xr:uid="{5283ABC6-868A-4872-8CDA-0E032B3FEECC}"/>
    <cellStyle name="Normal 9 3 2 4 2 2" xfId="27313" xr:uid="{E759B78A-09C9-4956-A608-A54D9F15E544}"/>
    <cellStyle name="Normal 9 3 2 4 2 3" xfId="16148" xr:uid="{BAD269DF-945F-48A2-BC0C-885B2C589E9B}"/>
    <cellStyle name="Normal 9 3 2 4 3" xfId="8601" xr:uid="{A128BC4B-7B2D-4134-BAC5-8B8F05D5B6C9}"/>
    <cellStyle name="Normal 9 3 2 4 3 2" xfId="18981" xr:uid="{1B2054EF-017C-4DB4-8B36-266285B1A17F}"/>
    <cellStyle name="Normal 9 3 2 4 4" xfId="11434" xr:uid="{1392F5DF-4C3A-43B1-867F-D9F3C38BC9C7}"/>
    <cellStyle name="Normal 9 3 2 4 4 2" xfId="21814" xr:uid="{46AB251A-BBC9-4859-9035-7B6C9672AB9D}"/>
    <cellStyle name="Normal 9 3 2 4 5" xfId="24521" xr:uid="{3293725D-68A0-49DF-AB13-9B5C3649138B}"/>
    <cellStyle name="Normal 9 3 2 4 6" xfId="14122" xr:uid="{3C7EE531-5917-4876-A99E-9E763E08FA1E}"/>
    <cellStyle name="Normal 9 3 2 5" xfId="2526" xr:uid="{00000000-0005-0000-0000-000074090000}"/>
    <cellStyle name="Normal 9 3 2 5 2" xfId="5803" xr:uid="{BA1FC189-CC32-4908-A6F3-449251551132}"/>
    <cellStyle name="Normal 9 3 2 5 2 2" xfId="26280" xr:uid="{746CC66A-430C-40AA-B33E-C96387308F6A}"/>
    <cellStyle name="Normal 9 3 2 5 2 3" xfId="15198" xr:uid="{4FBAA3F0-9E8D-4249-BAF6-0A3B738BE1A0}"/>
    <cellStyle name="Normal 9 3 2 5 3" xfId="7651" xr:uid="{723FC09F-28D5-4033-B6C5-1ED5C325B9E9}"/>
    <cellStyle name="Normal 9 3 2 5 3 2" xfId="18031" xr:uid="{6EC2B81E-B5EB-49D3-B1B1-55455B5CEDED}"/>
    <cellStyle name="Normal 9 3 2 5 4" xfId="10484" xr:uid="{8F39D43A-086C-4288-82CB-BD83698E7AE9}"/>
    <cellStyle name="Normal 9 3 2 5 4 2" xfId="20864" xr:uid="{C0432212-6FE0-47AA-B2CE-E034E93B3709}"/>
    <cellStyle name="Normal 9 3 2 5 5" xfId="24003" xr:uid="{E0BC0D57-DAEB-4749-9ABE-7C74061882A6}"/>
    <cellStyle name="Normal 9 3 2 5 6" xfId="12914" xr:uid="{64F7EB20-D3DD-4F99-A29B-F99DA7E032F6}"/>
    <cellStyle name="Normal 9 3 2 6" xfId="2419" xr:uid="{00000000-0005-0000-0000-00006F090000}"/>
    <cellStyle name="Normal 9 3 2 6 2" xfId="7546" xr:uid="{18E3346C-DEEB-42CA-B8E8-FCF6F9B5D706}"/>
    <cellStyle name="Normal 9 3 2 6 2 2" xfId="17926" xr:uid="{7B14F1E8-5CB3-4D04-88DC-62867B25823F}"/>
    <cellStyle name="Normal 9 3 2 6 3" xfId="10379" xr:uid="{984BA9BD-FA5A-4052-8DEC-195A1F1B88F9}"/>
    <cellStyle name="Normal 9 3 2 6 3 2" xfId="20759" xr:uid="{11D5DB19-4C6B-4B78-8B41-7C409A0D3D62}"/>
    <cellStyle name="Normal 9 3 2 6 4" xfId="24071" xr:uid="{7366DBB6-5278-4923-BE64-761B236DD20F}"/>
    <cellStyle name="Normal 9 3 2 6 5" xfId="15093" xr:uid="{E7F115EA-2FDE-49DD-BF05-7ADE10036302}"/>
    <cellStyle name="Normal 9 3 2 7" xfId="4112" xr:uid="{9374BC6B-CD1E-475B-9BAB-2BFD3E7E9320}"/>
    <cellStyle name="Normal 9 3 2 7 2" xfId="8884" xr:uid="{A61FC122-8D78-4D4A-A33E-86158FD08CBC}"/>
    <cellStyle name="Normal 9 3 2 7 2 2" xfId="19264" xr:uid="{1095D0D4-4003-49DA-BD17-D1D71DD9D6E1}"/>
    <cellStyle name="Normal 9 3 2 7 3" xfId="11717" xr:uid="{B616AC3F-9AD3-40AF-B637-9B5A4397BAC2}"/>
    <cellStyle name="Normal 9 3 2 7 3 2" xfId="22097" xr:uid="{5405AB12-6C71-49A2-B6DB-AC19F94DA733}"/>
    <cellStyle name="Normal 9 3 2 7 4" xfId="16431" xr:uid="{AFD7D77D-6E71-4609-A560-60461BEFFA16}"/>
    <cellStyle name="Normal 9 3 2 8" xfId="5528" xr:uid="{0786BECE-6A31-42EE-9331-D7C14B15827F}"/>
    <cellStyle name="Normal 9 3 2 8 2" xfId="14824" xr:uid="{E8AC801E-8E0D-4CA7-87D8-B60EB549F231}"/>
    <cellStyle name="Normal 9 3 2 9" xfId="7277" xr:uid="{1517974F-697C-4760-A4F0-3C47F1C94A8B}"/>
    <cellStyle name="Normal 9 3 2 9 2" xfId="17657" xr:uid="{DE31666C-6B51-4798-B538-A1ABF840A24C}"/>
    <cellStyle name="Normal 9 3 3" xfId="1537" xr:uid="{00000000-0005-0000-0000-0000DA070000}"/>
    <cellStyle name="Normal 9 3 3 10" xfId="23615" xr:uid="{3BCD0679-C73A-4CA7-8DE7-B52FB445084D}"/>
    <cellStyle name="Normal 9 3 3 11" xfId="12811" xr:uid="{91C452CE-9E4D-4EF8-A993-3020E53F17F0}"/>
    <cellStyle name="Normal 9 3 3 2" xfId="2855" xr:uid="{00000000-0005-0000-0000-000076090000}"/>
    <cellStyle name="Normal 9 3 3 2 2" xfId="3527" xr:uid="{00000000-0005-0000-0000-000077090000}"/>
    <cellStyle name="Normal 9 3 3 2 2 2" xfId="6579" xr:uid="{6A7723EB-2EE4-437A-8B50-4F26B4D25813}"/>
    <cellStyle name="Normal 9 3 3 2 2 2 2" xfId="28288" xr:uid="{C4EC20E2-D990-42AC-B93B-D209FF6FEB0F}"/>
    <cellStyle name="Normal 9 3 3 2 2 2 3" xfId="16152" xr:uid="{401485D3-4685-42AC-835E-069DAD9B283F}"/>
    <cellStyle name="Normal 9 3 3 2 2 3" xfId="8605" xr:uid="{0C64DCB0-EE00-4330-BBAE-C4CE09C45F48}"/>
    <cellStyle name="Normal 9 3 3 2 2 3 2" xfId="18985" xr:uid="{A28F260C-89A8-4BBE-8768-F7AE6E940DD9}"/>
    <cellStyle name="Normal 9 3 3 2 2 4" xfId="11438" xr:uid="{97552286-2148-433B-9FBC-0665C2AECA65}"/>
    <cellStyle name="Normal 9 3 3 2 2 4 2" xfId="21818" xr:uid="{B2C393DF-8126-4368-8AF7-6BAB65457DA5}"/>
    <cellStyle name="Normal 9 3 3 2 2 5" xfId="24588" xr:uid="{5D40A031-63C9-4338-852D-AF4630FDA4FF}"/>
    <cellStyle name="Normal 9 3 3 2 2 6" xfId="14126" xr:uid="{07C518C0-D482-4303-96F0-A414A911B97B}"/>
    <cellStyle name="Normal 9 3 3 2 3" xfId="4388" xr:uid="{7079911C-0C35-4207-B5B1-461F08CE444F}"/>
    <cellStyle name="Normal 9 3 3 2 3 2" xfId="9160" xr:uid="{8C61F030-3F54-425F-A2A5-C40BE4F638EE}"/>
    <cellStyle name="Normal 9 3 3 2 3 2 2" xfId="29203" xr:uid="{DCFE6330-5348-45C4-B582-53E0DB2D0B19}"/>
    <cellStyle name="Normal 9 3 3 2 3 2 3" xfId="19540" xr:uid="{FE6B35BA-54CE-4622-8426-109FA0FA5207}"/>
    <cellStyle name="Normal 9 3 3 2 3 3" xfId="11993" xr:uid="{ED1873BC-6981-4881-89FB-BD30409C6329}"/>
    <cellStyle name="Normal 9 3 3 2 3 3 2" xfId="22373" xr:uid="{162DB640-D77F-4109-AF1E-262506AA9E85}"/>
    <cellStyle name="Normal 9 3 3 2 3 4" xfId="25060" xr:uid="{66680072-9919-429B-ACF2-AF257A99BC67}"/>
    <cellStyle name="Normal 9 3 3 2 3 5" xfId="16707" xr:uid="{C9C36FF6-9680-46A2-AA4D-72745ECFA321}"/>
    <cellStyle name="Normal 9 3 3 2 4" xfId="6068" xr:uid="{C7D4C911-8DBF-4141-A340-0094E99D177D}"/>
    <cellStyle name="Normal 9 3 3 2 4 2" xfId="27295" xr:uid="{072A35AE-ABC6-4E9A-9C1B-874A8ADCBB4C}"/>
    <cellStyle name="Normal 9 3 3 2 4 3" xfId="15524" xr:uid="{37A679C5-8311-4444-AD4B-839E1F2D428B}"/>
    <cellStyle name="Normal 9 3 3 2 5" xfId="7977" xr:uid="{E4E488D4-1900-442E-AFBB-C17D9C705538}"/>
    <cellStyle name="Normal 9 3 3 2 5 2" xfId="18357" xr:uid="{D806CCE6-CF6D-4315-A9BB-79F329C2469C}"/>
    <cellStyle name="Normal 9 3 3 2 6" xfId="10810" xr:uid="{631596A9-0A5E-4D26-BCE7-24E9DA7E79A5}"/>
    <cellStyle name="Normal 9 3 3 2 6 2" xfId="21190" xr:uid="{F54E663C-D6B0-4EF9-AA89-265B5A63BF3B}"/>
    <cellStyle name="Normal 9 3 3 2 7" xfId="23445" xr:uid="{E60959EF-B8BB-45A7-95F4-1FB49FFDAA73}"/>
    <cellStyle name="Normal 9 3 3 2 8" xfId="13344" xr:uid="{39DA5A5E-22FB-4B11-ACBA-4E41FDC0A999}"/>
    <cellStyle name="Normal 9 3 3 3" xfId="3528" xr:uid="{00000000-0005-0000-0000-000078090000}"/>
    <cellStyle name="Normal 9 3 3 3 2" xfId="4620" xr:uid="{A374713D-A901-4599-B10D-CC13D0931DCA}"/>
    <cellStyle name="Normal 9 3 3 3 2 2" xfId="9392" xr:uid="{E8D76548-7D73-46DB-A5A0-6DC7BA80E6E2}"/>
    <cellStyle name="Normal 9 3 3 3 2 2 2" xfId="29358" xr:uid="{F0A4D047-D002-44BB-82E4-05B84B3C58C8}"/>
    <cellStyle name="Normal 9 3 3 3 2 2 3" xfId="19772" xr:uid="{BC25623B-F10B-4611-B5CF-A3E12B2FBA57}"/>
    <cellStyle name="Normal 9 3 3 3 2 3" xfId="12225" xr:uid="{21171A98-E1A8-42D9-8F95-452F268B3DE5}"/>
    <cellStyle name="Normal 9 3 3 3 2 3 2" xfId="22605" xr:uid="{761E940A-93EF-4AEE-83CB-2887B5D13FC0}"/>
    <cellStyle name="Normal 9 3 3 3 2 4" xfId="25730" xr:uid="{B3DB446E-A3A6-46D2-93D1-79729B4EBD9F}"/>
    <cellStyle name="Normal 9 3 3 3 2 5" xfId="16939" xr:uid="{3BAA9BC5-FBD5-4756-B541-8C68EC70EE18}"/>
    <cellStyle name="Normal 9 3 3 3 3" xfId="6580" xr:uid="{3E7C5B49-26A9-48A0-B1EB-16F952ADCD21}"/>
    <cellStyle name="Normal 9 3 3 3 3 2" xfId="25829" xr:uid="{E0F86C41-413C-4405-922C-2D186646B34A}"/>
    <cellStyle name="Normal 9 3 3 3 3 3" xfId="16153" xr:uid="{2EDC2F1D-8FA1-4642-A8EE-6DAC4CCBF49E}"/>
    <cellStyle name="Normal 9 3 3 3 4" xfId="8606" xr:uid="{F937617A-9866-491A-B80D-DB7D52A01824}"/>
    <cellStyle name="Normal 9 3 3 3 4 2" xfId="18986" xr:uid="{B8F9D273-24C4-42BD-8DBA-C9018E0BEE6C}"/>
    <cellStyle name="Normal 9 3 3 3 5" xfId="11439" xr:uid="{9CA05CAF-3CD2-48F9-B804-794FAF97446E}"/>
    <cellStyle name="Normal 9 3 3 3 5 2" xfId="21819" xr:uid="{2E2C7C76-5401-45E5-A16C-D2728241448A}"/>
    <cellStyle name="Normal 9 3 3 3 6" xfId="23584" xr:uid="{BB0FC48A-7D4A-4E9B-8CE6-1551AE6EB1FC}"/>
    <cellStyle name="Normal 9 3 3 3 7" xfId="14127" xr:uid="{4B0D0024-DEEB-48B1-B208-10492BB7113C}"/>
    <cellStyle name="Normal 9 3 3 4" xfId="3526" xr:uid="{00000000-0005-0000-0000-000079090000}"/>
    <cellStyle name="Normal 9 3 3 4 2" xfId="6578" xr:uid="{B99FA865-11BE-4BF6-BBC8-756C3A205319}"/>
    <cellStyle name="Normal 9 3 3 4 2 2" xfId="28343" xr:uid="{255980EA-8183-4AB3-B002-61989B34E296}"/>
    <cellStyle name="Normal 9 3 3 4 2 3" xfId="16151" xr:uid="{825A0061-CBCC-474E-B12E-DA3C9AB8FBF2}"/>
    <cellStyle name="Normal 9 3 3 4 3" xfId="8604" xr:uid="{EDDD3162-4000-4AE7-973B-6E814B25B586}"/>
    <cellStyle name="Normal 9 3 3 4 3 2" xfId="18984" xr:uid="{C81C4BA2-C32B-4BDD-9579-A162C733A1ED}"/>
    <cellStyle name="Normal 9 3 3 4 4" xfId="11437" xr:uid="{59CDEEBF-B28F-4680-AA15-E4B8A46F1528}"/>
    <cellStyle name="Normal 9 3 3 4 4 2" xfId="21817" xr:uid="{5D778F1D-331E-4609-B2CB-01422938D893}"/>
    <cellStyle name="Normal 9 3 3 4 5" xfId="25560" xr:uid="{C4D7C70A-92D1-4DEE-85EB-A1D347E35E09}"/>
    <cellStyle name="Normal 9 3 3 4 6" xfId="14125" xr:uid="{D0A22D98-2F19-4B82-AAF8-8359C1431143}"/>
    <cellStyle name="Normal 9 3 3 5" xfId="2629" xr:uid="{00000000-0005-0000-0000-00007A090000}"/>
    <cellStyle name="Normal 9 3 3 5 2" xfId="5891" xr:uid="{88BF2432-3F36-40FA-B829-CF5311DE77F1}"/>
    <cellStyle name="Normal 9 3 3 5 2 2" xfId="26855" xr:uid="{65B3474F-6278-4006-986D-74975B630A93}"/>
    <cellStyle name="Normal 9 3 3 5 2 3" xfId="15301" xr:uid="{0A366597-C1E7-4064-87CC-260111B3960F}"/>
    <cellStyle name="Normal 9 3 3 5 3" xfId="7754" xr:uid="{22F62663-0F23-4A14-91C2-BFBBD697CB34}"/>
    <cellStyle name="Normal 9 3 3 5 3 2" xfId="18134" xr:uid="{455D1F9B-F69D-4F20-9E78-421711729582}"/>
    <cellStyle name="Normal 9 3 3 5 4" xfId="10587" xr:uid="{BFC508BD-8161-43A4-8CD8-B80A7CEA27E2}"/>
    <cellStyle name="Normal 9 3 3 5 4 2" xfId="20967" xr:uid="{11BD6D2A-ED19-4EB5-B3C4-F1E1A93EEDDE}"/>
    <cellStyle name="Normal 9 3 3 5 5" xfId="23963" xr:uid="{66C40D62-EBD9-453C-A9DF-FB0F8B1F16A3}"/>
    <cellStyle name="Normal 9 3 3 5 6" xfId="13017" xr:uid="{C00C63F8-2BB6-4530-9D62-B489A284E5D0}"/>
    <cellStyle name="Normal 9 3 3 6" xfId="4234" xr:uid="{6130F00F-D701-47E5-9461-A7C38D95DFA6}"/>
    <cellStyle name="Normal 9 3 3 6 2" xfId="9006" xr:uid="{326D6A19-844C-489C-A912-5995F1D3F882}"/>
    <cellStyle name="Normal 9 3 3 6 2 2" xfId="19386" xr:uid="{0FB3103F-2348-46D2-B545-2D7F78A74AF5}"/>
    <cellStyle name="Normal 9 3 3 6 3" xfId="11839" xr:uid="{D0C765B0-48B7-42CB-A26F-BABDE2B59E11}"/>
    <cellStyle name="Normal 9 3 3 6 3 2" xfId="22219" xr:uid="{A64476FE-4E13-49DE-8F6E-7D4162D156D4}"/>
    <cellStyle name="Normal 9 3 3 6 4" xfId="23585" xr:uid="{B7A254AC-A05C-4494-B184-D878765317A4}"/>
    <cellStyle name="Normal 9 3 3 6 5" xfId="16553" xr:uid="{038AEEBE-F885-47B6-A792-E217C67B6AEA}"/>
    <cellStyle name="Normal 9 3 3 7" xfId="5530" xr:uid="{5B1B14C9-728F-47BA-BD19-6F296FF658F2}"/>
    <cellStyle name="Normal 9 3 3 7 2" xfId="14826" xr:uid="{0A3CCF14-7F2C-41A5-AB8F-21D6E5C1D48B}"/>
    <cellStyle name="Normal 9 3 3 8" xfId="7279" xr:uid="{A1DF4FDA-E667-42CF-991A-0A657BDCEB46}"/>
    <cellStyle name="Normal 9 3 3 8 2" xfId="17659" xr:uid="{75F396C0-A791-40C5-A302-1571062B9FC2}"/>
    <cellStyle name="Normal 9 3 3 9" xfId="10112" xr:uid="{364D286D-7AB8-4007-B051-3D51C398A02C}"/>
    <cellStyle name="Normal 9 3 3 9 2" xfId="20492" xr:uid="{66761F25-9FCD-4048-B0B9-B2827AD20A95}"/>
    <cellStyle name="Normal 9 3 4" xfId="1538" xr:uid="{00000000-0005-0000-0000-0000DB070000}"/>
    <cellStyle name="Normal 9 3 4 2" xfId="3529" xr:uid="{00000000-0005-0000-0000-00007C090000}"/>
    <cellStyle name="Normal 9 3 4 2 2" xfId="6581" xr:uid="{6618A356-247C-4E38-9B22-E35761120F33}"/>
    <cellStyle name="Normal 9 3 4 2 2 2" xfId="27409" xr:uid="{78283C58-4337-4F5E-907A-0C476131C0BF}"/>
    <cellStyle name="Normal 9 3 4 2 2 3" xfId="16154" xr:uid="{2736BC23-EBD6-494B-BC06-DC7599348600}"/>
    <cellStyle name="Normal 9 3 4 2 3" xfId="8607" xr:uid="{70E87402-024E-4EC9-A648-4CFA0ED01C13}"/>
    <cellStyle name="Normal 9 3 4 2 3 2" xfId="18987" xr:uid="{507C455B-7F40-4F63-81C1-077921D7A82C}"/>
    <cellStyle name="Normal 9 3 4 2 4" xfId="11440" xr:uid="{63D1F73F-52EC-4844-8785-319593B8E85F}"/>
    <cellStyle name="Normal 9 3 4 2 4 2" xfId="21820" xr:uid="{46D59E82-2D72-480A-A5AD-36E85DD9249E}"/>
    <cellStyle name="Normal 9 3 4 2 5" xfId="25190" xr:uid="{C6729B1C-FC30-45DA-A21B-A0D61000CEB8}"/>
    <cellStyle name="Normal 9 3 4 2 6" xfId="14128" xr:uid="{C2699CD7-6B3E-4A9F-8538-CB1683DF136C}"/>
    <cellStyle name="Normal 9 3 4 3" xfId="4386" xr:uid="{E6133B2D-CC91-48B6-BB07-FC4ACA204A72}"/>
    <cellStyle name="Normal 9 3 4 3 2" xfId="9158" xr:uid="{DE2B3788-700E-4C20-94EF-E7D0047DE05E}"/>
    <cellStyle name="Normal 9 3 4 3 2 2" xfId="29201" xr:uid="{2EA7EC9F-15F6-4560-AE9E-92AC68F3E8C4}"/>
    <cellStyle name="Normal 9 3 4 3 2 3" xfId="19538" xr:uid="{6EF1E229-03CC-40CE-BC98-C572DE27BE5E}"/>
    <cellStyle name="Normal 9 3 4 3 3" xfId="11991" xr:uid="{6D9DF767-2519-46C5-A8B7-009C6DDC4BEE}"/>
    <cellStyle name="Normal 9 3 4 3 3 2" xfId="22371" xr:uid="{A793C49A-AB2D-4151-9A2F-5E8F4F2622A3}"/>
    <cellStyle name="Normal 9 3 4 3 4" xfId="24329" xr:uid="{05EE09B5-D67A-468D-BD24-8274E3F53B07}"/>
    <cellStyle name="Normal 9 3 4 3 5" xfId="16705" xr:uid="{C7A8FF0B-26B8-49E9-906D-A257E258E1AE}"/>
    <cellStyle name="Normal 9 3 4 4" xfId="5531" xr:uid="{0541E45C-8FA8-4DDC-AE4A-41D7FFE6877C}"/>
    <cellStyle name="Normal 9 3 4 4 2" xfId="27430" xr:uid="{84F37593-CBFE-4E8E-B4F1-411DCAD0099F}"/>
    <cellStyle name="Normal 9 3 4 4 3" xfId="14827" xr:uid="{987CC3D6-F372-40DF-A5F3-F1E86B3E8B00}"/>
    <cellStyle name="Normal 9 3 4 5" xfId="7280" xr:uid="{32543468-66E4-471F-AE4B-E7E193DBEB6F}"/>
    <cellStyle name="Normal 9 3 4 5 2" xfId="17660" xr:uid="{A022FE02-CBFE-458D-9750-6AC33CDBDB46}"/>
    <cellStyle name="Normal 9 3 4 6" xfId="10113" xr:uid="{AF1CF284-68BC-4F89-BE24-6E00240B38C1}"/>
    <cellStyle name="Normal 9 3 4 6 2" xfId="20493" xr:uid="{A0814FDF-3321-4CD0-9762-8390657455AC}"/>
    <cellStyle name="Normal 9 3 4 7" xfId="25419" xr:uid="{53DD34F4-6E1E-4BAD-A36D-8B7DB8B0E752}"/>
    <cellStyle name="Normal 9 3 4 8" xfId="13342" xr:uid="{54E7A648-BD0A-4B30-993A-CDA43B2594E3}"/>
    <cellStyle name="Normal 9 3 5" xfId="3530" xr:uid="{00000000-0005-0000-0000-00007D090000}"/>
    <cellStyle name="Normal 9 3 5 2" xfId="4621" xr:uid="{77812157-224D-45F5-93B2-E96BD36A1BA0}"/>
    <cellStyle name="Normal 9 3 5 2 2" xfId="9393" xr:uid="{10B53018-6FBC-432D-8766-9B422C21813C}"/>
    <cellStyle name="Normal 9 3 5 2 2 2" xfId="29359" xr:uid="{F055EF98-3209-46D1-AE84-48E8181D908B}"/>
    <cellStyle name="Normal 9 3 5 2 2 3" xfId="19773" xr:uid="{8A20CDC1-FB1F-4637-BACB-B97C86074575}"/>
    <cellStyle name="Normal 9 3 5 2 3" xfId="12226" xr:uid="{C2ED2A5B-91C3-4DAF-9974-55BB288E53A6}"/>
    <cellStyle name="Normal 9 3 5 2 3 2" xfId="22606" xr:uid="{4C031065-FB13-4C84-AD3A-1B27143EB162}"/>
    <cellStyle name="Normal 9 3 5 2 4" xfId="24338" xr:uid="{12F339D8-5AD8-487E-B250-98D8D91C16C9}"/>
    <cellStyle name="Normal 9 3 5 2 5" xfId="16940" xr:uid="{3A761E34-DAF9-4CED-83FC-4540602E74DE}"/>
    <cellStyle name="Normal 9 3 5 3" xfId="6582" xr:uid="{DECD6082-9101-4607-A2E7-14D2E794CBA9}"/>
    <cellStyle name="Normal 9 3 5 3 2" xfId="26281" xr:uid="{2993EB5D-11BC-49F0-8510-C414E8F6ECE9}"/>
    <cellStyle name="Normal 9 3 5 3 3" xfId="16155" xr:uid="{C2337744-4461-4ED3-B6AA-FC0C1A4E1915}"/>
    <cellStyle name="Normal 9 3 5 4" xfId="8608" xr:uid="{62BBD5CF-7534-4D9A-9840-8F76C126DB91}"/>
    <cellStyle name="Normal 9 3 5 4 2" xfId="18988" xr:uid="{02DB4911-7863-4885-9B08-853F465CA199}"/>
    <cellStyle name="Normal 9 3 5 5" xfId="11441" xr:uid="{428BA9B7-F100-4B4E-B08E-96470F79D5BA}"/>
    <cellStyle name="Normal 9 3 5 5 2" xfId="21821" xr:uid="{57264222-481F-4F5C-AB3D-0E06FAD98777}"/>
    <cellStyle name="Normal 9 3 5 6" xfId="24372" xr:uid="{6D4ADB58-0721-42B1-99CD-86F58DAD93B1}"/>
    <cellStyle name="Normal 9 3 5 7" xfId="14129" xr:uid="{C8F30E62-F610-4007-A2DA-B3480F141DB2}"/>
    <cellStyle name="Normal 9 3 6" xfId="3007" xr:uid="{00000000-0005-0000-0000-00007E090000}"/>
    <cellStyle name="Normal 9 3 6 2" xfId="6156" xr:uid="{9C45F147-66EA-4E13-94CB-38655C13975F}"/>
    <cellStyle name="Normal 9 3 6 2 2" xfId="28125" xr:uid="{23CFD813-EE69-42B4-886F-DFABA93A796B}"/>
    <cellStyle name="Normal 9 3 6 2 3" xfId="15634" xr:uid="{FF4C76BB-6578-4299-BB68-6B46DD022FD6}"/>
    <cellStyle name="Normal 9 3 6 3" xfId="8087" xr:uid="{E4AAC665-37B2-497C-80B5-C23BC286C7CD}"/>
    <cellStyle name="Normal 9 3 6 3 2" xfId="18467" xr:uid="{94C97AE5-BB0B-4EC7-A03E-4D8D2DF6FC05}"/>
    <cellStyle name="Normal 9 3 6 4" xfId="10920" xr:uid="{1037EB35-D0C9-42D9-B72A-2F803B1A017A}"/>
    <cellStyle name="Normal 9 3 6 4 2" xfId="21300" xr:uid="{3CFE98F6-067C-4A66-91A1-728AA89A1B71}"/>
    <cellStyle name="Normal 9 3 6 5" xfId="23698" xr:uid="{7FB9F765-203E-4736-826D-44E4730F78DD}"/>
    <cellStyle name="Normal 9 3 6 6" xfId="13509" xr:uid="{B57CFD8E-4187-4A8C-B2CF-DF71A32E6823}"/>
    <cellStyle name="Normal 9 3 7" xfId="2466" xr:uid="{00000000-0005-0000-0000-00007F090000}"/>
    <cellStyle name="Normal 9 3 7 2" xfId="5757" xr:uid="{569E96DD-23FD-481A-908C-50469D669620}"/>
    <cellStyle name="Normal 9 3 7 2 2" xfId="28182" xr:uid="{52F279E6-152A-44BE-B450-9847EC2309EC}"/>
    <cellStyle name="Normal 9 3 7 2 3" xfId="15138" xr:uid="{E3699AD2-E742-48D2-8485-D72C90EBFEAB}"/>
    <cellStyle name="Normal 9 3 7 3" xfId="7591" xr:uid="{939704D8-5B53-4363-B96A-1DA334751AAB}"/>
    <cellStyle name="Normal 9 3 7 3 2" xfId="17971" xr:uid="{FC42FABC-9E0F-410E-BA3D-0DA334F1C74D}"/>
    <cellStyle name="Normal 9 3 7 4" xfId="10424" xr:uid="{6C3B0F93-4814-4F9B-8837-F31D6CE056B3}"/>
    <cellStyle name="Normal 9 3 7 4 2" xfId="20804" xr:uid="{F493829E-B27F-44E4-BDBF-D66BC7A523DB}"/>
    <cellStyle name="Normal 9 3 7 5" xfId="23328" xr:uid="{B5630A65-5BA8-46C9-A5DF-849BB1290C7C}"/>
    <cellStyle name="Normal 9 3 7 6" xfId="12854" xr:uid="{F1ACAA21-BC64-430B-ACC4-4D0028349B68}"/>
    <cellStyle name="Normal 9 3 8" xfId="2220" xr:uid="{00000000-0005-0000-0000-00006E090000}"/>
    <cellStyle name="Normal 9 3 8 2" xfId="7347" xr:uid="{4776B0CF-F1CC-4D89-9B9B-C508F402A5C3}"/>
    <cellStyle name="Normal 9 3 8 2 2" xfId="17727" xr:uid="{7FD9AC9E-A715-4E52-8EB3-5C2C40F4751E}"/>
    <cellStyle name="Normal 9 3 8 3" xfId="10180" xr:uid="{4CC6BF7A-1BE1-47BE-8AAF-62DEB16BCB7A}"/>
    <cellStyle name="Normal 9 3 8 3 2" xfId="20560" xr:uid="{080DD240-E808-4722-983E-3AB8D009BDD6}"/>
    <cellStyle name="Normal 9 3 8 4" xfId="23891" xr:uid="{171F2FA1-5D4C-406B-833D-DFB00D65D768}"/>
    <cellStyle name="Normal 9 3 8 5" xfId="14894" xr:uid="{7356630E-D98B-4216-B074-DEC366CBA58A}"/>
    <cellStyle name="Normal 9 3 9" xfId="4093" xr:uid="{076910DF-66FE-4541-83E0-1A0956D1291F}"/>
    <cellStyle name="Normal 9 3 9 2" xfId="8869" xr:uid="{C2ACD1ED-B023-42D5-AF41-0C96372140AE}"/>
    <cellStyle name="Normal 9 3 9 2 2" xfId="19249" xr:uid="{13DEB002-6083-4612-9E49-28F9B7EB2AE0}"/>
    <cellStyle name="Normal 9 3 9 3" xfId="11702" xr:uid="{8F58AB11-B0E1-4BB2-87AA-B4E2343A2256}"/>
    <cellStyle name="Normal 9 3 9 3 2" xfId="22082" xr:uid="{CB52BA86-C3D5-4CA1-8F40-0F09AB796200}"/>
    <cellStyle name="Normal 9 3 9 4" xfId="16416" xr:uid="{F437114A-E6D1-4130-B857-2CE3D3FDCB68}"/>
    <cellStyle name="Normal 9 4" xfId="1539" xr:uid="{00000000-0005-0000-0000-0000DC070000}"/>
    <cellStyle name="Normal 9 4 2" xfId="2856" xr:uid="{00000000-0005-0000-0000-000081090000}"/>
    <cellStyle name="Normal 9 4 2 2" xfId="3532" xr:uid="{00000000-0005-0000-0000-000082090000}"/>
    <cellStyle name="Normal 9 4 2 2 2" xfId="6584" xr:uid="{E29B9B1D-1AD6-42A2-86E7-830394F8818E}"/>
    <cellStyle name="Normal 9 4 2 2 2 2" xfId="28549" xr:uid="{7E8091FA-6537-4814-BB50-815C53B35F3E}"/>
    <cellStyle name="Normal 9 4 2 2 2 3" xfId="16157" xr:uid="{68EAE550-2833-4B1B-9561-27A74019172E}"/>
    <cellStyle name="Normal 9 4 2 2 3" xfId="8610" xr:uid="{D4D5D2DB-A568-4677-8500-323E9E76F7E7}"/>
    <cellStyle name="Normal 9 4 2 2 3 2" xfId="18990" xr:uid="{CF544657-DB90-4EC1-A633-658F6188756B}"/>
    <cellStyle name="Normal 9 4 2 2 4" xfId="11443" xr:uid="{E90DFABB-EB7F-4463-95A3-5082A18775C7}"/>
    <cellStyle name="Normal 9 4 2 2 4 2" xfId="21823" xr:uid="{E3F0DDC7-7141-40CF-A664-EE78E4B143C8}"/>
    <cellStyle name="Normal 9 4 2 2 5" xfId="25182" xr:uid="{90A3BB10-2CBE-468F-80E1-6D316882A40B}"/>
    <cellStyle name="Normal 9 4 2 2 6" xfId="14131" xr:uid="{DEA28F99-AEAA-4092-8E98-5C414B0A7DD3}"/>
    <cellStyle name="Normal 9 4 2 3" xfId="4389" xr:uid="{07075F1E-01E6-4D0C-B391-9162DCDDF969}"/>
    <cellStyle name="Normal 9 4 2 3 2" xfId="9161" xr:uid="{61C44C21-F9C7-4592-8DE1-28ACF0AD7970}"/>
    <cellStyle name="Normal 9 4 2 3 2 2" xfId="29204" xr:uid="{20157DB5-E4FD-460F-8D9C-3C66C356EBAB}"/>
    <cellStyle name="Normal 9 4 2 3 2 3" xfId="19541" xr:uid="{BEDB3A65-284C-4FCC-8DD7-711F7D69AAC3}"/>
    <cellStyle name="Normal 9 4 2 3 3" xfId="11994" xr:uid="{49FBB677-3959-4801-9455-58A2D2992D3E}"/>
    <cellStyle name="Normal 9 4 2 3 3 2" xfId="22374" xr:uid="{A4F36E1C-51CA-4E51-9FCD-B388BDBDFEEA}"/>
    <cellStyle name="Normal 9 4 2 3 4" xfId="23396" xr:uid="{EE8C1EAD-7862-4C19-A73C-98F1DE6D3216}"/>
    <cellStyle name="Normal 9 4 2 3 5" xfId="16708" xr:uid="{1BEFCD68-25D3-4729-A79F-22F731E8623F}"/>
    <cellStyle name="Normal 9 4 2 4" xfId="6069" xr:uid="{23A6C24C-7435-4415-BDC0-9CACA59FFAD6}"/>
    <cellStyle name="Normal 9 4 2 4 2" xfId="26201" xr:uid="{9A77DDE7-0937-4318-94E7-91B7D3CD1DF3}"/>
    <cellStyle name="Normal 9 4 2 4 3" xfId="15525" xr:uid="{B7B84202-B49A-4A59-B8E8-820B2C6013AC}"/>
    <cellStyle name="Normal 9 4 2 5" xfId="7978" xr:uid="{6CABEF68-FF64-4814-9C4F-D93616B5818F}"/>
    <cellStyle name="Normal 9 4 2 5 2" xfId="18358" xr:uid="{EEAC1F81-E8DE-4CD8-A142-1E5B0FCF912B}"/>
    <cellStyle name="Normal 9 4 2 6" xfId="10811" xr:uid="{66E2AE31-DC49-401E-862E-EF55F2D57FD5}"/>
    <cellStyle name="Normal 9 4 2 6 2" xfId="21191" xr:uid="{ACB740FB-80D5-43B8-AA7E-81335ACBBFB8}"/>
    <cellStyle name="Normal 9 4 2 7" xfId="25328" xr:uid="{80166A66-FA97-4A93-B534-A81FBC2CBC28}"/>
    <cellStyle name="Normal 9 4 2 8" xfId="13345" xr:uid="{DEC932F2-654D-480C-9DED-25B8C8C5EDC1}"/>
    <cellStyle name="Normal 9 4 3" xfId="3533" xr:uid="{00000000-0005-0000-0000-000083090000}"/>
    <cellStyle name="Normal 9 4 3 2" xfId="4622" xr:uid="{0F182935-658F-4F03-8638-E4AE160D2422}"/>
    <cellStyle name="Normal 9 4 3 2 2" xfId="9394" xr:uid="{A23C8947-DC44-4783-901A-1B726957A919}"/>
    <cellStyle name="Normal 9 4 3 2 2 2" xfId="29360" xr:uid="{72AF473C-70E8-41E2-B7C2-BF736021ABF5}"/>
    <cellStyle name="Normal 9 4 3 2 2 3" xfId="19774" xr:uid="{7AE12526-BB9F-43B4-817E-E725FEA740FB}"/>
    <cellStyle name="Normal 9 4 3 2 3" xfId="12227" xr:uid="{F9831BBB-A824-4598-9C55-0495E94FAF97}"/>
    <cellStyle name="Normal 9 4 3 2 3 2" xfId="22607" xr:uid="{C9B6B6FA-8C30-4523-A241-ADB70A96337F}"/>
    <cellStyle name="Normal 9 4 3 2 4" xfId="26258" xr:uid="{D7C51A85-EB7B-4A9C-AC0A-4D85AC1FC5DC}"/>
    <cellStyle name="Normal 9 4 3 2 5" xfId="16941" xr:uid="{62A1CEC6-12B5-4A67-98AB-A960BF8D525A}"/>
    <cellStyle name="Normal 9 4 3 3" xfId="6585" xr:uid="{709A4854-25AE-4DE8-92A4-7CDF8CA896BA}"/>
    <cellStyle name="Normal 9 4 3 3 2" xfId="28749" xr:uid="{DEAB3929-7210-4AAD-AB6C-72A5C3E8B772}"/>
    <cellStyle name="Normal 9 4 3 3 3" xfId="16158" xr:uid="{41D23587-A1CD-42E3-8D10-541F28A4120E}"/>
    <cellStyle name="Normal 9 4 3 4" xfId="8611" xr:uid="{EF433E80-920F-475E-9879-EBBBA3AFB382}"/>
    <cellStyle name="Normal 9 4 3 4 2" xfId="18991" xr:uid="{8DA7551E-BC45-4076-88A8-EADD931B634A}"/>
    <cellStyle name="Normal 9 4 3 5" xfId="11444" xr:uid="{3C7C2363-AF15-4A02-B5AC-FCE10678717B}"/>
    <cellStyle name="Normal 9 4 3 5 2" xfId="21824" xr:uid="{D563CF46-009F-498D-AD28-F52900BD44D6}"/>
    <cellStyle name="Normal 9 4 3 6" xfId="24827" xr:uid="{55EB0F15-01F9-49BA-99A2-5F2C73CA7093}"/>
    <cellStyle name="Normal 9 4 3 7" xfId="14132" xr:uid="{FCB1673D-2BA0-4D6E-A953-52829FDA7918}"/>
    <cellStyle name="Normal 9 4 4" xfId="3531" xr:uid="{00000000-0005-0000-0000-000084090000}"/>
    <cellStyle name="Normal 9 4 4 2" xfId="6583" xr:uid="{BD004F5F-C7C6-40CC-A6AE-7410E5D1A824}"/>
    <cellStyle name="Normal 9 4 4 2 2" xfId="26564" xr:uid="{445DCF4F-D88D-420F-AE39-77F1659F1003}"/>
    <cellStyle name="Normal 9 4 4 2 3" xfId="16156" xr:uid="{F00361A1-2E19-4EE4-B64E-6C311B0B4E5D}"/>
    <cellStyle name="Normal 9 4 4 3" xfId="8609" xr:uid="{EEB1AF0B-4B36-47EE-ACA1-CA21E2921727}"/>
    <cellStyle name="Normal 9 4 4 3 2" xfId="18989" xr:uid="{CF05D4AB-D75A-434F-B8CB-23591E79271E}"/>
    <cellStyle name="Normal 9 4 4 4" xfId="11442" xr:uid="{17DE6266-DB80-4203-9B2E-3E7A583B49CC}"/>
    <cellStyle name="Normal 9 4 4 4 2" xfId="21822" xr:uid="{17782EB0-D8ED-4B60-A071-E6371DA60D49}"/>
    <cellStyle name="Normal 9 4 4 5" xfId="23696" xr:uid="{977B99C4-6963-49D3-88DE-5E769C99F825}"/>
    <cellStyle name="Normal 9 4 4 6" xfId="14130" xr:uid="{9575704D-7B07-42B9-97F4-5DC8C68AC4C3}"/>
    <cellStyle name="Normal 9 4 5" xfId="2569" xr:uid="{00000000-0005-0000-0000-000080090000}"/>
    <cellStyle name="Normal 9 4 5 2" xfId="7694" xr:uid="{D3AB3A06-0A8D-4FE5-8592-ACFC5D61747F}"/>
    <cellStyle name="Normal 9 4 5 2 2" xfId="26222" xr:uid="{3DFDD03D-6021-4EFC-9A07-AF272C31E3D5}"/>
    <cellStyle name="Normal 9 4 5 2 3" xfId="18074" xr:uid="{8424DDCB-D3D6-4610-84D0-4AB218E6028A}"/>
    <cellStyle name="Normal 9 4 5 3" xfId="10527" xr:uid="{59D689A0-63B1-4B27-8D36-A398DF463194}"/>
    <cellStyle name="Normal 9 4 5 3 2" xfId="20907" xr:uid="{CC1D84D3-2ADD-4ACB-806D-5A2C8AB189D3}"/>
    <cellStyle name="Normal 9 4 5 4" xfId="22722" xr:uid="{A8FA1EA3-74A6-44A7-B153-321F80FAF260}"/>
    <cellStyle name="Normal 9 4 5 5" xfId="15241" xr:uid="{6923A4FE-DFFE-42DE-BCFB-95F4205F91B0}"/>
    <cellStyle name="Normal 9 4 6" xfId="4092" xr:uid="{4C828E4D-4894-4E57-99BB-5A30CE109BA9}"/>
    <cellStyle name="Normal 9 4 7" xfId="5532" xr:uid="{046B55AD-73C4-4E32-BA01-C1D2261765B1}"/>
    <cellStyle name="Normal 9 4 7 2" xfId="30087" xr:uid="{2F6732B9-22B1-4277-B1A7-B0F33EDFCAEE}"/>
    <cellStyle name="Normal 9 4 7 2 2" xfId="30953" xr:uid="{A8188D3E-D4CD-4378-91D8-1EB48A3EF6B0}"/>
    <cellStyle name="Normal 9 4 8" xfId="24874" xr:uid="{01617755-5A5A-4FF4-9CDD-9B8F02E162F4}"/>
    <cellStyle name="Normal 9 4 9" xfId="12957" xr:uid="{56E10DEF-E986-4612-85AD-C89FCA2318C8}"/>
    <cellStyle name="Normal 9 5" xfId="2160" xr:uid="{00000000-0005-0000-0000-00006C090000}"/>
    <cellStyle name="Normal 9 5 2" xfId="7287" xr:uid="{48B1AB87-07EC-4708-A87F-BFEE6D70400C}"/>
    <cellStyle name="Normal 9 5 2 2" xfId="17667" xr:uid="{99750353-F84F-41CC-9D12-E9DF9791E743}"/>
    <cellStyle name="Normal 9 5 3" xfId="10120" xr:uid="{7B1C32B0-D64A-48CC-AB10-9CBEFF18AC64}"/>
    <cellStyle name="Normal 9 5 3 2" xfId="20500" xr:uid="{E2A9CE1F-D70C-49E0-92BC-8C975A13128A}"/>
    <cellStyle name="Normal 9 5 4" xfId="22653" xr:uid="{FAD6C661-6B02-49D5-B470-1B52C90F26FA}"/>
    <cellStyle name="Normal 9 5 5" xfId="14834" xr:uid="{A9414641-2CAD-449B-8E34-2988A3AFB52A}"/>
    <cellStyle name="Normal 9 6" xfId="3785" xr:uid="{7F99DCEA-5481-4BF7-BFA1-F0B9667711FC}"/>
    <cellStyle name="Normal 9 6 2" xfId="8624" xr:uid="{04644E91-D4F2-4E90-802A-D4BE1DA78842}"/>
    <cellStyle name="Normal 9 6 2 2" xfId="19004" xr:uid="{98C3F4B8-94E7-4ECF-8817-1842479D7328}"/>
    <cellStyle name="Normal 9 6 3" xfId="11457" xr:uid="{50C24F86-DFBA-48D7-B0FD-CC68BF9E68F3}"/>
    <cellStyle name="Normal 9 6 3 2" xfId="21837" xr:uid="{2BE6A829-53DF-4DAA-B27E-D543C2800171}"/>
    <cellStyle name="Normal 9 6 4" xfId="16171" xr:uid="{62E24887-F48C-495C-93BD-ED141F1E8F38}"/>
    <cellStyle name="Normal 9 7" xfId="25342" xr:uid="{A5091A5E-C58C-46C0-B0F2-F1E868FE7B1F}"/>
    <cellStyle name="Normal 9 8" xfId="12392" xr:uid="{2F324892-497B-4106-B928-7477EEF26617}"/>
    <cellStyle name="Normal_98AFRCOU" xfId="31736" xr:uid="{EA5FD730-FEF7-4D7F-8F02-A14E6D977980}"/>
    <cellStyle name="Note" xfId="29484" builtinId="10" customBuiltin="1"/>
    <cellStyle name="Note 2" xfId="1540" xr:uid="{00000000-0005-0000-0000-0000DE070000}"/>
    <cellStyle name="Note 3" xfId="1541" xr:uid="{00000000-0005-0000-0000-0000DF070000}"/>
    <cellStyle name="Note 4" xfId="1542" xr:uid="{00000000-0005-0000-0000-0000E0070000}"/>
    <cellStyle name="Note 4 2" xfId="1543" xr:uid="{00000000-0005-0000-0000-0000E1070000}"/>
    <cellStyle name="Note 4 2 2" xfId="3535" xr:uid="{00000000-0005-0000-0000-00008A090000}"/>
    <cellStyle name="Note 4 2 3" xfId="3534" xr:uid="{00000000-0005-0000-0000-00008B090000}"/>
    <cellStyle name="Note 4 2 3 2" xfId="31301" xr:uid="{09740B15-9ABE-40E6-8871-06691DDF618A}"/>
    <cellStyle name="Note 4 2 4" xfId="3768" xr:uid="{00000000-0005-0000-0000-0000E60E0000}"/>
    <cellStyle name="Note 4 2 4 2" xfId="4801" xr:uid="{E4762291-6E3E-40C0-B2A3-FBA7791D5340}"/>
    <cellStyle name="Note 4 2 4 3" xfId="30293" xr:uid="{F6CC97B8-D329-47AB-B30B-38088FA4AA4F}"/>
    <cellStyle name="Note 4 2 4 3 2" xfId="31436" xr:uid="{8DF259B6-D8D6-4B9D-B39D-3D52A6097811}"/>
    <cellStyle name="Note 4 2 4 4" xfId="31633" xr:uid="{E29E150E-84A6-4520-A31C-C74B5C1F5214}"/>
    <cellStyle name="Note 4 3" xfId="1544" xr:uid="{00000000-0005-0000-0000-0000E2070000}"/>
    <cellStyle name="Note 4 3 2" xfId="30096" xr:uid="{9537CA53-C3FD-4E87-AC66-BA3C054C1009}"/>
    <cellStyle name="Note 4 4" xfId="2072" xr:uid="{00000000-0005-0000-0000-000049030000}"/>
    <cellStyle name="Note 4 4 2" xfId="4790" xr:uid="{EAC7EE03-6B36-4A5D-889D-B815EC9F9048}"/>
    <cellStyle name="Note 4 4 3" xfId="30172" xr:uid="{F6441C75-DAA1-4486-B072-CAFC56088476}"/>
    <cellStyle name="Note 4 4 3 2" xfId="31316" xr:uid="{A51A4A51-59A9-4DA4-BAC6-6B498B98295B}"/>
    <cellStyle name="Note 4 4 4" xfId="31512" xr:uid="{46BB7552-C9F7-4992-BB91-1408BCB3217B}"/>
    <cellStyle name="Note 4 5" xfId="29582" xr:uid="{24FEBD0B-5ABA-49D8-AC25-4DA966B23BF8}"/>
    <cellStyle name="Note 4 5 2" xfId="31247" xr:uid="{179223E0-4C3A-4691-A628-3421C1D9764F}"/>
    <cellStyle name="Note 4 5 3" xfId="30547" xr:uid="{6CEC5488-D223-4DCD-BE4A-44A97B40BB66}"/>
    <cellStyle name="Note 5" xfId="12254" xr:uid="{E1364BB4-A0A2-46F5-BB38-05901CCE3206}"/>
    <cellStyle name="Note 5 2" xfId="22633" xr:uid="{E297CF68-B359-40C9-8CC6-73BC50F6502C}"/>
    <cellStyle name="Note 6" xfId="30916" xr:uid="{568266BE-1B4B-4D3A-B271-E6A359140DD3}"/>
    <cellStyle name="Note 6 2" xfId="30950" xr:uid="{BC9386E2-C514-49C7-8749-71E76C1309BC}"/>
    <cellStyle name="Output" xfId="4833" builtinId="21" customBuiltin="1"/>
    <cellStyle name="Output 2" xfId="1545" xr:uid="{00000000-0005-0000-0000-0000E3070000}"/>
    <cellStyle name="Output 3" xfId="1546" xr:uid="{00000000-0005-0000-0000-0000E4070000}"/>
    <cellStyle name="Output 4" xfId="29583" xr:uid="{21477E6D-748E-44EB-8B95-20ACDB027665}"/>
    <cellStyle name="Percent" xfId="4687" builtinId="5"/>
    <cellStyle name="Percent 2" xfId="1547" xr:uid="{00000000-0005-0000-0000-0000E5070000}"/>
    <cellStyle name="Percent 2 2" xfId="1548" xr:uid="{00000000-0005-0000-0000-0000E6070000}"/>
    <cellStyle name="Percent 2 2 2" xfId="31735" xr:uid="{F5D2602A-1CA8-4937-A75B-B7316868305F}"/>
    <cellStyle name="Percent 2 3" xfId="29584" xr:uid="{8FB87725-886D-4A62-BBA8-4FA9FB880D61}"/>
    <cellStyle name="Percent 2 4" xfId="31734" xr:uid="{81975A88-DC72-409E-895A-F94B1AF416FB}"/>
    <cellStyle name="Percent 3" xfId="1549" xr:uid="{00000000-0005-0000-0000-0000E7070000}"/>
    <cellStyle name="Percent 3 2" xfId="2033" xr:uid="{00000000-0005-0000-0000-0000E8070000}"/>
    <cellStyle name="Percent 3 2 2" xfId="24400" xr:uid="{D0B85497-BCB7-44B3-90B9-F34C3207B46F}"/>
    <cellStyle name="Percent 3 2 2 2" xfId="29825" xr:uid="{75C23271-7EC3-43D0-8BA4-69F636E29421}"/>
    <cellStyle name="Percent 3 2 3" xfId="24241" xr:uid="{2ACE85BF-3B3C-4EA3-8A82-C46C5C94E5DC}"/>
    <cellStyle name="Percent 3 3" xfId="2034" xr:uid="{00000000-0005-0000-0000-0000E9070000}"/>
    <cellStyle name="Percent 3 3 2" xfId="31313" xr:uid="{BBC1F203-4A2A-48B7-9BD9-1716E25CC9AC}"/>
    <cellStyle name="Percent 3 3 3" xfId="31265" xr:uid="{8085B9E8-E0F4-4AC1-ADD7-5A40211A939D}"/>
    <cellStyle name="Percent 3 4" xfId="2032" xr:uid="{00000000-0005-0000-0000-0000EA070000}"/>
    <cellStyle name="Percent 3 5" xfId="30404" xr:uid="{0945A6B3-A411-4FFC-8192-180DB5988AA0}"/>
    <cellStyle name="Percent 3 5 2" xfId="30463" xr:uid="{63EB7186-FCEB-4D7E-9110-B36DEB064572}"/>
    <cellStyle name="Percent 3 6" xfId="31733" xr:uid="{C296D834-E3A5-4FC0-BDC5-01EF2E3AC3B4}"/>
    <cellStyle name="Percent 4" xfId="1550" xr:uid="{00000000-0005-0000-0000-0000EB070000}"/>
    <cellStyle name="Percent 4 2" xfId="2036" xr:uid="{00000000-0005-0000-0000-0000EC070000}"/>
    <cellStyle name="Percent 4 2 2" xfId="23973" xr:uid="{3D5953F1-0414-4A51-AC1F-E6AE4C07AB66}"/>
    <cellStyle name="Percent 4 2 3" xfId="24012" xr:uid="{9AB4939D-81EC-45A0-9E96-F84B5E767B13}"/>
    <cellStyle name="Percent 4 2 3 2" xfId="26253" xr:uid="{612B2D42-1583-4D21-9F42-EDA025DC0AD4}"/>
    <cellStyle name="Percent 4 2 4" xfId="26986" xr:uid="{DFB60D8F-26B9-473A-B2A8-273B02C7C121}"/>
    <cellStyle name="Percent 4 2 4 2" xfId="29998" xr:uid="{DBA75EBB-88DC-4000-A3DE-7A773AC8CB6F}"/>
    <cellStyle name="Percent 4 2 5" xfId="29654" xr:uid="{C102B639-DE72-4927-A796-0F496C3DDD1A}"/>
    <cellStyle name="Percent 4 3" xfId="2037" xr:uid="{00000000-0005-0000-0000-0000ED070000}"/>
    <cellStyle name="Percent 4 3 2" xfId="29735" xr:uid="{2BDC7087-3D0C-4FA8-ACBA-F106235DF4E2}"/>
    <cellStyle name="Percent 4 3 3" xfId="29667" xr:uid="{6A17D060-249E-4F71-900C-08F938E35D8F}"/>
    <cellStyle name="Percent 4 4" xfId="2035" xr:uid="{00000000-0005-0000-0000-0000EE070000}"/>
    <cellStyle name="Percent 4 5" xfId="7281" xr:uid="{8AFD0532-DAAC-4CC5-8537-37606C82DB78}"/>
    <cellStyle name="Percent 4 5 2" xfId="25890" xr:uid="{1A8E5282-CE1D-4D4E-85FD-913D5186C1AC}"/>
    <cellStyle name="Percent 4 5 3" xfId="25883" xr:uid="{AA898F48-4AB1-40ED-BED1-55205C40C2A5}"/>
    <cellStyle name="Percent 4 5 4" xfId="17661" xr:uid="{0AADF521-5DF8-4311-9F60-1E2176D34492}"/>
    <cellStyle name="Percent 4 6" xfId="10114" xr:uid="{4A3FF93C-FD9D-4025-A9D7-7CEA5C104B48}"/>
    <cellStyle name="Percent 4 6 2" xfId="20494" xr:uid="{6790D28D-0042-4B4F-9DF6-8B322E2586BC}"/>
    <cellStyle name="Percent 4 7" xfId="24049" xr:uid="{7CECC7AA-AA51-4FB3-B6EC-E3317F803511}"/>
    <cellStyle name="Percent 4 8" xfId="14828" xr:uid="{1951CFB1-FCD7-40D5-B863-4C9853147FBB}"/>
    <cellStyle name="Percent 5" xfId="28298" xr:uid="{72E839A7-A148-448C-A765-AC2E6CA59B2F}"/>
    <cellStyle name="Percent 5 2" xfId="26975" xr:uid="{2C5C650A-5D15-4675-9FCC-99B898ECCC9D}"/>
    <cellStyle name="Percent 5 3" xfId="28138" xr:uid="{D1DC45A5-B040-4E5C-A556-A2D33FF6D90B}"/>
    <cellStyle name="Percent 6" xfId="25978" xr:uid="{A1FF1390-0FA3-4008-B473-9B82672BD5AC}"/>
    <cellStyle name="Percent 7" xfId="30408" xr:uid="{BD67580D-48EC-4ABF-B2EE-570D90A532C8}"/>
    <cellStyle name="ReportHeaderRowCol.*" xfId="12346" xr:uid="{C5553A5B-9BB7-4BBD-A560-40C47E9C3BBD}"/>
    <cellStyle name="ReportHeaderRowCol.1" xfId="12347" xr:uid="{D08F8B86-DD1D-4AE6-BFA1-285E019C4777}"/>
    <cellStyle name="ReportHeaderRowCol.2" xfId="12348" xr:uid="{245F5C6F-625E-4B32-AA42-D06EFDBE8C8D}"/>
    <cellStyle name="ReportHeaderRowCol.Date" xfId="12349" xr:uid="{2F4FB8EC-EED6-4387-9B41-152B112A05DC}"/>
    <cellStyle name="Sheet Title" xfId="1551" xr:uid="{00000000-0005-0000-0000-0000EF070000}"/>
    <cellStyle name="Style 1" xfId="1552" xr:uid="{00000000-0005-0000-0000-0000F0070000}"/>
    <cellStyle name="Style 1 2" xfId="1553" xr:uid="{00000000-0005-0000-0000-0000F1070000}"/>
    <cellStyle name="Style 1 2 2" xfId="2039" xr:uid="{00000000-0005-0000-0000-0000F2070000}"/>
    <cellStyle name="Style 1 2 2 2" xfId="25789" xr:uid="{A12F3BA5-19BE-4578-A78D-C3AD0942838D}"/>
    <cellStyle name="Style 1 2 2 2 2" xfId="29809" xr:uid="{D4E7F262-7E61-4687-B06C-E107D8296DF9}"/>
    <cellStyle name="Style 1 2 2 3" xfId="25777" xr:uid="{C9F19B91-F5E5-4CD7-BE8E-78C05D2BCD6F}"/>
    <cellStyle name="Style 1 2 3" xfId="2040" xr:uid="{00000000-0005-0000-0000-0000F3070000}"/>
    <cellStyle name="Style 1 2 3 2" xfId="31314" xr:uid="{5D03057C-9A71-4F1B-9674-72DE10B21C86}"/>
    <cellStyle name="Style 1 2 3 3" xfId="31268" xr:uid="{FAC42ECE-AC01-4F74-8A11-03C4263CADAB}"/>
    <cellStyle name="Style 1 2 4" xfId="2038" xr:uid="{00000000-0005-0000-0000-0000F4070000}"/>
    <cellStyle name="Style 1 2 5" xfId="30406" xr:uid="{2E6C0663-EF3E-4DBA-8EED-2A1EA035CBE7}"/>
    <cellStyle name="Style 1 2 5 2" xfId="30464" xr:uid="{F706DBF5-298E-4FDD-8401-13A891456247}"/>
    <cellStyle name="Style 1 3" xfId="1554" xr:uid="{00000000-0005-0000-0000-0000F5070000}"/>
    <cellStyle name="Style 1 4" xfId="2041" xr:uid="{00000000-0005-0000-0000-0000F6070000}"/>
    <cellStyle name="Style 1 4 2" xfId="24409" xr:uid="{ED030EBF-D663-412E-B3DF-AF45BED2AFE5}"/>
    <cellStyle name="Style 1 4 2 2" xfId="29830" xr:uid="{12EB135A-16A2-48C8-957C-56C95D4F0B94}"/>
    <cellStyle name="Style 1 4 3" xfId="25650" xr:uid="{8568525C-B3AA-4170-9749-B4F90608AC98}"/>
    <cellStyle name="Style 1 5" xfId="30405" xr:uid="{91B5FAB8-CE8E-4A1E-A86E-BA45CA647BF5}"/>
    <cellStyle name="SubgroupSectionHeaderRowBalanceCol" xfId="12350" xr:uid="{2486F5B8-EF2C-4F49-B7A9-6FE34665450E}"/>
    <cellStyle name="SubgroupSectionHeaderRowDescCol" xfId="12351" xr:uid="{EB63FB77-6717-4B2A-8483-32BC8EF761CB}"/>
    <cellStyle name="SubgroupSectionHeaderRowNameCol" xfId="12352" xr:uid="{133E4BCF-AEFE-4D67-8FAE-84F36222B17A}"/>
    <cellStyle name="SubGroupSelectionHeaderRowJERefCol" xfId="12353" xr:uid="{023FCD31-332C-4B91-B5C7-3A04E2EC629E}"/>
    <cellStyle name="SubgroupSubtotalRowBalanceCol" xfId="12354" xr:uid="{FC50FD76-B8D2-41F3-9A56-186D7D35B0DB}"/>
    <cellStyle name="SubgroupSubtotalRowDescCol" xfId="12355" xr:uid="{51DA7A1D-81F0-484C-85DF-0B8D98A0C317}"/>
    <cellStyle name="SubgroupSubtotalRowJERefCol" xfId="12356" xr:uid="{A22CF7F1-55DA-4319-BF62-5115CCBDE54C}"/>
    <cellStyle name="SubgroupSubtotalRowNameCol" xfId="12357" xr:uid="{4BA6961C-F727-43FD-B8E8-D5977B74A43F}"/>
    <cellStyle name="SubgroupSubtotalRowVarPectCol" xfId="12358" xr:uid="{C4DA33E5-1A1C-4237-9C31-25A90021DA8F}"/>
    <cellStyle name="SubgroupSubtotalRowWPRefCol" xfId="12359" xr:uid="{7D6FD639-BAA3-434B-86C1-FD6A5966D36C}"/>
    <cellStyle name="SumAccountGroupsRowBalanceCol" xfId="12360" xr:uid="{D309FDF4-9D10-423F-B0C9-B787392FEB2C}"/>
    <cellStyle name="SumAccountGroupsRowDescCol" xfId="12361" xr:uid="{A455F51D-B791-4F0C-84FB-C6EB4385F2F6}"/>
    <cellStyle name="SumAccountGroupsRowJERefCol" xfId="12362" xr:uid="{9E0B1F97-5F81-4AC9-A03F-E58A52D8DEAB}"/>
    <cellStyle name="SumAccountGroupsRowNameCol" xfId="12363" xr:uid="{ECFB7BB2-DE4A-49ED-A01B-E4EC23C3AEEA}"/>
    <cellStyle name="SumAccountGroupsRowVarPectCol" xfId="12364" xr:uid="{2CB09599-6046-4A6D-AD9A-5879A6ECD17F}"/>
    <cellStyle name="SumAccountGroupsRowWPRefCol" xfId="12365" xr:uid="{E9832BA7-7D80-4557-8BF2-BA3E154AEFBA}"/>
    <cellStyle name="Title 2" xfId="29585" xr:uid="{520977F4-FB37-4751-810D-2DC604BEDA25}"/>
    <cellStyle name="Total" xfId="4838" builtinId="25" customBuiltin="1"/>
    <cellStyle name="Total 2" xfId="1555" xr:uid="{00000000-0005-0000-0000-0000F7070000}"/>
    <cellStyle name="Total 2 2" xfId="28406" xr:uid="{C9725059-9506-467C-9DA8-A5570A6EB449}"/>
    <cellStyle name="Total 3" xfId="1556" xr:uid="{00000000-0005-0000-0000-0000F8070000}"/>
    <cellStyle name="Total 3 2" xfId="28514" xr:uid="{E0842ADF-D23F-4EB4-A4B0-ABA700B8C9AA}"/>
    <cellStyle name="Total 4" xfId="29586" xr:uid="{04D27A19-760A-42F6-B7D4-EDC80EAEB7D4}"/>
    <cellStyle name="TotalRow" xfId="12366" xr:uid="{368DF3C5-E2E3-458E-8DC0-01E474DBC9D4}"/>
    <cellStyle name="TotalRowCreditCol" xfId="12367" xr:uid="{354CA086-73FA-40BD-B53D-F97A90D9F4C8}"/>
    <cellStyle name="TotalRowDebitCol" xfId="12368" xr:uid="{B9DDDD89-057C-46A7-A1DA-948D864BD18F}"/>
    <cellStyle name="TransactionRowAcctDescCol" xfId="12369" xr:uid="{B23A5ACB-5A6A-4F40-A185-FA9DBCC6D402}"/>
    <cellStyle name="TransactionRowAcctNumCol" xfId="12370" xr:uid="{D046DBB7-B681-4901-804F-F53E917D0FFB}"/>
    <cellStyle name="TransactionRowCreditCol" xfId="12371" xr:uid="{1C803F8A-FF28-47CD-B0D6-39C8B54BE3DE}"/>
    <cellStyle name="TransactionRowDateCol" xfId="12372" xr:uid="{B31CE901-7BEE-41DB-B77F-E4CB513C6E1B}"/>
    <cellStyle name="TransactionRowDebitCol" xfId="12373" xr:uid="{3BF7116B-D56D-4029-99D4-28960EA3D0C6}"/>
    <cellStyle name="TransactionRowRefCol" xfId="12374" xr:uid="{BB2D8ADD-87CF-4830-91B2-E70C82C8EAB2}"/>
    <cellStyle name="TransactionRowTransactionCol" xfId="12375" xr:uid="{4C57D201-3FD2-4DD9-9771-9A294954D155}"/>
    <cellStyle name="UnclassifiedTotalRowBalanceCol" xfId="12376" xr:uid="{87BFD706-C80F-429A-8641-626203E9372F}"/>
    <cellStyle name="UnclassifiedTotalRowDescCol" xfId="12377" xr:uid="{77546543-8240-44AD-890C-EA95558E2181}"/>
    <cellStyle name="UnclassifiedTotalRowJERefCol" xfId="12378" xr:uid="{4D713AA6-1BB7-453F-94AA-9E3900AB6601}"/>
    <cellStyle name="UnclassifiedTotalRowNameCol" xfId="12379" xr:uid="{B7782CED-7BF6-41F9-A4DC-98F8F8371F3B}"/>
    <cellStyle name="UnclassifiedTotalRowVarPectCol" xfId="12380" xr:uid="{7679CCCA-11A6-43F8-BF3E-0EE82B70C712}"/>
    <cellStyle name="UnclassifiedTotalRowWPRefCol" xfId="12381" xr:uid="{C305EFCB-FF5E-4A3A-AE0E-14DFF20EC04A}"/>
    <cellStyle name="Warning Text" xfId="4837" builtinId="11" customBuiltin="1"/>
    <cellStyle name="Warning Text 2" xfId="1557" xr:uid="{00000000-0005-0000-0000-0000F9070000}"/>
    <cellStyle name="Warning Text 2 2" xfId="28174" xr:uid="{9077D266-AF6F-45FE-8FA8-56E0DF6405C7}"/>
    <cellStyle name="Warning Text 3" xfId="1558" xr:uid="{00000000-0005-0000-0000-0000FA070000}"/>
    <cellStyle name="Warning Text 3 2" xfId="26320" xr:uid="{863219B2-3F6B-42C2-9293-5ECE21D108FD}"/>
    <cellStyle name="Warning Text 4" xfId="29587" xr:uid="{FACD3194-E29A-43C7-BDFC-8831BAA9308A}"/>
  </cellStyles>
  <dxfs count="36">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3" formatCode=";;;"/>
    </dxf>
    <dxf>
      <numFmt numFmtId="183" formatCode=";;;"/>
    </dxf>
    <dxf>
      <numFmt numFmtId="183" formatCode=";;;"/>
    </dxf>
    <dxf>
      <numFmt numFmtId="183" formatCode=";;;"/>
    </dxf>
    <dxf>
      <numFmt numFmtId="183"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35"/>
      <tableStyleElement type="headerRow" dxfId="34"/>
      <tableStyleElement type="firstRowStripe" dxfId="33"/>
    </tableStyle>
  </tableStyles>
  <colors>
    <mruColors>
      <color rgb="FFFFFFCC"/>
      <color rgb="FFFFC4CD"/>
      <color rgb="FFCCFFCC"/>
      <color rgb="FFE14343"/>
      <color rgb="FFCCFF66"/>
      <color rgb="FFCCFFFF"/>
      <color rgb="FFDCFDD3"/>
      <color rgb="FFFCCCE1"/>
      <color rgb="FFF7EAE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 as a % of Expenditures</a:t>
            </a:r>
          </a:p>
        </c:rich>
      </c:tx>
      <c:layout>
        <c:manualLayout>
          <c:xMode val="edge"/>
          <c:yMode val="edge"/>
          <c:x val="0.22725823358491082"/>
          <c:y val="4.682817143803337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'Performance  Indicators Print'!$L$7</c:f>
              <c:strCache>
                <c:ptCount val="1"/>
                <c:pt idx="0">
                  <c:v>2022</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Print'!$L$8</c:f>
              <c:numCache>
                <c:formatCode>0.00%</c:formatCode>
                <c:ptCount val="1"/>
                <c:pt idx="0">
                  <c:v>#N/A</c:v>
                </c:pt>
              </c:numCache>
            </c:numRef>
          </c:val>
          <c:extLst>
            <c:ext xmlns:c16="http://schemas.microsoft.com/office/drawing/2014/chart" uri="{C3380CC4-5D6E-409C-BE32-E72D297353CC}">
              <c16:uniqueId val="{00000000-A409-43D6-8C66-73522177D1BF}"/>
            </c:ext>
          </c:extLst>
        </c:ser>
        <c:ser>
          <c:idx val="1"/>
          <c:order val="1"/>
          <c:tx>
            <c:strRef>
              <c:f>'Performance  Indicators Print'!$M$7</c:f>
              <c:strCache>
                <c:ptCount val="1"/>
                <c:pt idx="0">
                  <c:v>2023</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Print'!$M$8</c:f>
              <c:numCache>
                <c:formatCode>0.00%</c:formatCode>
                <c:ptCount val="1"/>
                <c:pt idx="0">
                  <c:v>#N/A</c:v>
                </c:pt>
              </c:numCache>
            </c:numRef>
          </c:val>
          <c:extLst>
            <c:ext xmlns:c16="http://schemas.microsoft.com/office/drawing/2014/chart" uri="{C3380CC4-5D6E-409C-BE32-E72D297353CC}">
              <c16:uniqueId val="{00000001-A409-43D6-8C66-73522177D1BF}"/>
            </c:ext>
          </c:extLst>
        </c:ser>
        <c:ser>
          <c:idx val="2"/>
          <c:order val="2"/>
          <c:tx>
            <c:strRef>
              <c:f>'Performance  Indicators Print'!$N$7</c:f>
              <c:strCache>
                <c:ptCount val="1"/>
                <c:pt idx="0">
                  <c:v>2024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Print'!$N$8</c:f>
              <c:numCache>
                <c:formatCode>0.00%</c:formatCode>
                <c:ptCount val="1"/>
                <c:pt idx="0">
                  <c:v>0</c:v>
                </c:pt>
              </c:numCache>
            </c:numRef>
          </c:val>
          <c:extLst>
            <c:ext xmlns:c16="http://schemas.microsoft.com/office/drawing/2014/chart" uri="{C3380CC4-5D6E-409C-BE32-E72D297353CC}">
              <c16:uniqueId val="{00000002-A409-43D6-8C66-73522177D1BF}"/>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4608196</xdr:colOff>
      <xdr:row>16</xdr:row>
      <xdr:rowOff>1904</xdr:rowOff>
    </xdr:from>
    <xdr:to>
      <xdr:col>1</xdr:col>
      <xdr:colOff>6983730</xdr:colOff>
      <xdr:row>16</xdr:row>
      <xdr:rowOff>472440</xdr:rowOff>
    </xdr:to>
    <xdr:sp macro="" textlink="">
      <xdr:nvSpPr>
        <xdr:cNvPr id="2" name="Hexagon 1">
          <a:extLst>
            <a:ext uri="{FF2B5EF4-FFF2-40B4-BE49-F238E27FC236}">
              <a16:creationId xmlns:a16="http://schemas.microsoft.com/office/drawing/2014/main" id="{59092B63-A82A-4024-9687-ECDD76B1164C}"/>
            </a:ext>
          </a:extLst>
        </xdr:cNvPr>
        <xdr:cNvSpPr/>
      </xdr:nvSpPr>
      <xdr:spPr>
        <a:xfrm>
          <a:off x="5132071" y="6136004"/>
          <a:ext cx="2375534" cy="470536"/>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0" cap="none" spc="0">
              <a:ln w="0"/>
              <a:solidFill>
                <a:schemeClr val="tx1"/>
              </a:solidFill>
              <a:effectLst>
                <a:outerShdw blurRad="38100" dist="19050" dir="2700000" algn="tl" rotWithShape="0">
                  <a:schemeClr val="dk1">
                    <a:alpha val="40000"/>
                  </a:schemeClr>
                </a:outerShdw>
              </a:effectLst>
            </a:rPr>
            <a:t>Q 955 - Exclude Federal and State compliance findings from this number</a:t>
          </a:r>
        </a:p>
        <a:p>
          <a:pPr algn="l"/>
          <a:endParaRPr lang="en-U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4619626</xdr:colOff>
      <xdr:row>17</xdr:row>
      <xdr:rowOff>26669</xdr:rowOff>
    </xdr:from>
    <xdr:to>
      <xdr:col>1</xdr:col>
      <xdr:colOff>6978015</xdr:colOff>
      <xdr:row>17</xdr:row>
      <xdr:rowOff>495300</xdr:rowOff>
    </xdr:to>
    <xdr:sp macro="" textlink="">
      <xdr:nvSpPr>
        <xdr:cNvPr id="3" name="Hexagon 2">
          <a:extLst>
            <a:ext uri="{FF2B5EF4-FFF2-40B4-BE49-F238E27FC236}">
              <a16:creationId xmlns:a16="http://schemas.microsoft.com/office/drawing/2014/main" id="{AC31928B-E763-419B-96E9-EEF6AB31FE5D}"/>
            </a:ext>
          </a:extLst>
        </xdr:cNvPr>
        <xdr:cNvSpPr/>
      </xdr:nvSpPr>
      <xdr:spPr>
        <a:xfrm>
          <a:off x="5143501" y="6675119"/>
          <a:ext cx="2358389" cy="468631"/>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0" cap="none" spc="0">
              <a:ln w="0"/>
              <a:solidFill>
                <a:schemeClr val="tx1"/>
              </a:solidFill>
              <a:effectLst>
                <a:outerShdw blurRad="38100" dist="19050" dir="2700000" algn="tl" rotWithShape="0">
                  <a:schemeClr val="dk1">
                    <a:alpha val="40000"/>
                  </a:schemeClr>
                </a:outerShdw>
              </a:effectLst>
            </a:rPr>
            <a:t>Q 957 - Exclude Federal and State compliance findings from this number</a:t>
          </a:r>
        </a:p>
        <a:p>
          <a:pPr algn="l"/>
          <a:endParaRPr lang="en-U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363310</xdr:colOff>
      <xdr:row>7</xdr:row>
      <xdr:rowOff>208188</xdr:rowOff>
    </xdr:from>
    <xdr:to>
      <xdr:col>4</xdr:col>
      <xdr:colOff>726281</xdr:colOff>
      <xdr:row>7</xdr:row>
      <xdr:rowOff>2762250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4" Type="http://schemas.openxmlformats.org/officeDocument/2006/relationships/hyperlink" Target="https://www.nctreasurer.com/links/state-and-local-government-finance/lgc/local-fiscal-management/annual-audit/submitting-your-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8C0C5-B3D6-403E-A4A4-058F165E0D12}">
  <sheetPr>
    <tabColor theme="4" tint="0.79998168889431442"/>
  </sheetPr>
  <dimension ref="B1:N59"/>
  <sheetViews>
    <sheetView tabSelected="1" workbookViewId="0">
      <selection activeCell="B2" sqref="B2"/>
    </sheetView>
  </sheetViews>
  <sheetFormatPr defaultColWidth="9.109375" defaultRowHeight="14.4" x14ac:dyDescent="0.3"/>
  <cols>
    <col min="1" max="1" width="1.6640625" style="125" customWidth="1"/>
    <col min="2" max="2" width="187.109375" style="125" customWidth="1"/>
    <col min="3" max="4" width="9.109375" style="125" hidden="1" customWidth="1"/>
    <col min="5" max="5" width="2.33203125" style="125" customWidth="1"/>
    <col min="6" max="6" width="16.44140625" style="125" customWidth="1"/>
    <col min="7" max="16384" width="9.109375" style="125"/>
  </cols>
  <sheetData>
    <row r="1" spans="2:14" ht="9.6" customHeight="1" thickBot="1" x14ac:dyDescent="0.35">
      <c r="B1" s="110"/>
    </row>
    <row r="2" spans="2:14" ht="91.95" customHeight="1" thickBot="1" x14ac:dyDescent="0.35">
      <c r="B2" s="345" t="s">
        <v>951</v>
      </c>
    </row>
    <row r="3" spans="2:14" ht="61.2" customHeight="1" x14ac:dyDescent="0.3">
      <c r="B3" s="119" t="s">
        <v>667</v>
      </c>
    </row>
    <row r="4" spans="2:14" ht="83.4" customHeight="1" x14ac:dyDescent="0.4">
      <c r="B4" s="119" t="s">
        <v>291</v>
      </c>
      <c r="F4" s="346"/>
      <c r="G4" s="346"/>
      <c r="H4" s="346"/>
      <c r="I4" s="346"/>
      <c r="J4" s="346"/>
      <c r="K4" s="346"/>
      <c r="L4" s="346"/>
      <c r="M4" s="346"/>
      <c r="N4" s="346"/>
    </row>
    <row r="5" spans="2:14" ht="58.2" customHeight="1" x14ac:dyDescent="0.3">
      <c r="B5" s="119" t="s">
        <v>292</v>
      </c>
    </row>
    <row r="6" spans="2:14" ht="117.6" customHeight="1" x14ac:dyDescent="0.3">
      <c r="B6" s="111" t="s">
        <v>293</v>
      </c>
    </row>
    <row r="7" spans="2:14" ht="25.95" customHeight="1" x14ac:dyDescent="0.3">
      <c r="B7" s="121" t="s">
        <v>191</v>
      </c>
    </row>
    <row r="8" spans="2:14" ht="49.2" customHeight="1" x14ac:dyDescent="0.3">
      <c r="B8" s="347" t="s">
        <v>294</v>
      </c>
    </row>
    <row r="9" spans="2:14" ht="42.6" customHeight="1" x14ac:dyDescent="0.3">
      <c r="B9" s="347" t="s">
        <v>192</v>
      </c>
    </row>
    <row r="10" spans="2:14" s="349" customFormat="1" ht="34.200000000000003" customHeight="1" x14ac:dyDescent="0.3">
      <c r="B10" s="348" t="s">
        <v>809</v>
      </c>
    </row>
    <row r="11" spans="2:14" s="349" customFormat="1" ht="55.95" customHeight="1" x14ac:dyDescent="0.3">
      <c r="B11" s="350" t="s">
        <v>295</v>
      </c>
    </row>
    <row r="12" spans="2:14" ht="36" customHeight="1" x14ac:dyDescent="0.3">
      <c r="B12" s="350" t="s">
        <v>296</v>
      </c>
    </row>
    <row r="13" spans="2:14" ht="39" customHeight="1" x14ac:dyDescent="0.3">
      <c r="B13" s="351" t="s">
        <v>297</v>
      </c>
    </row>
    <row r="14" spans="2:14" ht="25.95" customHeight="1" x14ac:dyDescent="0.3">
      <c r="B14" s="121" t="s">
        <v>193</v>
      </c>
    </row>
    <row r="15" spans="2:14" x14ac:dyDescent="0.3">
      <c r="B15" s="110"/>
    </row>
    <row r="16" spans="2:14" x14ac:dyDescent="0.3">
      <c r="B16" s="352" t="s">
        <v>8</v>
      </c>
    </row>
    <row r="17" spans="2:2" ht="15.6" customHeight="1" x14ac:dyDescent="0.3">
      <c r="B17" s="532" t="s">
        <v>298</v>
      </c>
    </row>
    <row r="18" spans="2:2" x14ac:dyDescent="0.3">
      <c r="B18" s="353"/>
    </row>
    <row r="19" spans="2:2" x14ac:dyDescent="0.3">
      <c r="B19" s="352" t="s">
        <v>9</v>
      </c>
    </row>
    <row r="20" spans="2:2" ht="15.6" customHeight="1" x14ac:dyDescent="0.3">
      <c r="B20" s="354" t="s">
        <v>133</v>
      </c>
    </row>
    <row r="21" spans="2:2" ht="13.2" customHeight="1" x14ac:dyDescent="0.3">
      <c r="B21" s="110"/>
    </row>
    <row r="22" spans="2:2" ht="25.95" customHeight="1" x14ac:dyDescent="0.3">
      <c r="B22" s="121" t="s">
        <v>194</v>
      </c>
    </row>
    <row r="23" spans="2:2" s="349" customFormat="1" ht="72.599999999999994" customHeight="1" x14ac:dyDescent="0.3">
      <c r="B23" s="347" t="s">
        <v>668</v>
      </c>
    </row>
    <row r="24" spans="2:2" s="349" customFormat="1" ht="84.6" customHeight="1" x14ac:dyDescent="0.3">
      <c r="B24" s="347" t="s">
        <v>299</v>
      </c>
    </row>
    <row r="25" spans="2:2" s="349" customFormat="1" ht="78.599999999999994" customHeight="1" x14ac:dyDescent="0.3">
      <c r="B25" s="347" t="s">
        <v>195</v>
      </c>
    </row>
    <row r="26" spans="2:2" ht="15" x14ac:dyDescent="0.3">
      <c r="B26" s="113" t="s">
        <v>300</v>
      </c>
    </row>
    <row r="27" spans="2:2" ht="8.4" customHeight="1" x14ac:dyDescent="0.3">
      <c r="B27" s="112"/>
    </row>
    <row r="28" spans="2:2" ht="25.95" customHeight="1" x14ac:dyDescent="0.3">
      <c r="B28" s="121" t="s">
        <v>301</v>
      </c>
    </row>
    <row r="29" spans="2:2" ht="28.95" customHeight="1" x14ac:dyDescent="0.3">
      <c r="B29" s="122" t="s">
        <v>822</v>
      </c>
    </row>
    <row r="30" spans="2:2" ht="31.95" customHeight="1" x14ac:dyDescent="0.3">
      <c r="B30" s="122" t="s">
        <v>823</v>
      </c>
    </row>
    <row r="31" spans="2:2" ht="30.6" customHeight="1" x14ac:dyDescent="0.3">
      <c r="B31" s="355" t="s">
        <v>824</v>
      </c>
    </row>
    <row r="32" spans="2:2" ht="25.2" customHeight="1" x14ac:dyDescent="0.3">
      <c r="B32" s="355" t="s">
        <v>825</v>
      </c>
    </row>
    <row r="33" spans="2:7" ht="27.6" customHeight="1" x14ac:dyDescent="0.3">
      <c r="B33" s="355" t="s">
        <v>826</v>
      </c>
    </row>
    <row r="34" spans="2:7" ht="31.95" customHeight="1" x14ac:dyDescent="0.3">
      <c r="B34" s="356" t="s">
        <v>302</v>
      </c>
    </row>
    <row r="35" spans="2:7" ht="60" customHeight="1" x14ac:dyDescent="0.3">
      <c r="B35" s="122" t="s">
        <v>947</v>
      </c>
    </row>
    <row r="36" spans="2:7" ht="60" customHeight="1" x14ac:dyDescent="0.3">
      <c r="B36" s="403" t="s">
        <v>827</v>
      </c>
    </row>
    <row r="37" spans="2:7" ht="25.95" customHeight="1" x14ac:dyDescent="0.3">
      <c r="B37" s="122" t="s">
        <v>303</v>
      </c>
    </row>
    <row r="38" spans="2:7" ht="12" customHeight="1" x14ac:dyDescent="0.3">
      <c r="B38" s="122"/>
    </row>
    <row r="39" spans="2:7" ht="25.95" customHeight="1" x14ac:dyDescent="0.3">
      <c r="B39" s="121" t="s">
        <v>828</v>
      </c>
    </row>
    <row r="40" spans="2:7" x14ac:dyDescent="0.3">
      <c r="B40" s="120"/>
      <c r="G40" s="357"/>
    </row>
    <row r="41" spans="2:7" ht="43.2" customHeight="1" x14ac:dyDescent="0.3">
      <c r="B41" s="358" t="s">
        <v>304</v>
      </c>
    </row>
    <row r="42" spans="2:7" ht="19.95" customHeight="1" x14ac:dyDescent="0.3">
      <c r="B42" s="359" t="s">
        <v>297</v>
      </c>
    </row>
    <row r="43" spans="2:7" ht="11.4" customHeight="1" x14ac:dyDescent="0.3">
      <c r="B43" s="123"/>
    </row>
    <row r="44" spans="2:7" ht="15" x14ac:dyDescent="0.3">
      <c r="B44" s="124"/>
    </row>
    <row r="45" spans="2:7" ht="7.2" customHeight="1" x14ac:dyDescent="0.3">
      <c r="B45" s="122"/>
    </row>
    <row r="46" spans="2:7" ht="25.95" customHeight="1" x14ac:dyDescent="0.3">
      <c r="B46" s="121" t="s">
        <v>829</v>
      </c>
    </row>
    <row r="47" spans="2:7" ht="35.4" customHeight="1" x14ac:dyDescent="0.3">
      <c r="B47" s="358" t="s">
        <v>830</v>
      </c>
    </row>
    <row r="48" spans="2:7" ht="15" x14ac:dyDescent="0.3">
      <c r="B48" s="124"/>
    </row>
    <row r="59" ht="44.25" customHeight="1" x14ac:dyDescent="0.3"/>
  </sheetData>
  <sheetProtection algorithmName="SHA-512" hashValue="vE4dlR32W6sdac5AhIji6pClONsExLVy7IAUuOrx9NRL8vnammmLfv2SkjEB3H2QMbmruaNxDJ2ocDW1yFW8wg==" saltValue="hHrbJV7tKcVOlJpfkIMYDw==" spinCount="100000" sheet="1" objects="1" scenarios="1"/>
  <hyperlinks>
    <hyperlink ref="B17" r:id="rId1" xr:uid="{F95E4F92-B346-4555-8B7A-51269FF815A6}"/>
    <hyperlink ref="B20" r:id="rId2" xr:uid="{130FF7C0-007B-4D80-9141-F0F53C3A00BF}"/>
    <hyperlink ref="B42" r:id="rId3" xr:uid="{BDDC91CC-A993-4DA4-B1AA-AA13CA1A4EA1}"/>
    <hyperlink ref="B13" r:id="rId4" xr:uid="{B63BA03A-C5D5-4866-BCE7-46BC401AC20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68"/>
  <sheetViews>
    <sheetView workbookViewId="0">
      <selection activeCell="K33" sqref="K33"/>
    </sheetView>
  </sheetViews>
  <sheetFormatPr defaultColWidth="9.109375" defaultRowHeight="14.4" x14ac:dyDescent="0.3"/>
  <cols>
    <col min="1" max="1" width="52.5546875" style="211" customWidth="1"/>
    <col min="2" max="3" width="9.109375" style="269"/>
    <col min="4" max="4" width="14.5546875" style="269" customWidth="1"/>
    <col min="5" max="5" width="19.6640625" customWidth="1"/>
    <col min="6" max="12" width="9.109375" style="269"/>
    <col min="13" max="13" width="21.6640625" style="269" customWidth="1"/>
    <col min="14" max="14" width="16.88671875" style="269" customWidth="1"/>
    <col min="15" max="16" width="9.109375" style="269"/>
    <col min="17" max="17" width="18.109375" style="269" customWidth="1"/>
    <col min="18" max="18" width="11" style="269" customWidth="1"/>
    <col min="19" max="16384" width="9.109375" style="269"/>
  </cols>
  <sheetData>
    <row r="1" spans="1:20" x14ac:dyDescent="0.3">
      <c r="A1" s="211" t="s">
        <v>280</v>
      </c>
    </row>
    <row r="2" spans="1:20" ht="15" thickBot="1" x14ac:dyDescent="0.35">
      <c r="A2" s="267" t="s">
        <v>420</v>
      </c>
      <c r="B2" s="105">
        <v>541777</v>
      </c>
      <c r="C2" s="265">
        <v>54</v>
      </c>
      <c r="D2" s="35"/>
      <c r="G2" s="269">
        <v>100</v>
      </c>
      <c r="I2" s="269" t="s">
        <v>130</v>
      </c>
      <c r="M2" s="269">
        <v>541777</v>
      </c>
      <c r="N2" s="269" t="s">
        <v>420</v>
      </c>
    </row>
    <row r="3" spans="1:20" ht="15" customHeight="1" thickBot="1" x14ac:dyDescent="0.35">
      <c r="A3" s="268" t="s">
        <v>421</v>
      </c>
      <c r="B3" s="105">
        <v>541000</v>
      </c>
      <c r="C3" s="265">
        <v>54</v>
      </c>
      <c r="D3" s="34"/>
      <c r="E3" s="125"/>
      <c r="G3" s="269">
        <v>200</v>
      </c>
      <c r="I3" s="269" t="s">
        <v>131</v>
      </c>
      <c r="M3" s="269">
        <v>541000</v>
      </c>
      <c r="N3" s="269" t="s">
        <v>421</v>
      </c>
      <c r="O3" s="271"/>
      <c r="P3" s="271"/>
      <c r="S3" s="271"/>
      <c r="T3" s="271"/>
    </row>
    <row r="4" spans="1:20" ht="15" customHeight="1" thickBot="1" x14ac:dyDescent="0.35">
      <c r="A4" s="268" t="s">
        <v>422</v>
      </c>
      <c r="B4" s="105">
        <v>54949</v>
      </c>
      <c r="C4" s="265">
        <v>54</v>
      </c>
      <c r="D4" s="34"/>
      <c r="E4" s="125"/>
      <c r="G4" s="269">
        <v>300</v>
      </c>
      <c r="I4" s="269" t="s">
        <v>132</v>
      </c>
      <c r="M4" s="269">
        <v>54949</v>
      </c>
      <c r="N4" s="269" t="s">
        <v>422</v>
      </c>
      <c r="O4" s="271"/>
      <c r="P4" s="271"/>
      <c r="S4" s="271"/>
      <c r="T4" s="271"/>
    </row>
    <row r="5" spans="1:20" ht="15" thickBot="1" x14ac:dyDescent="0.35">
      <c r="A5" s="268" t="s">
        <v>423</v>
      </c>
      <c r="B5" s="105">
        <v>541001</v>
      </c>
      <c r="C5" s="265">
        <v>54</v>
      </c>
      <c r="D5" s="34"/>
      <c r="E5" s="125"/>
      <c r="G5" s="269">
        <v>400</v>
      </c>
      <c r="M5" s="269">
        <v>541001</v>
      </c>
      <c r="N5" s="269" t="s">
        <v>423</v>
      </c>
      <c r="O5" s="271"/>
      <c r="P5" s="271"/>
      <c r="S5" s="271"/>
      <c r="T5" s="271"/>
    </row>
    <row r="6" spans="1:20" ht="15" thickBot="1" x14ac:dyDescent="0.35">
      <c r="A6" s="268" t="s">
        <v>424</v>
      </c>
      <c r="B6" s="105">
        <v>541002</v>
      </c>
      <c r="C6" s="265">
        <v>54</v>
      </c>
      <c r="D6" s="34"/>
      <c r="E6" s="125"/>
      <c r="G6" s="269">
        <v>500</v>
      </c>
      <c r="M6" s="269">
        <v>541002</v>
      </c>
      <c r="N6" s="269" t="s">
        <v>424</v>
      </c>
      <c r="O6" s="271"/>
      <c r="P6" s="271"/>
      <c r="S6" s="271"/>
      <c r="T6" s="271"/>
    </row>
    <row r="7" spans="1:20" ht="15" thickBot="1" x14ac:dyDescent="0.35">
      <c r="A7" s="268" t="s">
        <v>425</v>
      </c>
      <c r="B7" s="105">
        <v>54937</v>
      </c>
      <c r="C7" s="265">
        <v>54</v>
      </c>
      <c r="D7" s="34"/>
      <c r="E7" s="125"/>
      <c r="M7" s="269">
        <v>54937</v>
      </c>
      <c r="N7" s="269" t="s">
        <v>425</v>
      </c>
      <c r="O7" s="271"/>
      <c r="P7" s="271"/>
      <c r="S7" s="271"/>
      <c r="T7" s="271"/>
    </row>
    <row r="8" spans="1:20" ht="15" thickBot="1" x14ac:dyDescent="0.35">
      <c r="A8" s="268" t="s">
        <v>426</v>
      </c>
      <c r="B8" s="105">
        <v>541003</v>
      </c>
      <c r="C8" s="265">
        <v>54</v>
      </c>
      <c r="D8" s="34"/>
      <c r="E8" s="125"/>
      <c r="M8" s="269">
        <v>541003</v>
      </c>
      <c r="N8" s="269" t="s">
        <v>426</v>
      </c>
      <c r="O8" s="271"/>
      <c r="P8" s="271"/>
      <c r="S8" s="271"/>
      <c r="T8" s="271"/>
    </row>
    <row r="9" spans="1:20" ht="15" thickBot="1" x14ac:dyDescent="0.35">
      <c r="A9" s="268" t="s">
        <v>427</v>
      </c>
      <c r="B9" s="105">
        <v>544178</v>
      </c>
      <c r="C9" s="265">
        <v>54</v>
      </c>
      <c r="D9" s="34"/>
      <c r="E9" s="125"/>
      <c r="M9" s="269">
        <v>544178</v>
      </c>
      <c r="N9" s="269" t="s">
        <v>427</v>
      </c>
      <c r="O9" s="271"/>
      <c r="P9" s="271"/>
      <c r="S9" s="271"/>
      <c r="T9" s="271"/>
    </row>
    <row r="10" spans="1:20" ht="15" thickBot="1" x14ac:dyDescent="0.35">
      <c r="A10" s="268" t="s">
        <v>428</v>
      </c>
      <c r="B10" s="105">
        <v>541004</v>
      </c>
      <c r="C10" s="265">
        <v>54</v>
      </c>
      <c r="D10" s="34"/>
      <c r="E10" s="125"/>
      <c r="M10" s="269">
        <v>541004</v>
      </c>
      <c r="N10" s="269" t="s">
        <v>428</v>
      </c>
      <c r="O10" s="271"/>
      <c r="P10" s="271"/>
      <c r="S10" s="271"/>
      <c r="T10" s="271"/>
    </row>
    <row r="11" spans="1:20" ht="15" thickBot="1" x14ac:dyDescent="0.35">
      <c r="A11" s="268" t="s">
        <v>429</v>
      </c>
      <c r="B11" s="105">
        <v>541727</v>
      </c>
      <c r="C11" s="265">
        <v>54</v>
      </c>
      <c r="D11" s="34"/>
      <c r="E11" s="125"/>
      <c r="M11" s="269">
        <v>541727</v>
      </c>
      <c r="N11" s="269" t="s">
        <v>429</v>
      </c>
      <c r="O11" s="271"/>
      <c r="P11" s="271"/>
      <c r="S11" s="271"/>
      <c r="T11" s="271"/>
    </row>
    <row r="12" spans="1:20" ht="15" thickBot="1" x14ac:dyDescent="0.35">
      <c r="A12" s="268" t="s">
        <v>430</v>
      </c>
      <c r="B12" s="105">
        <v>541010</v>
      </c>
      <c r="C12" s="265">
        <v>54</v>
      </c>
      <c r="D12" s="34"/>
      <c r="E12" s="125"/>
      <c r="M12" s="269">
        <v>541010</v>
      </c>
      <c r="N12" s="269" t="s">
        <v>430</v>
      </c>
      <c r="O12" s="271"/>
      <c r="P12" s="271"/>
      <c r="S12" s="271"/>
      <c r="T12" s="271"/>
    </row>
    <row r="13" spans="1:20" ht="15" thickBot="1" x14ac:dyDescent="0.35">
      <c r="A13" s="268" t="s">
        <v>431</v>
      </c>
      <c r="B13" s="105">
        <v>541025</v>
      </c>
      <c r="C13" s="265">
        <v>54</v>
      </c>
      <c r="D13" s="34"/>
      <c r="E13" s="125"/>
      <c r="M13" s="269">
        <v>541025</v>
      </c>
      <c r="N13" s="269" t="s">
        <v>431</v>
      </c>
      <c r="O13" s="271"/>
      <c r="P13" s="271"/>
      <c r="S13" s="271"/>
      <c r="T13" s="271"/>
    </row>
    <row r="14" spans="1:20" ht="33" customHeight="1" thickBot="1" x14ac:dyDescent="0.35">
      <c r="A14" s="268" t="s">
        <v>432</v>
      </c>
      <c r="B14" s="105">
        <v>541028</v>
      </c>
      <c r="C14" s="265">
        <v>54</v>
      </c>
      <c r="D14" s="34"/>
      <c r="E14" s="125"/>
      <c r="M14" s="269">
        <v>541028</v>
      </c>
      <c r="N14" s="269" t="s">
        <v>432</v>
      </c>
      <c r="O14" s="271"/>
      <c r="P14" s="271"/>
      <c r="S14" s="271"/>
      <c r="T14" s="271"/>
    </row>
    <row r="15" spans="1:20" ht="15" thickBot="1" x14ac:dyDescent="0.35">
      <c r="A15" s="268" t="s">
        <v>433</v>
      </c>
      <c r="B15" s="105">
        <v>541007</v>
      </c>
      <c r="C15" s="265">
        <v>54</v>
      </c>
      <c r="D15" s="34"/>
      <c r="E15" s="125"/>
      <c r="M15" s="269">
        <v>541007</v>
      </c>
      <c r="N15" s="269" t="s">
        <v>433</v>
      </c>
      <c r="O15" s="271"/>
      <c r="P15" s="271"/>
      <c r="S15" s="271"/>
      <c r="T15" s="271"/>
    </row>
    <row r="16" spans="1:20" ht="15" thickBot="1" x14ac:dyDescent="0.35">
      <c r="A16" s="268" t="s">
        <v>434</v>
      </c>
      <c r="B16" s="105">
        <v>541024</v>
      </c>
      <c r="C16" s="265">
        <v>54</v>
      </c>
      <c r="D16" s="34"/>
      <c r="E16" s="125"/>
      <c r="M16" s="269">
        <v>541024</v>
      </c>
      <c r="N16" s="269" t="s">
        <v>434</v>
      </c>
      <c r="O16" s="271"/>
      <c r="P16" s="271"/>
      <c r="S16" s="271"/>
      <c r="T16" s="271"/>
    </row>
    <row r="17" spans="1:20" ht="15" thickBot="1" x14ac:dyDescent="0.35">
      <c r="A17" s="268" t="s">
        <v>435</v>
      </c>
      <c r="B17" s="105">
        <v>541027</v>
      </c>
      <c r="C17" s="265">
        <v>54</v>
      </c>
      <c r="D17" s="34"/>
      <c r="E17" s="125"/>
      <c r="M17" s="269">
        <v>541027</v>
      </c>
      <c r="N17" s="269" t="s">
        <v>435</v>
      </c>
      <c r="O17" s="271"/>
      <c r="P17" s="271"/>
      <c r="S17" s="271"/>
      <c r="T17" s="271"/>
    </row>
    <row r="18" spans="1:20" ht="15" thickBot="1" x14ac:dyDescent="0.35">
      <c r="A18" s="268" t="s">
        <v>436</v>
      </c>
      <c r="B18" s="105">
        <v>541026</v>
      </c>
      <c r="C18" s="265">
        <v>54</v>
      </c>
      <c r="D18" s="34"/>
      <c r="E18" s="125"/>
      <c r="M18" s="269">
        <v>541026</v>
      </c>
      <c r="N18" s="269" t="s">
        <v>436</v>
      </c>
      <c r="O18" s="271"/>
      <c r="P18" s="271"/>
      <c r="S18" s="271"/>
      <c r="T18" s="271"/>
    </row>
    <row r="19" spans="1:20" ht="15" thickBot="1" x14ac:dyDescent="0.35">
      <c r="A19" s="268" t="s">
        <v>437</v>
      </c>
      <c r="B19" s="105">
        <v>541011</v>
      </c>
      <c r="C19" s="265">
        <v>54</v>
      </c>
      <c r="D19" s="34"/>
      <c r="E19" s="125"/>
      <c r="M19" s="269">
        <v>541011</v>
      </c>
      <c r="N19" s="269" t="s">
        <v>437</v>
      </c>
      <c r="O19" s="271"/>
      <c r="P19" s="271"/>
      <c r="S19" s="271"/>
      <c r="T19" s="271"/>
    </row>
    <row r="20" spans="1:20" ht="15" thickBot="1" x14ac:dyDescent="0.35">
      <c r="A20" s="268" t="s">
        <v>438</v>
      </c>
      <c r="B20" s="105">
        <v>541012</v>
      </c>
      <c r="C20" s="265">
        <v>54</v>
      </c>
      <c r="D20" s="34"/>
      <c r="E20" s="125"/>
      <c r="M20" s="269">
        <v>541012</v>
      </c>
      <c r="N20" s="269" t="s">
        <v>438</v>
      </c>
      <c r="O20" s="271"/>
      <c r="P20" s="271"/>
      <c r="S20" s="271"/>
      <c r="T20" s="271"/>
    </row>
    <row r="21" spans="1:20" ht="15" thickBot="1" x14ac:dyDescent="0.35">
      <c r="A21" s="268" t="s">
        <v>439</v>
      </c>
      <c r="B21" s="105">
        <v>541013</v>
      </c>
      <c r="C21" s="265">
        <v>54</v>
      </c>
      <c r="D21" s="34"/>
      <c r="E21" s="125"/>
      <c r="M21" s="269">
        <v>541013</v>
      </c>
      <c r="N21" s="269" t="s">
        <v>439</v>
      </c>
      <c r="O21" s="271"/>
      <c r="P21" s="271"/>
      <c r="S21" s="271"/>
      <c r="T21" s="271"/>
    </row>
    <row r="22" spans="1:20" ht="15" thickBot="1" x14ac:dyDescent="0.35">
      <c r="A22" s="268" t="s">
        <v>440</v>
      </c>
      <c r="B22" s="105">
        <v>541014</v>
      </c>
      <c r="C22" s="265">
        <v>54</v>
      </c>
      <c r="D22" s="34"/>
      <c r="E22" s="125"/>
      <c r="M22" s="269">
        <v>541014</v>
      </c>
      <c r="N22" s="269" t="s">
        <v>440</v>
      </c>
      <c r="O22" s="271"/>
      <c r="P22" s="271"/>
      <c r="S22" s="271"/>
      <c r="T22" s="271"/>
    </row>
    <row r="23" spans="1:20" ht="15" thickBot="1" x14ac:dyDescent="0.35">
      <c r="A23" s="268" t="s">
        <v>441</v>
      </c>
      <c r="B23" s="105">
        <v>541015</v>
      </c>
      <c r="C23" s="265">
        <v>54</v>
      </c>
      <c r="D23" s="34"/>
      <c r="E23" s="125"/>
      <c r="M23" s="269">
        <v>541015</v>
      </c>
      <c r="N23" s="269" t="s">
        <v>441</v>
      </c>
      <c r="O23" s="271"/>
      <c r="P23" s="271"/>
      <c r="S23" s="271"/>
      <c r="T23" s="271"/>
    </row>
    <row r="24" spans="1:20" ht="15" thickBot="1" x14ac:dyDescent="0.35">
      <c r="A24" s="268" t="s">
        <v>442</v>
      </c>
      <c r="B24" s="105">
        <v>541016</v>
      </c>
      <c r="C24" s="265">
        <v>54</v>
      </c>
      <c r="D24" s="34"/>
      <c r="E24" s="125"/>
      <c r="M24" s="269">
        <v>541016</v>
      </c>
      <c r="N24" s="269" t="s">
        <v>442</v>
      </c>
      <c r="O24" s="271"/>
      <c r="P24" s="271"/>
      <c r="S24" s="271"/>
      <c r="T24" s="271"/>
    </row>
    <row r="25" spans="1:20" ht="15" thickBot="1" x14ac:dyDescent="0.35">
      <c r="A25" s="268" t="s">
        <v>443</v>
      </c>
      <c r="B25" s="105">
        <v>541017</v>
      </c>
      <c r="C25" s="265">
        <v>54</v>
      </c>
      <c r="D25" s="34"/>
      <c r="E25" s="125"/>
      <c r="M25" s="269">
        <v>541017</v>
      </c>
      <c r="N25" s="269" t="s">
        <v>443</v>
      </c>
      <c r="O25" s="271"/>
      <c r="P25" s="271"/>
      <c r="S25" s="271"/>
      <c r="T25" s="271"/>
    </row>
    <row r="26" spans="1:20" ht="15" thickBot="1" x14ac:dyDescent="0.35">
      <c r="A26" s="268" t="s">
        <v>444</v>
      </c>
      <c r="B26" s="105">
        <v>541018</v>
      </c>
      <c r="C26" s="265">
        <v>54</v>
      </c>
      <c r="D26" s="34"/>
      <c r="E26" s="125"/>
      <c r="M26" s="269">
        <v>541018</v>
      </c>
      <c r="N26" s="269" t="s">
        <v>444</v>
      </c>
      <c r="O26" s="271"/>
      <c r="P26" s="271"/>
      <c r="S26" s="271"/>
      <c r="T26" s="271"/>
    </row>
    <row r="27" spans="1:20" ht="15" thickBot="1" x14ac:dyDescent="0.35">
      <c r="A27" s="268" t="s">
        <v>445</v>
      </c>
      <c r="B27" s="105">
        <v>541019</v>
      </c>
      <c r="C27" s="265">
        <v>54</v>
      </c>
      <c r="D27" s="34"/>
      <c r="E27" s="125"/>
      <c r="M27" s="269">
        <v>541019</v>
      </c>
      <c r="N27" s="269" t="s">
        <v>445</v>
      </c>
      <c r="O27" s="271"/>
      <c r="P27" s="271"/>
      <c r="S27" s="271"/>
      <c r="T27" s="271"/>
    </row>
    <row r="28" spans="1:20" ht="15" thickBot="1" x14ac:dyDescent="0.35">
      <c r="A28" s="268" t="s">
        <v>446</v>
      </c>
      <c r="B28" s="105">
        <v>541009</v>
      </c>
      <c r="C28" s="265">
        <v>54</v>
      </c>
      <c r="D28" s="34"/>
      <c r="E28" s="125"/>
      <c r="M28" s="269">
        <v>541009</v>
      </c>
      <c r="N28" s="269" t="s">
        <v>446</v>
      </c>
      <c r="O28" s="271"/>
      <c r="P28" s="271"/>
      <c r="S28" s="271"/>
      <c r="T28" s="271"/>
    </row>
    <row r="29" spans="1:20" ht="21.6" customHeight="1" thickBot="1" x14ac:dyDescent="0.35">
      <c r="A29" s="268" t="s">
        <v>447</v>
      </c>
      <c r="B29" s="105">
        <v>541020</v>
      </c>
      <c r="C29" s="265">
        <v>54</v>
      </c>
      <c r="D29" s="34"/>
      <c r="E29" s="125"/>
      <c r="M29" s="269">
        <v>541020</v>
      </c>
      <c r="N29" s="269" t="s">
        <v>447</v>
      </c>
      <c r="O29" s="271"/>
      <c r="P29" s="271"/>
      <c r="S29" s="271"/>
      <c r="T29" s="271"/>
    </row>
    <row r="30" spans="1:20" ht="22.95" customHeight="1" thickBot="1" x14ac:dyDescent="0.35">
      <c r="A30" s="268" t="s">
        <v>448</v>
      </c>
      <c r="B30" s="105">
        <v>541022</v>
      </c>
      <c r="C30" s="265">
        <v>54</v>
      </c>
      <c r="D30" s="34"/>
      <c r="E30" s="125"/>
      <c r="M30" s="269">
        <v>541022</v>
      </c>
      <c r="N30" s="269" t="s">
        <v>448</v>
      </c>
      <c r="O30" s="271"/>
      <c r="P30" s="271"/>
      <c r="S30" s="271"/>
      <c r="T30" s="271"/>
    </row>
    <row r="31" spans="1:20" ht="15" thickBot="1" x14ac:dyDescent="0.35">
      <c r="A31" s="268"/>
      <c r="B31" s="105"/>
      <c r="C31" s="265"/>
      <c r="D31" s="34"/>
      <c r="O31" s="271"/>
      <c r="P31" s="271"/>
      <c r="S31" s="271"/>
      <c r="T31" s="271"/>
    </row>
    <row r="32" spans="1:20" ht="15" thickBot="1" x14ac:dyDescent="0.35">
      <c r="A32" s="268"/>
      <c r="B32" s="105"/>
      <c r="C32" s="265"/>
      <c r="D32" s="34"/>
      <c r="M32" s="269">
        <v>544176</v>
      </c>
      <c r="N32" s="269" t="s">
        <v>955</v>
      </c>
      <c r="O32" s="271"/>
      <c r="P32" s="271"/>
      <c r="S32" s="271"/>
      <c r="T32" s="271"/>
    </row>
    <row r="33" spans="1:20" ht="15" thickBot="1" x14ac:dyDescent="0.35">
      <c r="A33" s="268"/>
      <c r="B33" s="105"/>
      <c r="C33" s="265"/>
      <c r="D33" s="34"/>
      <c r="M33" s="269">
        <v>541006</v>
      </c>
      <c r="N33" s="269" t="s">
        <v>956</v>
      </c>
      <c r="O33" s="271"/>
      <c r="P33" s="271"/>
      <c r="S33" s="271"/>
      <c r="T33" s="271"/>
    </row>
    <row r="34" spans="1:20" ht="15" thickBot="1" x14ac:dyDescent="0.35">
      <c r="A34" s="268"/>
      <c r="B34" s="105"/>
      <c r="C34" s="265"/>
      <c r="D34" s="34"/>
      <c r="O34" s="271"/>
      <c r="P34" s="271"/>
      <c r="S34" s="271"/>
      <c r="T34" s="271"/>
    </row>
    <row r="35" spans="1:20" ht="15" thickBot="1" x14ac:dyDescent="0.35">
      <c r="A35" s="268"/>
      <c r="B35" s="105"/>
      <c r="C35" s="265"/>
      <c r="D35" s="34"/>
      <c r="O35" s="271"/>
      <c r="P35" s="271"/>
      <c r="S35" s="271"/>
      <c r="T35" s="271"/>
    </row>
    <row r="36" spans="1:20" ht="15" thickBot="1" x14ac:dyDescent="0.35">
      <c r="A36" s="268"/>
      <c r="B36" s="105"/>
      <c r="C36" s="265"/>
      <c r="D36" s="34"/>
      <c r="O36" s="271"/>
      <c r="P36" s="271"/>
      <c r="S36" s="271"/>
      <c r="T36" s="271"/>
    </row>
    <row r="37" spans="1:20" ht="15" thickBot="1" x14ac:dyDescent="0.35">
      <c r="A37" s="268"/>
      <c r="B37" s="105"/>
      <c r="C37" s="265"/>
      <c r="D37" s="34"/>
      <c r="O37" s="271"/>
      <c r="P37" s="271"/>
      <c r="S37" s="271"/>
      <c r="T37" s="271"/>
    </row>
    <row r="38" spans="1:20" ht="15" thickBot="1" x14ac:dyDescent="0.35">
      <c r="A38" s="268"/>
      <c r="B38" s="105"/>
      <c r="C38" s="265"/>
      <c r="D38" s="34"/>
      <c r="O38" s="271"/>
      <c r="P38" s="271"/>
      <c r="S38" s="271"/>
      <c r="T38" s="271"/>
    </row>
    <row r="39" spans="1:20" ht="15" thickBot="1" x14ac:dyDescent="0.35">
      <c r="A39" s="268"/>
      <c r="B39" s="105"/>
      <c r="C39" s="265"/>
      <c r="D39" s="34"/>
      <c r="O39" s="271"/>
      <c r="P39" s="271"/>
      <c r="S39" s="271"/>
      <c r="T39" s="271"/>
    </row>
    <row r="40" spans="1:20" ht="15" thickBot="1" x14ac:dyDescent="0.35">
      <c r="A40" s="268"/>
      <c r="B40" s="105"/>
      <c r="C40" s="265"/>
      <c r="D40" s="34"/>
      <c r="O40" s="271"/>
      <c r="P40" s="271"/>
      <c r="S40" s="271"/>
      <c r="T40" s="271"/>
    </row>
    <row r="41" spans="1:20" ht="15" thickBot="1" x14ac:dyDescent="0.35">
      <c r="A41" s="268"/>
      <c r="B41" s="105"/>
      <c r="C41" s="265"/>
      <c r="D41" s="34"/>
      <c r="O41" s="271"/>
      <c r="P41" s="271"/>
      <c r="S41" s="271"/>
      <c r="T41" s="271"/>
    </row>
    <row r="42" spans="1:20" ht="15" thickBot="1" x14ac:dyDescent="0.35">
      <c r="A42" s="268"/>
      <c r="B42" s="105"/>
      <c r="C42" s="265"/>
      <c r="D42" s="34"/>
      <c r="O42" s="271"/>
      <c r="P42" s="271"/>
      <c r="S42" s="271"/>
      <c r="T42" s="271"/>
    </row>
    <row r="43" spans="1:20" ht="15" thickBot="1" x14ac:dyDescent="0.35">
      <c r="A43" s="268"/>
      <c r="B43" s="105"/>
      <c r="C43" s="265"/>
      <c r="D43" s="34"/>
      <c r="O43" s="271"/>
      <c r="P43" s="271"/>
      <c r="S43" s="271"/>
      <c r="T43" s="271"/>
    </row>
    <row r="44" spans="1:20" ht="15" thickBot="1" x14ac:dyDescent="0.35">
      <c r="A44" s="268"/>
      <c r="B44" s="105"/>
      <c r="C44" s="265"/>
      <c r="D44" s="34"/>
      <c r="O44" s="271"/>
      <c r="P44" s="271"/>
      <c r="S44" s="271"/>
      <c r="T44" s="271"/>
    </row>
    <row r="45" spans="1:20" ht="15" thickBot="1" x14ac:dyDescent="0.35">
      <c r="A45" s="268"/>
      <c r="B45" s="105"/>
      <c r="C45" s="265"/>
      <c r="D45" s="34"/>
      <c r="O45" s="271"/>
      <c r="P45" s="271"/>
      <c r="S45" s="271"/>
      <c r="T45" s="271"/>
    </row>
    <row r="46" spans="1:20" ht="15" thickBot="1" x14ac:dyDescent="0.35">
      <c r="A46" s="268"/>
      <c r="B46" s="105"/>
      <c r="C46" s="265"/>
      <c r="D46" s="34"/>
      <c r="O46" s="271"/>
      <c r="P46" s="271"/>
      <c r="S46" s="271"/>
      <c r="T46" s="271"/>
    </row>
    <row r="47" spans="1:20" ht="15" thickBot="1" x14ac:dyDescent="0.35">
      <c r="A47" s="268"/>
      <c r="B47" s="105"/>
      <c r="C47" s="265"/>
      <c r="D47" s="34"/>
      <c r="O47" s="271"/>
      <c r="P47" s="271"/>
      <c r="S47" s="271"/>
      <c r="T47" s="271"/>
    </row>
    <row r="48" spans="1:20" ht="15" thickBot="1" x14ac:dyDescent="0.35">
      <c r="A48" s="268"/>
      <c r="B48" s="105"/>
      <c r="C48" s="265"/>
      <c r="D48" s="34"/>
      <c r="O48" s="271"/>
      <c r="P48" s="271"/>
      <c r="S48" s="271"/>
      <c r="T48" s="271"/>
    </row>
    <row r="49" spans="1:20" ht="15" thickBot="1" x14ac:dyDescent="0.35">
      <c r="A49" s="268"/>
      <c r="B49" s="105"/>
      <c r="C49" s="265"/>
      <c r="D49" s="34"/>
      <c r="O49" s="271"/>
      <c r="P49" s="271"/>
      <c r="S49" s="271"/>
      <c r="T49" s="271"/>
    </row>
    <row r="50" spans="1:20" ht="15" thickBot="1" x14ac:dyDescent="0.35">
      <c r="A50" s="268"/>
      <c r="B50" s="105"/>
      <c r="C50" s="265"/>
      <c r="D50" s="34"/>
      <c r="O50" s="271"/>
      <c r="P50" s="271"/>
      <c r="S50" s="271"/>
      <c r="T50" s="271"/>
    </row>
    <row r="51" spans="1:20" ht="15" thickBot="1" x14ac:dyDescent="0.35">
      <c r="A51" s="268"/>
      <c r="B51" s="105"/>
      <c r="C51" s="265"/>
      <c r="D51" s="34"/>
      <c r="O51" s="271"/>
      <c r="P51" s="271"/>
      <c r="S51" s="271"/>
      <c r="T51" s="271"/>
    </row>
    <row r="52" spans="1:20" ht="15" thickBot="1" x14ac:dyDescent="0.35">
      <c r="A52" s="268"/>
      <c r="B52" s="105"/>
      <c r="C52" s="265"/>
      <c r="D52" s="34"/>
      <c r="O52" s="271"/>
      <c r="P52" s="271"/>
      <c r="S52" s="271"/>
      <c r="T52" s="271"/>
    </row>
    <row r="53" spans="1:20" ht="15" thickBot="1" x14ac:dyDescent="0.35">
      <c r="A53" s="268"/>
      <c r="B53" s="105"/>
      <c r="C53" s="265"/>
      <c r="D53" s="34"/>
      <c r="O53" s="271"/>
      <c r="P53" s="271"/>
      <c r="S53" s="271"/>
      <c r="T53" s="271"/>
    </row>
    <row r="54" spans="1:20" ht="15" thickBot="1" x14ac:dyDescent="0.35">
      <c r="A54" s="268"/>
      <c r="B54" s="105"/>
      <c r="C54" s="265"/>
      <c r="D54" s="34"/>
      <c r="O54" s="271"/>
      <c r="P54" s="271"/>
      <c r="S54" s="271"/>
      <c r="T54" s="271"/>
    </row>
    <row r="55" spans="1:20" ht="15" thickBot="1" x14ac:dyDescent="0.35">
      <c r="A55" s="268"/>
      <c r="B55" s="105"/>
      <c r="C55" s="265"/>
      <c r="D55" s="34"/>
      <c r="O55" s="271"/>
      <c r="P55" s="271"/>
      <c r="S55" s="271"/>
      <c r="T55" s="271"/>
    </row>
    <row r="56" spans="1:20" ht="15" thickBot="1" x14ac:dyDescent="0.35">
      <c r="A56" s="268"/>
      <c r="B56" s="105"/>
      <c r="C56" s="265"/>
      <c r="D56" s="34"/>
      <c r="O56" s="271"/>
      <c r="P56" s="271"/>
      <c r="S56" s="271"/>
      <c r="T56" s="271"/>
    </row>
    <row r="57" spans="1:20" ht="15" thickBot="1" x14ac:dyDescent="0.35">
      <c r="A57" s="268"/>
      <c r="B57" s="105"/>
      <c r="C57" s="265"/>
      <c r="D57" s="34"/>
      <c r="O57" s="271"/>
      <c r="P57" s="271"/>
      <c r="S57" s="271"/>
      <c r="T57" s="271"/>
    </row>
    <row r="58" spans="1:20" ht="15" thickBot="1" x14ac:dyDescent="0.35">
      <c r="A58" s="268"/>
      <c r="B58" s="105"/>
      <c r="C58" s="265"/>
      <c r="D58" s="34"/>
      <c r="O58" s="271"/>
      <c r="P58" s="271"/>
      <c r="S58" s="271"/>
      <c r="T58" s="271"/>
    </row>
    <row r="59" spans="1:20" ht="15" thickBot="1" x14ac:dyDescent="0.35">
      <c r="A59" s="268"/>
      <c r="B59" s="105"/>
      <c r="C59" s="265"/>
      <c r="D59" s="34"/>
      <c r="O59" s="271"/>
      <c r="P59" s="271"/>
      <c r="S59" s="271"/>
      <c r="T59" s="271"/>
    </row>
    <row r="60" spans="1:20" ht="15" thickBot="1" x14ac:dyDescent="0.35">
      <c r="A60" s="268"/>
      <c r="B60" s="105"/>
      <c r="C60" s="265"/>
      <c r="D60" s="34"/>
      <c r="O60" s="271"/>
      <c r="P60" s="271"/>
      <c r="S60" s="271"/>
      <c r="T60" s="271"/>
    </row>
    <row r="61" spans="1:20" ht="15" thickBot="1" x14ac:dyDescent="0.35">
      <c r="A61" s="268"/>
      <c r="B61" s="105"/>
      <c r="C61" s="265"/>
      <c r="D61" s="34"/>
      <c r="O61" s="271"/>
      <c r="P61" s="271"/>
      <c r="S61" s="271"/>
      <c r="T61" s="271"/>
    </row>
    <row r="62" spans="1:20" ht="15" thickBot="1" x14ac:dyDescent="0.35">
      <c r="A62" s="268"/>
      <c r="B62" s="105"/>
      <c r="C62" s="265"/>
      <c r="D62" s="34"/>
      <c r="O62" s="271"/>
      <c r="P62" s="271"/>
      <c r="S62" s="271"/>
      <c r="T62" s="271"/>
    </row>
    <row r="63" spans="1:20" ht="15" thickBot="1" x14ac:dyDescent="0.35">
      <c r="A63" s="268"/>
      <c r="B63" s="105"/>
      <c r="C63" s="265"/>
      <c r="D63" s="34"/>
      <c r="O63" s="271"/>
      <c r="P63" s="271"/>
      <c r="S63" s="271"/>
      <c r="T63" s="271"/>
    </row>
    <row r="64" spans="1:20" ht="15" thickBot="1" x14ac:dyDescent="0.35">
      <c r="A64" s="268"/>
      <c r="B64" s="105"/>
      <c r="C64" s="265"/>
      <c r="D64" s="34"/>
      <c r="O64" s="271"/>
      <c r="P64" s="271"/>
      <c r="S64" s="271"/>
      <c r="T64" s="271"/>
    </row>
    <row r="65" spans="1:20" ht="15" thickBot="1" x14ac:dyDescent="0.35">
      <c r="A65" s="268"/>
      <c r="B65" s="105"/>
      <c r="C65" s="265"/>
      <c r="D65" s="34"/>
      <c r="O65" s="271"/>
      <c r="P65" s="271"/>
      <c r="S65" s="271"/>
      <c r="T65" s="271"/>
    </row>
    <row r="66" spans="1:20" ht="15" thickBot="1" x14ac:dyDescent="0.35">
      <c r="A66" s="268"/>
      <c r="B66" s="105"/>
      <c r="C66" s="265"/>
      <c r="D66" s="34"/>
      <c r="O66" s="271"/>
      <c r="P66" s="271"/>
      <c r="S66" s="271"/>
      <c r="T66" s="271"/>
    </row>
    <row r="67" spans="1:20" ht="15" thickBot="1" x14ac:dyDescent="0.35">
      <c r="A67" s="268"/>
      <c r="B67" s="105"/>
      <c r="C67" s="265"/>
      <c r="D67" s="34"/>
      <c r="O67" s="271"/>
      <c r="P67" s="271"/>
      <c r="S67" s="271"/>
      <c r="T67" s="271"/>
    </row>
    <row r="68" spans="1:20" ht="15" thickBot="1" x14ac:dyDescent="0.35">
      <c r="A68" s="268"/>
      <c r="B68" s="105"/>
      <c r="C68" s="265"/>
      <c r="D68" s="34"/>
      <c r="O68" s="271"/>
      <c r="P68" s="271"/>
      <c r="S68" s="271"/>
      <c r="T68" s="271"/>
    </row>
  </sheetData>
  <sheetProtection algorithmName="SHA-512" hashValue="Lm8rk6mSnDEhQjPUmCfO2pc9/em7Mp/SbBH2c5i4FnZgkMQtzcyeeq/uyzVcZq78BqOM5qc+4rksLjUT6WKctw==" saltValue="jde0zkQPEuwbzTIAalO9Z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H235"/>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6" customWidth="1"/>
    <col min="2" max="2" width="16.33203125" style="4" customWidth="1"/>
    <col min="3" max="3" width="17.44140625" style="4" customWidth="1"/>
    <col min="4" max="4" width="46.33203125" style="271" customWidth="1"/>
    <col min="5" max="5" width="17.109375" style="16" customWidth="1"/>
    <col min="6" max="6" width="21.5546875" style="271" customWidth="1"/>
    <col min="7" max="7" width="26.6640625" style="302" customWidth="1"/>
    <col min="8" max="8" width="25.109375" style="211" customWidth="1"/>
    <col min="9" max="9" width="24" style="271" customWidth="1"/>
    <col min="10" max="10" width="13.5546875" style="16" customWidth="1"/>
    <col min="11" max="11" width="11.6640625" style="16" customWidth="1"/>
    <col min="12" max="12" width="4" hidden="1" customWidth="1"/>
    <col min="13" max="13" width="11" style="16" hidden="1" customWidth="1"/>
    <col min="14" max="14" width="3.33203125" style="130" hidden="1" customWidth="1"/>
    <col min="15" max="15" width="2.109375" style="16" hidden="1" customWidth="1"/>
    <col min="16" max="16" width="13.44140625" style="16" hidden="1" customWidth="1"/>
    <col min="17" max="17" width="13.109375" style="16" customWidth="1"/>
    <col min="18" max="24" width="9.109375" style="16"/>
    <col min="25" max="25" width="8.88671875" customWidth="1"/>
    <col min="26" max="28" width="10.5546875" customWidth="1"/>
    <col min="29" max="95" width="20.6640625" customWidth="1"/>
    <col min="123" max="1880" width="9.109375" style="16"/>
    <col min="1881" max="16384" width="9.109375" style="271"/>
  </cols>
  <sheetData>
    <row r="1" spans="1:122" ht="15" thickBot="1" x14ac:dyDescent="0.35">
      <c r="B1" s="304" t="s">
        <v>157</v>
      </c>
      <c r="C1" s="304"/>
      <c r="E1" s="272" t="s">
        <v>7</v>
      </c>
      <c r="F1" s="273">
        <v>2024</v>
      </c>
      <c r="G1" s="78" t="s">
        <v>40</v>
      </c>
      <c r="H1" s="274"/>
      <c r="I1" s="275"/>
      <c r="J1" s="276"/>
      <c r="M1" s="16" t="s">
        <v>17</v>
      </c>
      <c r="O1" s="16">
        <v>1</v>
      </c>
    </row>
    <row r="2" spans="1:122" ht="44.25" customHeight="1" thickBot="1" x14ac:dyDescent="0.35">
      <c r="B2" s="764" t="s">
        <v>102</v>
      </c>
      <c r="C2" s="765"/>
      <c r="D2" s="405" t="s">
        <v>280</v>
      </c>
      <c r="E2" s="762" t="s">
        <v>106</v>
      </c>
      <c r="F2" s="762"/>
      <c r="G2" s="763"/>
      <c r="H2" s="361" t="s">
        <v>957</v>
      </c>
      <c r="M2" s="16" t="s">
        <v>18</v>
      </c>
      <c r="N2" s="130">
        <v>50</v>
      </c>
      <c r="O2" s="16">
        <v>2</v>
      </c>
    </row>
    <row r="3" spans="1:122" ht="15" thickBot="1" x14ac:dyDescent="0.35">
      <c r="B3" s="305" t="s">
        <v>0</v>
      </c>
      <c r="C3" s="306"/>
      <c r="D3" s="278" t="e">
        <f>VLOOKUP(D2,'Unit Names(H)'!A2:B139,2,FALSE)</f>
        <v>#N/A</v>
      </c>
      <c r="E3" s="340"/>
      <c r="F3" s="279"/>
      <c r="G3" s="280"/>
      <c r="H3" s="277"/>
      <c r="N3" s="130">
        <v>51</v>
      </c>
      <c r="O3" s="16">
        <v>3</v>
      </c>
    </row>
    <row r="4" spans="1:122" ht="15" thickBot="1" x14ac:dyDescent="0.35">
      <c r="B4" s="307" t="s">
        <v>243</v>
      </c>
      <c r="C4" s="308"/>
      <c r="D4" s="281"/>
      <c r="E4" s="281"/>
      <c r="F4" s="282"/>
      <c r="G4" s="283"/>
      <c r="H4" s="277"/>
      <c r="I4" s="1"/>
      <c r="M4" s="16" t="s">
        <v>122</v>
      </c>
      <c r="N4" s="130">
        <v>52</v>
      </c>
      <c r="O4" s="16">
        <v>4</v>
      </c>
    </row>
    <row r="5" spans="1:122" ht="37.5" customHeight="1" x14ac:dyDescent="0.3">
      <c r="A5" s="261" t="s">
        <v>155</v>
      </c>
      <c r="B5" s="184" t="s">
        <v>32</v>
      </c>
      <c r="C5" s="184" t="s">
        <v>42</v>
      </c>
      <c r="D5" s="284" t="s">
        <v>1</v>
      </c>
      <c r="E5" s="284">
        <v>2023</v>
      </c>
      <c r="F5" s="285">
        <v>2024</v>
      </c>
      <c r="G5" s="286" t="s">
        <v>276</v>
      </c>
      <c r="H5" s="287" t="s">
        <v>110</v>
      </c>
      <c r="I5" s="273" t="s">
        <v>2</v>
      </c>
      <c r="M5" s="16" t="s">
        <v>181</v>
      </c>
    </row>
    <row r="6" spans="1:122" ht="22.5" customHeight="1" x14ac:dyDescent="0.3">
      <c r="A6" s="183"/>
      <c r="B6" s="320" t="s">
        <v>41</v>
      </c>
      <c r="C6" s="321"/>
      <c r="D6" s="325"/>
      <c r="E6" s="322"/>
      <c r="F6" s="323"/>
      <c r="G6" s="406"/>
      <c r="H6" s="407"/>
      <c r="I6" s="50"/>
      <c r="M6" s="16" t="s">
        <v>169</v>
      </c>
    </row>
    <row r="7" spans="1:122" s="16" customFormat="1" ht="63.75" customHeight="1" x14ac:dyDescent="0.3">
      <c r="A7" s="364">
        <v>333</v>
      </c>
      <c r="B7" s="261" t="s">
        <v>24</v>
      </c>
      <c r="C7" s="261" t="s">
        <v>43</v>
      </c>
      <c r="D7" s="270" t="s">
        <v>244</v>
      </c>
      <c r="E7" s="260" t="e">
        <f>INDEX('PY1 Data(H)'!$A$1:$CZ$281,MATCH('Unit Data from Audit Worksheet'!$A7,'PY1 Data(H)'!$A$1:$A$281,0),MATCH('Unit Data from Audit Worksheet'!$D$2,'PY1 Data(H)'!$A$1:$CZ$1,0))</f>
        <v>#N/A</v>
      </c>
      <c r="F7" s="718">
        <v>0</v>
      </c>
      <c r="G7" s="402">
        <f>IF(F7&lt;0,"Note: Number is normally positive.",)</f>
        <v>0</v>
      </c>
      <c r="H7" s="36"/>
      <c r="I7" s="694"/>
      <c r="J7" s="198"/>
      <c r="K7" s="360"/>
      <c r="L7"/>
      <c r="M7" s="16" t="s">
        <v>182</v>
      </c>
      <c r="N7" s="130"/>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row>
    <row r="8" spans="1:122" s="16" customFormat="1" ht="51" customHeight="1" x14ac:dyDescent="0.3">
      <c r="A8" s="67">
        <v>500</v>
      </c>
      <c r="B8" s="261" t="s">
        <v>19</v>
      </c>
      <c r="C8" s="261" t="s">
        <v>43</v>
      </c>
      <c r="D8" s="270" t="s">
        <v>245</v>
      </c>
      <c r="E8" s="260" t="e">
        <f>INDEX('PY1 Data(H)'!$A$1:$CZ$281,MATCH('Unit Data from Audit Worksheet'!$A8,'PY1 Data(H)'!$A$1:$A$281,0),MATCH('Unit Data from Audit Worksheet'!$D$2,'PY1 Data(H)'!$A$1:$CZ$1,0))</f>
        <v>#N/A</v>
      </c>
      <c r="F8" s="718">
        <v>0</v>
      </c>
      <c r="G8" s="402">
        <f>IF(F8&lt;0,"Note: Number is normally positive.",)</f>
        <v>0</v>
      </c>
      <c r="H8" s="36"/>
      <c r="I8" s="694"/>
      <c r="J8" s="198"/>
      <c r="K8" s="360"/>
      <c r="L8"/>
      <c r="M8" s="16" t="s">
        <v>183</v>
      </c>
      <c r="N8" s="130"/>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row>
    <row r="9" spans="1:122" ht="51" customHeight="1" x14ac:dyDescent="0.3">
      <c r="A9" s="366">
        <v>385</v>
      </c>
      <c r="B9" s="3" t="s">
        <v>22</v>
      </c>
      <c r="C9" s="261" t="s">
        <v>43</v>
      </c>
      <c r="D9" s="66" t="s">
        <v>44</v>
      </c>
      <c r="E9" s="260" t="e">
        <f>INDEX('PY1 Data(H)'!$A$1:$CZ$281,MATCH('Unit Data from Audit Worksheet'!$A9,'PY1 Data(H)'!$A$1:$A$281,0),MATCH('Unit Data from Audit Worksheet'!$D$2,'PY1 Data(H)'!$A$1:$CZ$1,0))-INDEX('PY1 Data(H)'!$A$1:$CZ$281,MATCH('Unit Data from Audit Worksheet'!$A11,'PY1 Data(H)'!$A$1:$A$281,0),MATCH('Unit Data from Audit Worksheet'!$D$2,'PY1 Data(H)'!$A$1:$CZ$1,0))</f>
        <v>#N/A</v>
      </c>
      <c r="F9" s="718">
        <v>0</v>
      </c>
      <c r="G9" s="402">
        <f>IF((F7+F8)&gt;F9,"Error: Please review Account numbers (333+500)&gt;385",)</f>
        <v>0</v>
      </c>
      <c r="H9" s="407"/>
      <c r="I9" s="694"/>
      <c r="J9"/>
      <c r="K9" s="360"/>
    </row>
    <row r="10" spans="1:122" s="16" customFormat="1" ht="90" customHeight="1" x14ac:dyDescent="0.3">
      <c r="A10" s="67">
        <v>575</v>
      </c>
      <c r="B10" s="261" t="s">
        <v>26</v>
      </c>
      <c r="C10" s="261" t="s">
        <v>43</v>
      </c>
      <c r="D10" s="309" t="s">
        <v>246</v>
      </c>
      <c r="E10" s="260" t="e">
        <f>INDEX('PY1 Data(H)'!$A$1:$CZ$281,MATCH('Unit Data from Audit Worksheet'!$A10,'PY1 Data(H)'!$A$1:$A$281,0),MATCH('Unit Data from Audit Worksheet'!$D$2,'PY1 Data(H)'!$A$1:$CZ$1,0))</f>
        <v>#N/A</v>
      </c>
      <c r="F10" s="718">
        <v>0</v>
      </c>
      <c r="G10" s="402">
        <f>IF(F10&lt;0,"Note: Number is normally positive.",)</f>
        <v>0</v>
      </c>
      <c r="H10" s="408"/>
      <c r="I10" s="695"/>
      <c r="J10"/>
      <c r="K10" s="360"/>
      <c r="L10"/>
      <c r="N10" s="13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row>
    <row r="11" spans="1:122" s="16" customFormat="1" ht="93.75" customHeight="1" x14ac:dyDescent="0.3">
      <c r="A11" s="67">
        <v>576</v>
      </c>
      <c r="B11" s="261" t="s">
        <v>26</v>
      </c>
      <c r="C11" s="261" t="s">
        <v>43</v>
      </c>
      <c r="D11" s="309" t="s">
        <v>247</v>
      </c>
      <c r="E11" s="260" t="e">
        <f>INDEX('PY1 Data(H)'!$A$1:$CZ$281,MATCH('Unit Data from Audit Worksheet'!$A11,'PY1 Data(H)'!$A$1:$A$281,0),MATCH('Unit Data from Audit Worksheet'!$D$2,'PY1 Data(H)'!$A$1:$CZ$1,0))</f>
        <v>#N/A</v>
      </c>
      <c r="F11" s="718">
        <v>0</v>
      </c>
      <c r="G11" s="402">
        <f>IF(F11&lt;0,"Error: Enter as positive.",)</f>
        <v>0</v>
      </c>
      <c r="H11" s="408"/>
      <c r="I11" s="695"/>
      <c r="J11"/>
      <c r="K11" s="360"/>
      <c r="L11"/>
      <c r="N11" s="130"/>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row>
    <row r="12" spans="1:122" ht="85.5" customHeight="1" x14ac:dyDescent="0.3">
      <c r="A12" s="366">
        <v>626</v>
      </c>
      <c r="B12" s="310" t="s">
        <v>187</v>
      </c>
      <c r="C12" s="310" t="s">
        <v>43</v>
      </c>
      <c r="D12" s="151" t="s">
        <v>248</v>
      </c>
      <c r="E12" s="260" t="e">
        <f>INDEX('PY1 Data(H)'!$A$1:$CZ$281,MATCH('Unit Data from Audit Worksheet'!$A12,'PY1 Data(H)'!$A$1:$A$281,0),MATCH('Unit Data from Audit Worksheet'!$D$2,'PY1 Data(H)'!$A$1:$CZ$1,0))-INDEX('PY1 Data(H)'!$A$1:$CZ$281,MATCH('Unit Data from Audit Worksheet'!$A11,'PY1 Data(H)'!$A$1:$A$281,0),MATCH('Unit Data from Audit Worksheet'!$D$2,'PY1 Data(H)'!$A$1:$CZ$1,0))</f>
        <v>#N/A</v>
      </c>
      <c r="F12" s="718">
        <v>0</v>
      </c>
      <c r="G12" s="402">
        <f>IF(F12&lt;0,"Error: Enter as positive.",)</f>
        <v>0</v>
      </c>
      <c r="H12" s="234"/>
      <c r="I12" s="696"/>
      <c r="J12"/>
      <c r="K12" s="360"/>
    </row>
    <row r="13" spans="1:122" ht="89.25" customHeight="1" x14ac:dyDescent="0.3">
      <c r="A13" s="133">
        <v>627</v>
      </c>
      <c r="B13" s="445" t="s">
        <v>142</v>
      </c>
      <c r="C13" s="310" t="s">
        <v>43</v>
      </c>
      <c r="D13" s="151" t="s">
        <v>249</v>
      </c>
      <c r="E13" s="260" t="e">
        <f>INDEX('PY1 Data(H)'!$A$1:$CZ$281,MATCH('Unit Data from Audit Worksheet'!$A13,'PY1 Data(H)'!$A$1:$A$281,0),MATCH('Unit Data from Audit Worksheet'!$D$2,'PY1 Data(H)'!$A$1:$CZ$1,0))</f>
        <v>#N/A</v>
      </c>
      <c r="F13" s="718">
        <v>0</v>
      </c>
      <c r="G13" s="402">
        <f>IF(F13&gt;F12,"Please review account numbers 627 &gt;626",)</f>
        <v>0</v>
      </c>
      <c r="H13" s="234"/>
      <c r="I13" s="696"/>
      <c r="J13"/>
      <c r="K13" s="360"/>
    </row>
    <row r="14" spans="1:122" ht="105" customHeight="1" x14ac:dyDescent="0.3">
      <c r="A14" s="133">
        <v>628</v>
      </c>
      <c r="B14" s="445" t="s">
        <v>142</v>
      </c>
      <c r="C14" s="310" t="s">
        <v>43</v>
      </c>
      <c r="D14" s="151" t="s">
        <v>250</v>
      </c>
      <c r="E14" s="260" t="e">
        <f>INDEX('PY1 Data(H)'!$A$1:$CZ$281,MATCH('Unit Data from Audit Worksheet'!$A14,'PY1 Data(H)'!$A$1:$A$281,0),MATCH('Unit Data from Audit Worksheet'!$D$2,'PY1 Data(H)'!$A$1:$CZ$1,0))</f>
        <v>#N/A</v>
      </c>
      <c r="F14" s="718">
        <v>0</v>
      </c>
      <c r="G14" s="402">
        <f>IF(F14&gt;F12,"Please review account numbers 628 &gt; 626",)</f>
        <v>0</v>
      </c>
      <c r="H14" s="234"/>
      <c r="I14" s="696"/>
      <c r="J14"/>
      <c r="K14" s="360"/>
    </row>
    <row r="15" spans="1:122" ht="95.25" customHeight="1" x14ac:dyDescent="0.3">
      <c r="A15" s="133">
        <v>629</v>
      </c>
      <c r="B15" s="445" t="s">
        <v>142</v>
      </c>
      <c r="C15" s="310" t="s">
        <v>43</v>
      </c>
      <c r="D15" s="151" t="s">
        <v>251</v>
      </c>
      <c r="E15" s="260" t="e">
        <f>INDEX('PY1 Data(H)'!$A$1:$CZ$281,MATCH('Unit Data from Audit Worksheet'!$A15,'PY1 Data(H)'!$A$1:$A$281,0),MATCH('Unit Data from Audit Worksheet'!$D$2,'PY1 Data(H)'!$A$1:$CZ$1,0))</f>
        <v>#N/A</v>
      </c>
      <c r="F15" s="718">
        <v>0</v>
      </c>
      <c r="G15" s="402">
        <f>IF(F15&gt;F12,"Please review account numbers 629 &gt; 626",)</f>
        <v>0</v>
      </c>
      <c r="H15" s="234"/>
      <c r="I15" s="696"/>
      <c r="J15"/>
      <c r="K15" s="360"/>
    </row>
    <row r="16" spans="1:122" ht="69" customHeight="1" x14ac:dyDescent="0.3">
      <c r="A16" s="133">
        <v>630</v>
      </c>
      <c r="B16" s="445" t="s">
        <v>142</v>
      </c>
      <c r="C16" s="310" t="s">
        <v>43</v>
      </c>
      <c r="D16" s="151" t="s">
        <v>178</v>
      </c>
      <c r="E16" s="260" t="e">
        <f>INDEX('PY1 Data(H)'!$A$1:$CZ$281,MATCH('Unit Data from Audit Worksheet'!$A16,'PY1 Data(H)'!$A$1:$A$281,0),MATCH('Unit Data from Audit Worksheet'!$D$2,'PY1 Data(H)'!$A$1:$CZ$1,0))</f>
        <v>#N/A</v>
      </c>
      <c r="F16" s="718">
        <v>0</v>
      </c>
      <c r="G16" s="402">
        <f>IF(F16&gt;F12,"Please review account numbers 630 &gt; 626",)</f>
        <v>0</v>
      </c>
      <c r="H16" s="234"/>
      <c r="I16" s="696"/>
      <c r="J16"/>
      <c r="K16" s="360"/>
    </row>
    <row r="17" spans="1:11" ht="95.25" customHeight="1" x14ac:dyDescent="0.3">
      <c r="A17" s="133">
        <v>631</v>
      </c>
      <c r="B17" s="445" t="s">
        <v>142</v>
      </c>
      <c r="C17" s="310" t="s">
        <v>43</v>
      </c>
      <c r="D17" s="151" t="s">
        <v>252</v>
      </c>
      <c r="E17" s="260" t="e">
        <f>INDEX('PY1 Data(H)'!$A$1:$CZ$281,MATCH('Unit Data from Audit Worksheet'!$A17,'PY1 Data(H)'!$A$1:$A$281,0),MATCH('Unit Data from Audit Worksheet'!$D$2,'PY1 Data(H)'!$A$1:$CZ$1,0))</f>
        <v>#N/A</v>
      </c>
      <c r="F17" s="718">
        <v>0</v>
      </c>
      <c r="G17" s="402">
        <f>IF(F17&gt;F12,"Please review account numbers 631 &gt; 626",)</f>
        <v>0</v>
      </c>
      <c r="H17" s="234"/>
      <c r="I17" s="696"/>
      <c r="J17"/>
      <c r="K17" s="360"/>
    </row>
    <row r="18" spans="1:11" ht="55.5" customHeight="1" x14ac:dyDescent="0.3">
      <c r="A18" s="366">
        <v>338</v>
      </c>
      <c r="B18" s="3" t="s">
        <v>20</v>
      </c>
      <c r="C18" s="261" t="s">
        <v>43</v>
      </c>
      <c r="D18" s="66" t="s">
        <v>45</v>
      </c>
      <c r="E18" s="260" t="e">
        <f>INDEX('PY1 Data(H)'!$A$1:$CZ$281,MATCH('Unit Data from Audit Worksheet'!$A18,'PY1 Data(H)'!$A$1:$A$281,0),MATCH('Unit Data from Audit Worksheet'!$D$2,'PY1 Data(H)'!$A$1:$CZ$1,0))-INDEX('PY1 Data(H)'!$A$1:$CZ$281,MATCH('Unit Data from Audit Worksheet'!$A11,'PY1 Data(H)'!$A$1:$A$281,0),MATCH('Unit Data from Audit Worksheet'!$D$2,'PY1 Data(H)'!$A$1:$CZ$1,0))</f>
        <v>#N/A</v>
      </c>
      <c r="F18" s="718">
        <v>0</v>
      </c>
      <c r="G18" s="402" t="str">
        <f>IF(F12&gt;F18,"Error: Please review accts 626 &gt; 338","")</f>
        <v/>
      </c>
      <c r="H18" s="407"/>
      <c r="I18" s="694"/>
      <c r="J18"/>
      <c r="K18" s="360"/>
    </row>
    <row r="19" spans="1:11" ht="89.25" customHeight="1" x14ac:dyDescent="0.3">
      <c r="A19" s="67">
        <v>335</v>
      </c>
      <c r="B19" s="3" t="s">
        <v>20</v>
      </c>
      <c r="C19" s="261" t="s">
        <v>43</v>
      </c>
      <c r="D19" s="270" t="s">
        <v>253</v>
      </c>
      <c r="E19" s="260" t="e">
        <f>INDEX('PY1 Data(H)'!$A$1:$CZ$281,MATCH('Unit Data from Audit Worksheet'!$A19,'PY1 Data(H)'!$A$1:$A$281,0),MATCH('Unit Data from Audit Worksheet'!$D$2,'PY1 Data(H)'!$A$1:$CZ$1,0))</f>
        <v>#N/A</v>
      </c>
      <c r="F19" s="718">
        <v>0</v>
      </c>
      <c r="G19" s="402">
        <f>IF(F19&lt;0,"Error: Enter as positive.",)</f>
        <v>0</v>
      </c>
      <c r="H19" s="407"/>
      <c r="I19" s="697"/>
      <c r="J19"/>
      <c r="K19" s="360"/>
    </row>
    <row r="20" spans="1:11" ht="48.75" customHeight="1" x14ac:dyDescent="0.3">
      <c r="A20" s="67">
        <v>252</v>
      </c>
      <c r="B20" s="3" t="s">
        <v>20</v>
      </c>
      <c r="C20" s="261" t="s">
        <v>43</v>
      </c>
      <c r="D20" s="66" t="s">
        <v>46</v>
      </c>
      <c r="E20" s="260" t="e">
        <f>INDEX('PY1 Data(H)'!$A$1:$CZ$281,MATCH('Unit Data from Audit Worksheet'!$A20,'PY1 Data(H)'!$A$1:$A$281,0),MATCH('Unit Data from Audit Worksheet'!$D$2,'PY1 Data(H)'!$A$1:$CZ$1,0))</f>
        <v>#N/A</v>
      </c>
      <c r="F20" s="718">
        <v>0</v>
      </c>
      <c r="G20" s="292"/>
      <c r="H20" s="407"/>
      <c r="I20" s="698"/>
      <c r="J20"/>
      <c r="K20" s="360"/>
    </row>
    <row r="21" spans="1:11" ht="43.2" x14ac:dyDescent="0.3">
      <c r="A21" s="67">
        <v>253</v>
      </c>
      <c r="B21" s="3" t="s">
        <v>20</v>
      </c>
      <c r="C21" s="261" t="s">
        <v>43</v>
      </c>
      <c r="D21" s="66" t="s">
        <v>47</v>
      </c>
      <c r="E21" s="260" t="e">
        <f>INDEX('PY1 Data(H)'!$A$1:$CZ$281,MATCH('Unit Data from Audit Worksheet'!$A21,'PY1 Data(H)'!$A$1:$A$281,0),MATCH('Unit Data from Audit Worksheet'!$D$2,'PY1 Data(H)'!$A$1:$CZ$1,0))</f>
        <v>#N/A</v>
      </c>
      <c r="F21" s="718">
        <v>0</v>
      </c>
      <c r="G21" s="402"/>
      <c r="H21" s="407"/>
      <c r="I21" s="698"/>
      <c r="J21"/>
      <c r="K21" s="360"/>
    </row>
    <row r="22" spans="1:11" ht="73.5" customHeight="1" x14ac:dyDescent="0.3">
      <c r="A22" s="67">
        <v>254</v>
      </c>
      <c r="B22" s="3" t="s">
        <v>20</v>
      </c>
      <c r="C22" s="261" t="s">
        <v>43</v>
      </c>
      <c r="D22" s="66" t="s">
        <v>254</v>
      </c>
      <c r="E22" s="260" t="e">
        <f>INDEX('PY1 Data(H)'!$A$1:$CZ$281,MATCH('Unit Data from Audit Worksheet'!$A22,'PY1 Data(H)'!$A$1:$A$281,0),MATCH('Unit Data from Audit Worksheet'!$D$2,'PY1 Data(H)'!$A$1:$CZ$1,0))</f>
        <v>#N/A</v>
      </c>
      <c r="F22" s="718">
        <v>0</v>
      </c>
      <c r="G22" s="402">
        <f>IF(H22=0,,"Error: Total assets and deferred outflows less total liabilities and deferred inflows do not equal total net position. Account numbers  385-338-252-253-254 = 0.  The amount the formula is off is located in the cell to the right")</f>
        <v>0</v>
      </c>
      <c r="H22" s="432">
        <f>F9-F18-F20-F21-F22</f>
        <v>0</v>
      </c>
      <c r="I22" s="698"/>
      <c r="J22"/>
      <c r="K22" s="360"/>
    </row>
    <row r="23" spans="1:11" ht="21.75" customHeight="1" x14ac:dyDescent="0.3">
      <c r="A23" s="67"/>
      <c r="B23" s="324" t="s">
        <v>48</v>
      </c>
      <c r="C23" s="447"/>
      <c r="D23" s="315"/>
      <c r="E23" s="316"/>
      <c r="F23" s="719"/>
      <c r="G23" s="409"/>
      <c r="H23" s="407"/>
      <c r="I23" s="698"/>
      <c r="J23"/>
      <c r="K23" s="360"/>
    </row>
    <row r="24" spans="1:11" ht="59.25" customHeight="1" x14ac:dyDescent="0.3">
      <c r="A24" s="67">
        <v>502</v>
      </c>
      <c r="B24" s="3" t="s">
        <v>19</v>
      </c>
      <c r="C24" s="261" t="s">
        <v>50</v>
      </c>
      <c r="D24" s="270" t="s">
        <v>255</v>
      </c>
      <c r="E24" s="260" t="e">
        <f>INDEX('PY1 Data(H)'!$A$1:$CZ$281,MATCH('Unit Data from Audit Worksheet'!$A24,'PY1 Data(H)'!$A$1:$A$281,0),MATCH('Unit Data from Audit Worksheet'!$D$2,'PY1 Data(H)'!$A$1:$CZ$1,0))</f>
        <v>#N/A</v>
      </c>
      <c r="F24" s="718">
        <v>0</v>
      </c>
      <c r="G24" s="402">
        <f>IF(F24&lt;0,"Note: Number is normally positive.",)</f>
        <v>0</v>
      </c>
      <c r="H24" s="407"/>
      <c r="I24" s="698"/>
      <c r="J24"/>
      <c r="K24" s="360"/>
    </row>
    <row r="25" spans="1:11" ht="59.25" customHeight="1" x14ac:dyDescent="0.3">
      <c r="A25" s="67">
        <v>503</v>
      </c>
      <c r="B25" s="3" t="s">
        <v>19</v>
      </c>
      <c r="C25" s="261" t="s">
        <v>50</v>
      </c>
      <c r="D25" s="66" t="s">
        <v>49</v>
      </c>
      <c r="E25" s="260" t="e">
        <f>INDEX('PY1 Data(H)'!$A$1:$CZ$281,MATCH('Unit Data from Audit Worksheet'!$A25,'PY1 Data(H)'!$A$1:$A$281,0),MATCH('Unit Data from Audit Worksheet'!$D$2,'PY1 Data(H)'!$A$1:$CZ$1,0))</f>
        <v>#N/A</v>
      </c>
      <c r="F25" s="718">
        <v>0</v>
      </c>
      <c r="G25" s="402">
        <f>IF(F25&lt;0,"Note: Number is normally positive.",)</f>
        <v>0</v>
      </c>
      <c r="H25" s="407"/>
      <c r="I25" s="698"/>
      <c r="J25"/>
      <c r="K25" s="360"/>
    </row>
    <row r="26" spans="1:11" ht="27" customHeight="1" x14ac:dyDescent="0.3">
      <c r="A26" s="67"/>
      <c r="B26" s="324" t="s">
        <v>51</v>
      </c>
      <c r="C26" s="447"/>
      <c r="D26" s="315"/>
      <c r="E26" s="316"/>
      <c r="F26" s="719"/>
      <c r="G26" s="406"/>
      <c r="H26" s="407"/>
      <c r="I26" s="698"/>
      <c r="J26"/>
      <c r="K26" s="360"/>
    </row>
    <row r="27" spans="1:11" ht="49.5" customHeight="1" x14ac:dyDescent="0.3">
      <c r="A27" s="67">
        <v>388</v>
      </c>
      <c r="B27" s="3" t="s">
        <v>22</v>
      </c>
      <c r="C27" s="3" t="s">
        <v>56</v>
      </c>
      <c r="D27" s="66" t="s">
        <v>52</v>
      </c>
      <c r="E27" s="260" t="e">
        <f>INDEX('PY1 Data(H)'!$A$1:$CZ$281,MATCH('Unit Data from Audit Worksheet'!$A27,'PY1 Data(H)'!$A$1:$A$281,0),MATCH('Unit Data from Audit Worksheet'!$D$2,'PY1 Data(H)'!$A$1:$CZ$1,0))</f>
        <v>#N/A</v>
      </c>
      <c r="F27" s="718">
        <v>0</v>
      </c>
      <c r="G27" s="402">
        <f t="shared" ref="G27:G33" si="0">IF(F27&lt;0,"Error: Enter as positive.",)</f>
        <v>0</v>
      </c>
      <c r="H27" s="407"/>
      <c r="I27" s="698"/>
      <c r="J27"/>
      <c r="K27" s="360"/>
    </row>
    <row r="28" spans="1:11" ht="51.75" customHeight="1" x14ac:dyDescent="0.3">
      <c r="A28" s="67">
        <v>339</v>
      </c>
      <c r="B28" s="3" t="s">
        <v>20</v>
      </c>
      <c r="C28" s="3" t="s">
        <v>56</v>
      </c>
      <c r="D28" s="66" t="s">
        <v>53</v>
      </c>
      <c r="E28" s="260" t="e">
        <f>INDEX('PY1 Data(H)'!$A$1:$CZ$281,MATCH('Unit Data from Audit Worksheet'!$A28,'PY1 Data(H)'!$A$1:$A$281,0),MATCH('Unit Data from Audit Worksheet'!$D$2,'PY1 Data(H)'!$A$1:$CZ$1,0))</f>
        <v>#N/A</v>
      </c>
      <c r="F28" s="718">
        <v>0</v>
      </c>
      <c r="G28" s="402">
        <f t="shared" si="0"/>
        <v>0</v>
      </c>
      <c r="H28" s="407"/>
      <c r="I28" s="698"/>
      <c r="J28"/>
      <c r="K28" s="360"/>
    </row>
    <row r="29" spans="1:11" ht="50.25" customHeight="1" x14ac:dyDescent="0.3">
      <c r="A29" s="67">
        <v>504</v>
      </c>
      <c r="B29" s="3" t="s">
        <v>20</v>
      </c>
      <c r="C29" s="3" t="s">
        <v>56</v>
      </c>
      <c r="D29" s="66" t="s">
        <v>54</v>
      </c>
      <c r="E29" s="260" t="e">
        <f>INDEX('PY1 Data(H)'!$A$1:$CZ$281,MATCH('Unit Data from Audit Worksheet'!$A29,'PY1 Data(H)'!$A$1:$A$281,0),MATCH('Unit Data from Audit Worksheet'!$D$2,'PY1 Data(H)'!$A$1:$CZ$1,0))</f>
        <v>#N/A</v>
      </c>
      <c r="F29" s="718">
        <v>0</v>
      </c>
      <c r="G29" s="402">
        <f t="shared" si="0"/>
        <v>0</v>
      </c>
      <c r="H29" s="407"/>
      <c r="I29" s="698"/>
      <c r="J29"/>
      <c r="K29" s="360"/>
    </row>
    <row r="30" spans="1:11" ht="60" customHeight="1" x14ac:dyDescent="0.3">
      <c r="A30" s="67">
        <v>505</v>
      </c>
      <c r="B30" s="3" t="s">
        <v>20</v>
      </c>
      <c r="C30" s="3" t="s">
        <v>56</v>
      </c>
      <c r="D30" s="264" t="s">
        <v>55</v>
      </c>
      <c r="E30" s="260" t="e">
        <f>INDEX('PY1 Data(H)'!$A$1:$CZ$281,MATCH('Unit Data from Audit Worksheet'!$A30,'PY1 Data(H)'!$A$1:$A$281,0),MATCH('Unit Data from Audit Worksheet'!$D$2,'PY1 Data(H)'!$A$1:$CZ$1,0))</f>
        <v>#N/A</v>
      </c>
      <c r="F30" s="718">
        <v>0</v>
      </c>
      <c r="G30" s="402">
        <f t="shared" si="0"/>
        <v>0</v>
      </c>
      <c r="H30" s="407"/>
      <c r="I30" s="698"/>
      <c r="J30"/>
      <c r="K30" s="360"/>
    </row>
    <row r="31" spans="1:11" ht="76.2" customHeight="1" x14ac:dyDescent="0.3">
      <c r="A31" s="67">
        <v>341</v>
      </c>
      <c r="B31" s="3" t="s">
        <v>20</v>
      </c>
      <c r="C31" s="3" t="s">
        <v>56</v>
      </c>
      <c r="D31" s="270" t="s">
        <v>256</v>
      </c>
      <c r="E31" s="260" t="e">
        <f>INDEX('PY1 Data(H)'!$A$1:$CZ$281,MATCH('Unit Data from Audit Worksheet'!$A31,'PY1 Data(H)'!$A$1:$A$281,0),MATCH('Unit Data from Audit Worksheet'!$D$2,'PY1 Data(H)'!$A$1:$CZ$1,0))</f>
        <v>#N/A</v>
      </c>
      <c r="F31" s="718">
        <v>0</v>
      </c>
      <c r="G31" s="402">
        <f t="shared" si="0"/>
        <v>0</v>
      </c>
      <c r="H31" s="407"/>
      <c r="I31" s="698"/>
      <c r="J31"/>
      <c r="K31" s="360"/>
    </row>
    <row r="32" spans="1:11" ht="49.2" customHeight="1" x14ac:dyDescent="0.3">
      <c r="A32" s="67">
        <v>386</v>
      </c>
      <c r="B32" s="3" t="s">
        <v>20</v>
      </c>
      <c r="C32" s="3" t="s">
        <v>56</v>
      </c>
      <c r="D32" s="66" t="s">
        <v>257</v>
      </c>
      <c r="E32" s="260" t="e">
        <f>INDEX('PY1 Data(H)'!$A$1:$CZ$281,MATCH('Unit Data from Audit Worksheet'!$A32,'PY1 Data(H)'!$A$1:$A$281,0),MATCH('Unit Data from Audit Worksheet'!$D$2,'PY1 Data(H)'!$A$1:$CZ$1,0))</f>
        <v>#N/A</v>
      </c>
      <c r="F32" s="718">
        <v>0</v>
      </c>
      <c r="G32" s="402">
        <f t="shared" si="0"/>
        <v>0</v>
      </c>
      <c r="H32" s="407"/>
      <c r="I32" s="698"/>
      <c r="J32"/>
      <c r="K32" s="360"/>
    </row>
    <row r="33" spans="1:122" ht="48.75" customHeight="1" x14ac:dyDescent="0.3">
      <c r="A33" s="67">
        <v>387</v>
      </c>
      <c r="B33" s="3" t="s">
        <v>22</v>
      </c>
      <c r="C33" s="3" t="s">
        <v>56</v>
      </c>
      <c r="D33" s="66" t="s">
        <v>258</v>
      </c>
      <c r="E33" s="260" t="e">
        <f>INDEX('PY1 Data(H)'!$A$1:$CZ$281,MATCH('Unit Data from Audit Worksheet'!$A33,'PY1 Data(H)'!$A$1:$A$281,0),MATCH('Unit Data from Audit Worksheet'!$D$2,'PY1 Data(H)'!$A$1:$CZ$1,0))</f>
        <v>#N/A</v>
      </c>
      <c r="F33" s="718">
        <v>0</v>
      </c>
      <c r="G33" s="402">
        <f t="shared" si="0"/>
        <v>0</v>
      </c>
      <c r="H33" s="407"/>
      <c r="I33" s="698"/>
      <c r="J33"/>
      <c r="K33" s="360"/>
    </row>
    <row r="34" spans="1:122" ht="92.25" customHeight="1" x14ac:dyDescent="0.3">
      <c r="A34" s="67">
        <v>389</v>
      </c>
      <c r="B34" s="3" t="s">
        <v>22</v>
      </c>
      <c r="C34" s="3" t="s">
        <v>56</v>
      </c>
      <c r="D34" s="270" t="s">
        <v>259</v>
      </c>
      <c r="E34" s="260" t="e">
        <f>INDEX('PY1 Data(H)'!$A$1:$CZ$281,MATCH('Unit Data from Audit Worksheet'!$A34,'PY1 Data(H)'!$A$1:$A$281,0),MATCH('Unit Data from Audit Worksheet'!$D$2,'PY1 Data(H)'!$A$1:$CZ$1,0))</f>
        <v>#N/A</v>
      </c>
      <c r="F34" s="718">
        <v>0</v>
      </c>
      <c r="G34" s="402"/>
      <c r="H34" s="407"/>
      <c r="I34" s="698"/>
      <c r="J34"/>
      <c r="K34" s="360"/>
    </row>
    <row r="35" spans="1:122" ht="138" customHeight="1" x14ac:dyDescent="0.3">
      <c r="A35" s="67">
        <v>255</v>
      </c>
      <c r="B35" s="3" t="s">
        <v>20</v>
      </c>
      <c r="C35" s="3" t="s">
        <v>56</v>
      </c>
      <c r="D35" s="270" t="s">
        <v>260</v>
      </c>
      <c r="E35" s="260" t="e">
        <f>INDEX('PY1 Data(H)'!$A$1:$CZ$281,MATCH('Unit Data from Audit Worksheet'!$A35,'PY1 Data(H)'!$A$1:$A$281,0),MATCH('Unit Data from Audit Worksheet'!$D$2,'PY1 Data(H)'!$A$1:$CZ$1,0))</f>
        <v>#N/A</v>
      </c>
      <c r="F35" s="718">
        <v>0</v>
      </c>
      <c r="G35" s="402">
        <f>IF(H35=0,,"Error: Total revenues less total expenses do not equal total change in net position. Account numbers 339+504+505+341+386-387+389-388-255 = 0  The amount the formula is off is located in the cell to the right")</f>
        <v>0</v>
      </c>
      <c r="H35" s="408">
        <f>F28+F29+F30+F31+F32-F33+F34-F27-F35</f>
        <v>0</v>
      </c>
      <c r="I35" s="698"/>
      <c r="J35"/>
      <c r="K35" s="360"/>
    </row>
    <row r="36" spans="1:122" ht="138" customHeight="1" x14ac:dyDescent="0.3">
      <c r="A36" s="67">
        <v>376</v>
      </c>
      <c r="B36" s="261" t="s">
        <v>20</v>
      </c>
      <c r="C36" s="261" t="s">
        <v>56</v>
      </c>
      <c r="D36" s="270" t="s">
        <v>261</v>
      </c>
      <c r="E36" s="260" t="e">
        <f>INDEX('PY1 Data(H)'!$A$1:$CZ$281,MATCH('Unit Data from Audit Worksheet'!$A36,'PY1 Data(H)'!$A$1:$A$281,0),MATCH('Unit Data from Audit Worksheet'!$D$2,'PY1 Data(H)'!$A$1:$CZ$1,0))</f>
        <v>#N/A</v>
      </c>
      <c r="F36" s="718">
        <v>0</v>
      </c>
      <c r="G36" s="402" t="e">
        <f>IF(H36=0,,"Error: Beginning Balance does not agree with our records.  Account numbers  252+253+254-255-376-(Prior Year 252+253+254)=0  The amount the formula is off is located in the cell to the right")</f>
        <v>#N/A</v>
      </c>
      <c r="H36" s="704" t="e">
        <f>F20+F21+F22-F35-F36-(E20+E21+E22)</f>
        <v>#N/A</v>
      </c>
      <c r="I36" s="699" t="e">
        <f>IF(H36=0," ","If the out of balance is because prior years data is not populated in cells E20,E21,E22, disregard the error message.  Do not include prior year's ending balances in cell F36")</f>
        <v>#N/A</v>
      </c>
      <c r="J36"/>
      <c r="K36" s="360"/>
    </row>
    <row r="37" spans="1:122" ht="25.5" customHeight="1" x14ac:dyDescent="0.3">
      <c r="A37" s="67"/>
      <c r="B37" s="324" t="s">
        <v>123</v>
      </c>
      <c r="C37" s="447"/>
      <c r="D37" s="315"/>
      <c r="E37" s="316"/>
      <c r="F37" s="719"/>
      <c r="G37" s="406"/>
      <c r="H37" s="407"/>
      <c r="I37" s="698"/>
      <c r="J37"/>
      <c r="K37" s="360"/>
    </row>
    <row r="38" spans="1:122" s="16" customFormat="1" ht="86.25" customHeight="1" x14ac:dyDescent="0.3">
      <c r="A38" s="67">
        <v>592</v>
      </c>
      <c r="B38" s="261" t="s">
        <v>21</v>
      </c>
      <c r="C38" s="261" t="s">
        <v>125</v>
      </c>
      <c r="D38" s="270" t="s">
        <v>262</v>
      </c>
      <c r="E38" s="260" t="e">
        <f>INDEX('PY1 Data(H)'!$A$1:$CZ$281,MATCH('Unit Data from Audit Worksheet'!$A38,'PY1 Data(H)'!$A$1:$A$281,0),MATCH('Unit Data from Audit Worksheet'!$D$2,'PY1 Data(H)'!$A$1:$CZ$1,0))</f>
        <v>#N/A</v>
      </c>
      <c r="F38" s="718">
        <v>0</v>
      </c>
      <c r="G38" s="402"/>
      <c r="H38" s="36"/>
      <c r="I38" s="694"/>
      <c r="J38"/>
      <c r="K38" s="360"/>
      <c r="L38"/>
      <c r="N38" s="130"/>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row>
    <row r="39" spans="1:122" s="16" customFormat="1" ht="71.25" customHeight="1" thickBot="1" x14ac:dyDescent="0.35">
      <c r="A39" s="67">
        <v>591</v>
      </c>
      <c r="B39" s="261" t="s">
        <v>21</v>
      </c>
      <c r="C39" s="261" t="s">
        <v>125</v>
      </c>
      <c r="D39" s="66" t="s">
        <v>126</v>
      </c>
      <c r="E39" s="260" t="e">
        <f>INDEX('PY1 Data(H)'!$A$1:$CZ$281,MATCH('Unit Data from Audit Worksheet'!$A39,'PY1 Data(H)'!$A$1:$A$281,0),MATCH('Unit Data from Audit Worksheet'!$D$2,'PY1 Data(H)'!$A$1:$CZ$1,0))</f>
        <v>#N/A</v>
      </c>
      <c r="F39" s="718">
        <v>0</v>
      </c>
      <c r="G39" s="402">
        <f>IF(F39&lt;0,"Error: Enter as positive.",)</f>
        <v>0</v>
      </c>
      <c r="H39" s="36"/>
      <c r="I39" s="694"/>
      <c r="J39"/>
      <c r="K39" s="360"/>
      <c r="L39"/>
      <c r="N39" s="130"/>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row>
    <row r="40" spans="1:122" s="16" customFormat="1" ht="25.5" customHeight="1" thickBot="1" x14ac:dyDescent="0.35">
      <c r="A40" s="534"/>
      <c r="B40" s="729" t="s">
        <v>772</v>
      </c>
      <c r="C40" s="730"/>
      <c r="D40" s="730"/>
      <c r="E40" s="730"/>
      <c r="F40" s="731"/>
      <c r="G40" s="732"/>
      <c r="H40" s="36"/>
      <c r="I40" s="694"/>
      <c r="J40" s="125"/>
      <c r="K40" s="360"/>
      <c r="L40" s="125"/>
      <c r="N40" s="130"/>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row>
    <row r="41" spans="1:122" s="16" customFormat="1" ht="15" customHeight="1" x14ac:dyDescent="0.3">
      <c r="A41" s="534"/>
      <c r="B41" s="733" t="s">
        <v>801</v>
      </c>
      <c r="C41" s="734"/>
      <c r="D41" s="734"/>
      <c r="E41" s="734"/>
      <c r="F41" s="735"/>
      <c r="G41" s="736"/>
      <c r="H41" s="36"/>
      <c r="I41" s="694"/>
      <c r="J41" s="125"/>
      <c r="K41" s="360"/>
      <c r="L41" s="125"/>
      <c r="N41" s="130"/>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row>
    <row r="42" spans="1:122" s="16" customFormat="1" ht="15" customHeight="1" x14ac:dyDescent="0.3">
      <c r="A42" s="534"/>
      <c r="B42" s="737" t="s">
        <v>803</v>
      </c>
      <c r="C42" s="738"/>
      <c r="D42" s="738"/>
      <c r="E42" s="738"/>
      <c r="F42" s="739"/>
      <c r="G42" s="740"/>
      <c r="H42" s="36"/>
      <c r="I42" s="694"/>
      <c r="J42" s="125"/>
      <c r="K42" s="360"/>
      <c r="L42" s="125"/>
      <c r="N42" s="130"/>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row>
    <row r="43" spans="1:122" s="16" customFormat="1" ht="15" customHeight="1" x14ac:dyDescent="0.3">
      <c r="A43" s="534"/>
      <c r="B43" s="741" t="s">
        <v>802</v>
      </c>
      <c r="C43" s="738"/>
      <c r="D43" s="738"/>
      <c r="E43" s="738"/>
      <c r="F43" s="739"/>
      <c r="G43" s="740"/>
      <c r="H43" s="36"/>
      <c r="I43" s="694"/>
      <c r="J43" s="125"/>
      <c r="K43" s="360"/>
      <c r="L43" s="125"/>
      <c r="N43" s="130"/>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row>
    <row r="44" spans="1:122" s="16" customFormat="1" ht="15" customHeight="1" thickBot="1" x14ac:dyDescent="0.35">
      <c r="A44" s="534"/>
      <c r="B44" s="742" t="s">
        <v>810</v>
      </c>
      <c r="C44" s="743"/>
      <c r="D44" s="743"/>
      <c r="E44" s="743"/>
      <c r="F44" s="744"/>
      <c r="G44" s="745"/>
      <c r="H44" s="36"/>
      <c r="I44" s="694"/>
      <c r="J44" s="125"/>
      <c r="K44" s="360"/>
      <c r="L44" s="125"/>
      <c r="N44" s="130"/>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row>
    <row r="45" spans="1:122" s="16" customFormat="1" ht="71.25" customHeight="1" x14ac:dyDescent="0.3">
      <c r="A45" s="534">
        <v>1072</v>
      </c>
      <c r="B45" s="450"/>
      <c r="C45" s="656" t="s">
        <v>773</v>
      </c>
      <c r="D45" s="727" t="s">
        <v>775</v>
      </c>
      <c r="E45" s="260" t="e">
        <f>INDEX('PY1 Data(H)'!$A$1:$CZ$281,MATCH('Unit Data from Audit Worksheet'!$A45,'PY1 Data(H)'!$A$1:$A$281,0),MATCH('Unit Data from Audit Worksheet'!$D$2,'PY1 Data(H)'!$A$1:$CZ$1,0))</f>
        <v>#N/A</v>
      </c>
      <c r="F45" s="129">
        <v>0</v>
      </c>
      <c r="G45" s="535"/>
      <c r="H45" s="36"/>
      <c r="I45" s="694"/>
      <c r="J45" s="125"/>
      <c r="K45" s="360"/>
      <c r="L45" s="125"/>
      <c r="N45" s="130"/>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row>
    <row r="46" spans="1:122" s="16" customFormat="1" ht="71.25" customHeight="1" x14ac:dyDescent="0.3">
      <c r="A46" s="534">
        <v>1073</v>
      </c>
      <c r="B46" s="450"/>
      <c r="C46" s="728" t="s">
        <v>773</v>
      </c>
      <c r="D46" s="727" t="s">
        <v>776</v>
      </c>
      <c r="E46" s="260" t="e">
        <f>INDEX('PY1 Data(H)'!$A$1:$CZ$281,MATCH('Unit Data from Audit Worksheet'!$A46,'PY1 Data(H)'!$A$1:$A$281,0),MATCH('Unit Data from Audit Worksheet'!$D$2,'PY1 Data(H)'!$A$1:$CZ$1,0))</f>
        <v>#N/A</v>
      </c>
      <c r="F46" s="129">
        <v>0</v>
      </c>
      <c r="G46" s="535"/>
      <c r="H46" s="36"/>
      <c r="I46" s="694"/>
      <c r="J46" s="125"/>
      <c r="K46" s="360"/>
      <c r="L46" s="125"/>
      <c r="N46" s="130"/>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row>
    <row r="47" spans="1:122" s="16" customFormat="1" ht="71.25" customHeight="1" x14ac:dyDescent="0.3">
      <c r="A47" s="534">
        <v>1074</v>
      </c>
      <c r="B47" s="450"/>
      <c r="C47" s="656" t="s">
        <v>774</v>
      </c>
      <c r="D47" s="727" t="s">
        <v>777</v>
      </c>
      <c r="E47" s="260" t="e">
        <f>INDEX('PY1 Data(H)'!$A$1:$CZ$281,MATCH('Unit Data from Audit Worksheet'!$A47,'PY1 Data(H)'!$A$1:$A$281,0),MATCH('Unit Data from Audit Worksheet'!$D$2,'PY1 Data(H)'!$A$1:$CZ$1,0))</f>
        <v>#N/A</v>
      </c>
      <c r="F47" s="129">
        <v>0</v>
      </c>
      <c r="G47" s="535"/>
      <c r="H47" s="36"/>
      <c r="I47" s="694"/>
      <c r="J47" s="125"/>
      <c r="K47" s="360"/>
      <c r="L47" s="125"/>
      <c r="N47" s="130"/>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row>
    <row r="48" spans="1:122" ht="27" customHeight="1" x14ac:dyDescent="0.3">
      <c r="A48" s="67"/>
      <c r="B48" s="324" t="s">
        <v>57</v>
      </c>
      <c r="C48" s="447"/>
      <c r="D48" s="318"/>
      <c r="E48" s="316"/>
      <c r="F48" s="720"/>
      <c r="G48" s="410"/>
      <c r="H48" s="407"/>
      <c r="I48" s="698"/>
      <c r="J48"/>
      <c r="K48" s="360"/>
    </row>
    <row r="49" spans="1:122" s="16" customFormat="1" ht="55.5" customHeight="1" x14ac:dyDescent="0.3">
      <c r="A49" s="67">
        <v>506</v>
      </c>
      <c r="B49" s="448" t="s">
        <v>19</v>
      </c>
      <c r="C49" s="448" t="s">
        <v>61</v>
      </c>
      <c r="D49" s="66" t="s">
        <v>263</v>
      </c>
      <c r="E49" s="260" t="e">
        <f>INDEX('PY1 Data(H)'!$A$1:$CZ$281,MATCH('Unit Data from Audit Worksheet'!$A49,'PY1 Data(H)'!$A$1:$A$281,0),MATCH('Unit Data from Audit Worksheet'!$D$2,'PY1 Data(H)'!$A$1:$CZ$1,0))</f>
        <v>#N/A</v>
      </c>
      <c r="F49" s="718">
        <v>0</v>
      </c>
      <c r="G49" s="402">
        <f>IF(F49&lt;0,"Note: Number is normally positive.",)</f>
        <v>0</v>
      </c>
      <c r="H49" s="36"/>
      <c r="I49" s="698"/>
      <c r="J49"/>
      <c r="K49" s="360"/>
      <c r="L49"/>
      <c r="N49" s="130"/>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row>
    <row r="50" spans="1:122" s="16" customFormat="1" ht="45.75" customHeight="1" x14ac:dyDescent="0.3">
      <c r="A50" s="67">
        <v>536</v>
      </c>
      <c r="B50" s="448" t="s">
        <v>19</v>
      </c>
      <c r="C50" s="448" t="s">
        <v>61</v>
      </c>
      <c r="D50" s="66" t="s">
        <v>58</v>
      </c>
      <c r="E50" s="260" t="e">
        <f>INDEX('PY1 Data(H)'!$A$1:$CZ$281,MATCH('Unit Data from Audit Worksheet'!$A50,'PY1 Data(H)'!$A$1:$A$281,0),MATCH('Unit Data from Audit Worksheet'!$D$2,'PY1 Data(H)'!$A$1:$CZ$1,0))</f>
        <v>#N/A</v>
      </c>
      <c r="F50" s="718">
        <v>0</v>
      </c>
      <c r="G50" s="402">
        <f>IF(F50&lt;0,"Note: Number is normally positive.",)</f>
        <v>0</v>
      </c>
      <c r="H50" s="36"/>
      <c r="I50" s="694"/>
      <c r="J50"/>
      <c r="K50" s="360"/>
      <c r="L50"/>
      <c r="N50" s="13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row>
    <row r="51" spans="1:122" s="16" customFormat="1" ht="51.75" customHeight="1" x14ac:dyDescent="0.3">
      <c r="A51" s="67">
        <v>586</v>
      </c>
      <c r="B51" s="448" t="s">
        <v>21</v>
      </c>
      <c r="C51" s="448" t="s">
        <v>61</v>
      </c>
      <c r="D51" s="263" t="s">
        <v>115</v>
      </c>
      <c r="E51" s="260" t="e">
        <f>INDEX('PY1 Data(H)'!$A$1:$CZ$281,MATCH('Unit Data from Audit Worksheet'!$A51,'PY1 Data(H)'!$A$1:$A$281,0),MATCH('Unit Data from Audit Worksheet'!$D$2,'PY1 Data(H)'!$A$1:$CZ$1,0))</f>
        <v>#N/A</v>
      </c>
      <c r="F51" s="718">
        <v>0</v>
      </c>
      <c r="G51" s="402">
        <f>IF(F51&lt;0,"Note: Number is normally positive.",)</f>
        <v>0</v>
      </c>
      <c r="H51" s="36"/>
      <c r="I51" s="694"/>
      <c r="J51"/>
      <c r="K51" s="360"/>
      <c r="L51"/>
      <c r="N51" s="130"/>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row>
    <row r="52" spans="1:122" ht="37.5" customHeight="1" x14ac:dyDescent="0.3">
      <c r="A52" s="67">
        <v>379</v>
      </c>
      <c r="B52" s="448" t="s">
        <v>22</v>
      </c>
      <c r="C52" s="448" t="s">
        <v>61</v>
      </c>
      <c r="D52" s="66" t="s">
        <v>44</v>
      </c>
      <c r="E52" s="260" t="e">
        <f>INDEX('PY1 Data(H)'!$A$1:$CZ$281,MATCH('Unit Data from Audit Worksheet'!$A52,'PY1 Data(H)'!$A$1:$A$281,0),MATCH('Unit Data from Audit Worksheet'!$D$2,'PY1 Data(H)'!$A$1:$CZ$1,0))</f>
        <v>#N/A</v>
      </c>
      <c r="F52" s="718">
        <v>0</v>
      </c>
      <c r="G52" s="402">
        <f>IF((F49+F50)&gt;F52,"Error: Please review account numbers (506+536)&gt;379",)</f>
        <v>0</v>
      </c>
      <c r="H52" s="407"/>
      <c r="I52" s="698"/>
      <c r="J52"/>
      <c r="K52" s="360"/>
    </row>
    <row r="53" spans="1:122" ht="99.75" customHeight="1" x14ac:dyDescent="0.3">
      <c r="A53" s="67">
        <v>4</v>
      </c>
      <c r="B53" s="448" t="s">
        <v>19</v>
      </c>
      <c r="C53" s="448" t="s">
        <v>61</v>
      </c>
      <c r="D53" s="132" t="s">
        <v>264</v>
      </c>
      <c r="E53" s="260" t="e">
        <f>INDEX('PY1 Data(H)'!$A$1:$CZ$281,MATCH('Unit Data from Audit Worksheet'!$A53,'PY1 Data(H)'!$A$1:$A$281,0),MATCH('Unit Data from Audit Worksheet'!$D$2,'PY1 Data(H)'!$A$1:$CZ$1,0))</f>
        <v>#N/A</v>
      </c>
      <c r="F53" s="718">
        <v>0</v>
      </c>
      <c r="G53" s="402">
        <f t="shared" ref="G53:G57" si="1">IF(F53&lt;0,"Error: Enter as positive.",)</f>
        <v>0</v>
      </c>
      <c r="H53" s="407"/>
      <c r="I53" s="698"/>
      <c r="J53"/>
      <c r="K53" s="360"/>
    </row>
    <row r="54" spans="1:122" ht="132" customHeight="1" x14ac:dyDescent="0.3">
      <c r="A54" s="67">
        <v>5</v>
      </c>
      <c r="B54" s="448" t="s">
        <v>19</v>
      </c>
      <c r="C54" s="448" t="s">
        <v>61</v>
      </c>
      <c r="D54" s="149" t="s">
        <v>265</v>
      </c>
      <c r="E54" s="260" t="e">
        <f>INDEX('PY1 Data(H)'!$A$1:$CZ$281,MATCH('Unit Data from Audit Worksheet'!$A54,'PY1 Data(H)'!$A$1:$A$281,0),MATCH('Unit Data from Audit Worksheet'!$D$2,'PY1 Data(H)'!$A$1:$CZ$1,0))</f>
        <v>#N/A</v>
      </c>
      <c r="F54" s="718">
        <v>0</v>
      </c>
      <c r="G54" s="402">
        <f t="shared" si="1"/>
        <v>0</v>
      </c>
      <c r="H54" s="407"/>
      <c r="I54" s="698"/>
      <c r="J54"/>
      <c r="K54" s="360"/>
    </row>
    <row r="55" spans="1:122" ht="93.75" customHeight="1" x14ac:dyDescent="0.3">
      <c r="A55" s="67">
        <v>380</v>
      </c>
      <c r="B55" s="448" t="s">
        <v>22</v>
      </c>
      <c r="C55" s="448" t="s">
        <v>61</v>
      </c>
      <c r="D55" s="149" t="s">
        <v>266</v>
      </c>
      <c r="E55" s="260" t="e">
        <f>INDEX('PY1 Data(H)'!$A$1:$CZ$281,MATCH('Unit Data from Audit Worksheet'!$A55,'PY1 Data(H)'!$A$1:$A$281,0),MATCH('Unit Data from Audit Worksheet'!$D$2,'PY1 Data(H)'!$A$1:$CZ$1,0))</f>
        <v>#N/A</v>
      </c>
      <c r="F55" s="718">
        <v>0</v>
      </c>
      <c r="G55" s="402">
        <f t="shared" si="1"/>
        <v>0</v>
      </c>
      <c r="H55" s="407"/>
      <c r="I55" s="698"/>
      <c r="J55"/>
      <c r="K55" s="360"/>
    </row>
    <row r="56" spans="1:122" ht="48.75" customHeight="1" x14ac:dyDescent="0.3">
      <c r="A56" s="67">
        <v>391</v>
      </c>
      <c r="B56" s="448" t="s">
        <v>25</v>
      </c>
      <c r="C56" s="448" t="s">
        <v>61</v>
      </c>
      <c r="D56" s="66" t="s">
        <v>59</v>
      </c>
      <c r="E56" s="260" t="e">
        <f>INDEX('PY1 Data(H)'!$A$1:$CZ$281,MATCH('Unit Data from Audit Worksheet'!$A56,'PY1 Data(H)'!$A$1:$A$281,0),MATCH('Unit Data from Audit Worksheet'!$D$2,'PY1 Data(H)'!$A$1:$CZ$1,0))</f>
        <v>#N/A</v>
      </c>
      <c r="F56" s="718">
        <v>0</v>
      </c>
      <c r="G56" s="402">
        <f t="shared" si="1"/>
        <v>0</v>
      </c>
      <c r="H56" s="407"/>
      <c r="I56" s="698"/>
      <c r="J56"/>
      <c r="K56" s="360"/>
    </row>
    <row r="57" spans="1:122" ht="51.75" customHeight="1" x14ac:dyDescent="0.3">
      <c r="A57" s="67">
        <v>7</v>
      </c>
      <c r="B57" s="448" t="s">
        <v>25</v>
      </c>
      <c r="C57" s="448" t="s">
        <v>61</v>
      </c>
      <c r="D57" s="66" t="s">
        <v>60</v>
      </c>
      <c r="E57" s="260" t="e">
        <f>INDEX('PY1 Data(H)'!$A$1:$CZ$281,MATCH('Unit Data from Audit Worksheet'!$A57,'PY1 Data(H)'!$A$1:$A$281,0),MATCH('Unit Data from Audit Worksheet'!$D$2,'PY1 Data(H)'!$A$1:$CZ$1,0))</f>
        <v>#N/A</v>
      </c>
      <c r="F57" s="718">
        <v>0</v>
      </c>
      <c r="G57" s="402">
        <f t="shared" si="1"/>
        <v>0</v>
      </c>
      <c r="H57" s="407"/>
      <c r="I57" s="698"/>
      <c r="J57"/>
      <c r="K57" s="360"/>
    </row>
    <row r="58" spans="1:122" ht="78.75" customHeight="1" x14ac:dyDescent="0.3">
      <c r="A58" s="133">
        <v>645</v>
      </c>
      <c r="B58" s="445" t="s">
        <v>142</v>
      </c>
      <c r="C58" s="445" t="s">
        <v>61</v>
      </c>
      <c r="D58" s="374" t="s">
        <v>156</v>
      </c>
      <c r="E58" s="260" t="e">
        <f>INDEX('PY1 Data(H)'!$A$1:$CZ$281,MATCH('Unit Data from Audit Worksheet'!$A58,'PY1 Data(H)'!$A$1:$A$281,0),MATCH('Unit Data from Audit Worksheet'!$D$2,'PY1 Data(H)'!$A$1:$CZ$1,0))</f>
        <v>#N/A</v>
      </c>
      <c r="F58" s="718">
        <v>0</v>
      </c>
      <c r="G58" s="402">
        <f>IF(F58&lt;0,"Note: Number is normally positive.",)</f>
        <v>0</v>
      </c>
      <c r="H58" s="36"/>
      <c r="I58" s="694"/>
      <c r="J58"/>
      <c r="K58" s="360"/>
    </row>
    <row r="59" spans="1:122" ht="78.75" customHeight="1" x14ac:dyDescent="0.3">
      <c r="A59" s="133">
        <v>646</v>
      </c>
      <c r="B59" s="445" t="s">
        <v>142</v>
      </c>
      <c r="C59" s="445" t="s">
        <v>61</v>
      </c>
      <c r="D59" s="132" t="s">
        <v>143</v>
      </c>
      <c r="E59" s="260" t="e">
        <f>INDEX('PY1 Data(H)'!$A$1:$CZ$281,MATCH('Unit Data from Audit Worksheet'!$A59,'PY1 Data(H)'!$A$1:$A$281,0),MATCH('Unit Data from Audit Worksheet'!$D$2,'PY1 Data(H)'!$A$1:$CZ$1,0))</f>
        <v>#N/A</v>
      </c>
      <c r="F59" s="718">
        <v>0</v>
      </c>
      <c r="G59" s="402">
        <f>IF(F59&lt;0,"Note: Number is normally positive.",)</f>
        <v>0</v>
      </c>
      <c r="H59" s="36"/>
      <c r="I59" s="694"/>
      <c r="J59"/>
      <c r="K59" s="360"/>
    </row>
    <row r="60" spans="1:122" ht="98.4" customHeight="1" x14ac:dyDescent="0.3">
      <c r="A60" s="67">
        <v>9</v>
      </c>
      <c r="B60" s="448" t="s">
        <v>22</v>
      </c>
      <c r="C60" s="448" t="s">
        <v>61</v>
      </c>
      <c r="D60" s="270" t="s">
        <v>267</v>
      </c>
      <c r="E60" s="260" t="e">
        <f>INDEX('PY1 Data(H)'!$A$1:$CZ$281,MATCH('Unit Data from Audit Worksheet'!$A60,'PY1 Data(H)'!$A$1:$A$281,0),MATCH('Unit Data from Audit Worksheet'!$D$2,'PY1 Data(H)'!$A$1:$CZ$1,0))</f>
        <v>#N/A</v>
      </c>
      <c r="F60" s="718">
        <v>0</v>
      </c>
      <c r="G60" s="402">
        <f>IF(F52-F53-F54-F55-F60=0,,"Error: Total assets less total liabilities do not equal total fund balance. Account numbers 379-4-5-380-9= 0  The amount of the formula is in the cell to the right")</f>
        <v>0</v>
      </c>
      <c r="H60" s="408">
        <f>F52-F53-F54-F55-F60</f>
        <v>0</v>
      </c>
      <c r="I60" s="698"/>
      <c r="J60"/>
      <c r="K60" s="360"/>
    </row>
    <row r="61" spans="1:122" s="16" customFormat="1" ht="63.75" customHeight="1" x14ac:dyDescent="0.3">
      <c r="A61" s="67">
        <v>1052</v>
      </c>
      <c r="B61" s="656" t="s">
        <v>210</v>
      </c>
      <c r="C61" s="656" t="s">
        <v>64</v>
      </c>
      <c r="D61" s="657" t="s">
        <v>626</v>
      </c>
      <c r="E61" s="260" t="e">
        <f>INDEX('PY1 Data(H)'!$A$1:$CZ$281,MATCH('Unit Data from Audit Worksheet'!$A61,'PY1 Data(H)'!$A$1:$A$281,0),MATCH('Unit Data from Audit Worksheet'!$D$2,'PY1 Data(H)'!$A$1:$CZ$1,0))</f>
        <v>#N/A</v>
      </c>
      <c r="F61" s="718">
        <v>0</v>
      </c>
      <c r="G61" s="402"/>
      <c r="H61" s="36"/>
      <c r="I61" s="694"/>
      <c r="J61" s="125"/>
      <c r="K61" s="360"/>
      <c r="L61" s="125"/>
      <c r="N61" s="130"/>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row>
    <row r="62" spans="1:122" ht="30" customHeight="1" x14ac:dyDescent="0.3">
      <c r="A62" s="67"/>
      <c r="B62" s="324" t="s">
        <v>63</v>
      </c>
      <c r="C62" s="447"/>
      <c r="D62" s="315"/>
      <c r="E62" s="316"/>
      <c r="F62" s="317"/>
      <c r="G62" s="406"/>
      <c r="H62" s="407"/>
      <c r="I62" s="698"/>
      <c r="J62"/>
      <c r="K62" s="360"/>
    </row>
    <row r="63" spans="1:122" ht="57.75" customHeight="1" x14ac:dyDescent="0.3">
      <c r="A63" s="67">
        <v>16</v>
      </c>
      <c r="B63" s="3" t="s">
        <v>23</v>
      </c>
      <c r="C63" s="3" t="s">
        <v>64</v>
      </c>
      <c r="D63" s="66" t="s">
        <v>62</v>
      </c>
      <c r="E63" s="260" t="e">
        <f>INDEX('PY1 Data(H)'!$A$1:$CZ$281,MATCH('Unit Data from Audit Worksheet'!$A63,'PY1 Data(H)'!$A$1:$A$281,0),MATCH('Unit Data from Audit Worksheet'!$D$2,'PY1 Data(H)'!$A$1:$CZ$1,0))</f>
        <v>#N/A</v>
      </c>
      <c r="F63" s="129">
        <v>0</v>
      </c>
      <c r="G63" s="402"/>
      <c r="H63" s="407"/>
      <c r="I63" s="698"/>
      <c r="J63"/>
      <c r="K63" s="360"/>
    </row>
    <row r="64" spans="1:122" ht="69.75" customHeight="1" x14ac:dyDescent="0.3">
      <c r="A64" s="67">
        <v>532</v>
      </c>
      <c r="B64" s="3" t="s">
        <v>19</v>
      </c>
      <c r="C64" s="3" t="s">
        <v>64</v>
      </c>
      <c r="D64" s="266" t="s">
        <v>268</v>
      </c>
      <c r="E64" s="260" t="e">
        <f>INDEX('PY1 Data(H)'!$A$1:$CZ$281,MATCH('Unit Data from Audit Worksheet'!$A64,'PY1 Data(H)'!$A$1:$A$281,0),MATCH('Unit Data from Audit Worksheet'!$D$2,'PY1 Data(H)'!$A$1:$CZ$1,0))</f>
        <v>#N/A</v>
      </c>
      <c r="F64" s="129">
        <v>0</v>
      </c>
      <c r="G64" s="402">
        <f>IF(F64&lt;0,"Error: Enter as positive.",)</f>
        <v>0</v>
      </c>
      <c r="H64" s="407"/>
      <c r="I64" s="698"/>
      <c r="J64"/>
      <c r="K64" s="360"/>
    </row>
    <row r="65" spans="1:122" ht="54" customHeight="1" x14ac:dyDescent="0.3">
      <c r="A65" s="67">
        <v>17</v>
      </c>
      <c r="B65" s="3" t="s">
        <v>22</v>
      </c>
      <c r="C65" s="3" t="s">
        <v>64</v>
      </c>
      <c r="D65" s="66" t="s">
        <v>269</v>
      </c>
      <c r="E65" s="260" t="e">
        <f>INDEX('PY1 Data(H)'!$A$1:$CZ$281,MATCH('Unit Data from Audit Worksheet'!$A65,'PY1 Data(H)'!$A$1:$A$281,0),MATCH('Unit Data from Audit Worksheet'!$D$2,'PY1 Data(H)'!$A$1:$CZ$1,0))</f>
        <v>#N/A</v>
      </c>
      <c r="F65" s="129">
        <v>0</v>
      </c>
      <c r="G65" s="402"/>
      <c r="H65" s="407"/>
      <c r="I65" s="698"/>
      <c r="J65"/>
      <c r="K65" s="360"/>
    </row>
    <row r="66" spans="1:122" ht="58.5" customHeight="1" x14ac:dyDescent="0.3">
      <c r="A66" s="67">
        <v>20</v>
      </c>
      <c r="B66" s="3" t="s">
        <v>19</v>
      </c>
      <c r="C66" s="3" t="s">
        <v>64</v>
      </c>
      <c r="D66" s="66" t="s">
        <v>270</v>
      </c>
      <c r="E66" s="260" t="e">
        <f>INDEX('PY1 Data(H)'!$A$1:$CZ$281,MATCH('Unit Data from Audit Worksheet'!$A66,'PY1 Data(H)'!$A$1:$A$281,0),MATCH('Unit Data from Audit Worksheet'!$D$2,'PY1 Data(H)'!$A$1:$CZ$1,0))</f>
        <v>#N/A</v>
      </c>
      <c r="F66" s="129">
        <v>0</v>
      </c>
      <c r="G66" s="402">
        <f>IF(F66&lt;0,"Error: Enter as positive.",)</f>
        <v>0</v>
      </c>
      <c r="H66" s="407"/>
      <c r="I66" s="698"/>
      <c r="J66"/>
      <c r="K66" s="360"/>
    </row>
    <row r="67" spans="1:122" ht="54" customHeight="1" x14ac:dyDescent="0.3">
      <c r="A67" s="67">
        <v>533</v>
      </c>
      <c r="B67" s="3" t="s">
        <v>19</v>
      </c>
      <c r="C67" s="3" t="s">
        <v>64</v>
      </c>
      <c r="D67" s="266" t="s">
        <v>271</v>
      </c>
      <c r="E67" s="260" t="e">
        <f>INDEX('PY1 Data(H)'!$A$1:$CZ$281,MATCH('Unit Data from Audit Worksheet'!$A67,'PY1 Data(H)'!$A$1:$A$281,0),MATCH('Unit Data from Audit Worksheet'!$D$2,'PY1 Data(H)'!$A$1:$CZ$1,0))</f>
        <v>#N/A</v>
      </c>
      <c r="F67" s="129">
        <v>0</v>
      </c>
      <c r="G67" s="411"/>
      <c r="H67" s="407"/>
      <c r="I67" s="698"/>
      <c r="J67"/>
      <c r="K67" s="360"/>
    </row>
    <row r="68" spans="1:122" s="16" customFormat="1" ht="62.25" customHeight="1" x14ac:dyDescent="0.3">
      <c r="A68" s="67">
        <v>508</v>
      </c>
      <c r="B68" s="3" t="s">
        <v>19</v>
      </c>
      <c r="C68" s="3" t="s">
        <v>64</v>
      </c>
      <c r="D68" s="66" t="s">
        <v>105</v>
      </c>
      <c r="E68" s="260" t="e">
        <f>INDEX('PY1 Data(H)'!$A$1:$CZ$281,MATCH('Unit Data from Audit Worksheet'!$A68,'PY1 Data(H)'!$A$1:$A$281,0),MATCH('Unit Data from Audit Worksheet'!$D$2,'PY1 Data(H)'!$A$1:$CZ$1,0))</f>
        <v>#N/A</v>
      </c>
      <c r="F68" s="129">
        <v>0</v>
      </c>
      <c r="G68" s="402"/>
      <c r="H68" s="36"/>
      <c r="I68" s="694"/>
      <c r="J68"/>
      <c r="K68" s="360"/>
      <c r="L68"/>
      <c r="N68" s="130"/>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row>
    <row r="69" spans="1:122" s="16" customFormat="1" ht="81.75" customHeight="1" x14ac:dyDescent="0.3">
      <c r="A69" s="67">
        <v>509</v>
      </c>
      <c r="B69" s="3" t="s">
        <v>19</v>
      </c>
      <c r="C69" s="3" t="s">
        <v>64</v>
      </c>
      <c r="D69" s="66" t="s">
        <v>103</v>
      </c>
      <c r="E69" s="260" t="e">
        <f>INDEX('PY1 Data(H)'!$A$1:$CZ$281,MATCH('Unit Data from Audit Worksheet'!$A69,'PY1 Data(H)'!$A$1:$A$281,0),MATCH('Unit Data from Audit Worksheet'!$D$2,'PY1 Data(H)'!$A$1:$CZ$1,0))</f>
        <v>#N/A</v>
      </c>
      <c r="F69" s="129">
        <v>0</v>
      </c>
      <c r="G69" s="402">
        <f>IF(F69&lt;0,"Error: Enter as positive.",)</f>
        <v>0</v>
      </c>
      <c r="H69" s="36"/>
      <c r="I69" s="694"/>
      <c r="J69"/>
      <c r="K69" s="360"/>
      <c r="L69"/>
      <c r="N69" s="130"/>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row>
    <row r="70" spans="1:122" ht="69" customHeight="1" x14ac:dyDescent="0.3">
      <c r="A70" s="67">
        <v>22</v>
      </c>
      <c r="B70" s="3" t="s">
        <v>22</v>
      </c>
      <c r="C70" s="3" t="s">
        <v>64</v>
      </c>
      <c r="D70" s="66" t="s">
        <v>104</v>
      </c>
      <c r="E70" s="260" t="e">
        <f>INDEX('PY1 Data(H)'!$A$1:$CZ$281,MATCH('Unit Data from Audit Worksheet'!$A70,'PY1 Data(H)'!$A$1:$A$281,0),MATCH('Unit Data from Audit Worksheet'!$D$2,'PY1 Data(H)'!$A$1:$CZ$1,0))</f>
        <v>#N/A</v>
      </c>
      <c r="F70" s="129">
        <v>0</v>
      </c>
      <c r="G70" s="411"/>
      <c r="H70" s="407"/>
      <c r="I70" s="698"/>
      <c r="J70"/>
      <c r="K70" s="360"/>
    </row>
    <row r="71" spans="1:122" ht="138" customHeight="1" x14ac:dyDescent="0.3">
      <c r="A71" s="67">
        <v>23</v>
      </c>
      <c r="B71" s="3" t="s">
        <v>22</v>
      </c>
      <c r="C71" s="3" t="s">
        <v>64</v>
      </c>
      <c r="D71" s="270" t="s">
        <v>272</v>
      </c>
      <c r="E71" s="260" t="e">
        <f>INDEX('PY1 Data(H)'!$A$1:$CZ$281,MATCH('Unit Data from Audit Worksheet'!$A71,'PY1 Data(H)'!$A$1:$A$281,0),MATCH('Unit Data from Audit Worksheet'!$D$2,'PY1 Data(H)'!$A$1:$CZ$1,0))</f>
        <v>#N/A</v>
      </c>
      <c r="F71" s="129">
        <v>0</v>
      </c>
      <c r="G71" s="402">
        <f>IF(H71=0,,"Error: Total revenues less total expenditures do not equal total change in fund balance.  Account numbers 16-532+17-20+533+22+508-509-23=0  The amount of the formula is located in the cell to the right")</f>
        <v>0</v>
      </c>
      <c r="H71" s="408">
        <f>+F63-F64+F65-F66+F67+F70+F68-F69-F71</f>
        <v>0</v>
      </c>
      <c r="I71" s="698"/>
      <c r="J71"/>
      <c r="K71" s="360"/>
    </row>
    <row r="72" spans="1:122" ht="138" customHeight="1" x14ac:dyDescent="0.3">
      <c r="A72" s="67">
        <v>507</v>
      </c>
      <c r="B72" s="261" t="s">
        <v>22</v>
      </c>
      <c r="C72" s="261" t="s">
        <v>64</v>
      </c>
      <c r="D72" s="270" t="s">
        <v>273</v>
      </c>
      <c r="E72" s="260" t="e">
        <f>INDEX('PY1 Data(H)'!$A$1:$CZ$281,MATCH('Unit Data from Audit Worksheet'!$A72,'PY1 Data(H)'!$A$1:$A$281,0),MATCH('Unit Data from Audit Worksheet'!$D$2,'PY1 Data(H)'!$A$1:$CZ$1,0))</f>
        <v>#N/A</v>
      </c>
      <c r="F72" s="129">
        <v>0</v>
      </c>
      <c r="G72" s="402" t="e">
        <f>IF(F60-F71-F72=E60,,"Error: Beginning Balance does not agree with our records.  (Acct# 9-23-507)= Prior Years Acct # 9 The amount of the formula is in the cell to the right")</f>
        <v>#N/A</v>
      </c>
      <c r="H72" s="408" t="e">
        <f>+F60-F71-F72-E60</f>
        <v>#N/A</v>
      </c>
      <c r="I72" s="699" t="e">
        <f>IF(H72=0," ","If the out of balance is because prior years data is not populated in cell E60, disregard the error message. Do not include prior year's ending balance in cell F72.")</f>
        <v>#N/A</v>
      </c>
      <c r="J72"/>
      <c r="K72" s="360"/>
    </row>
    <row r="73" spans="1:122" ht="82.5" customHeight="1" x14ac:dyDescent="0.3">
      <c r="A73" s="133">
        <v>647</v>
      </c>
      <c r="B73" s="445" t="s">
        <v>142</v>
      </c>
      <c r="C73" s="310" t="s">
        <v>144</v>
      </c>
      <c r="D73" s="132" t="s">
        <v>145</v>
      </c>
      <c r="E73" s="260" t="e">
        <f>INDEX('PY1 Data(H)'!$A$1:$CZ$281,MATCH('Unit Data from Audit Worksheet'!$A73,'PY1 Data(H)'!$A$1:$A$281,0),MATCH('Unit Data from Audit Worksheet'!$D$2,'PY1 Data(H)'!$A$1:$CZ$1,0))</f>
        <v>#N/A</v>
      </c>
      <c r="F73" s="129">
        <v>0</v>
      </c>
      <c r="G73" s="402">
        <f>IF(F73&lt;0,"Error: Enter as positive.",)</f>
        <v>0</v>
      </c>
      <c r="H73" s="412"/>
      <c r="I73" s="698"/>
      <c r="J73"/>
      <c r="K73" s="360"/>
    </row>
    <row r="74" spans="1:122" ht="40.200000000000003" customHeight="1" x14ac:dyDescent="0.3">
      <c r="A74" s="384"/>
      <c r="B74" s="521" t="s">
        <v>569</v>
      </c>
      <c r="C74" s="449"/>
      <c r="D74" s="385"/>
      <c r="E74" s="385"/>
      <c r="F74" s="705"/>
      <c r="G74" s="385"/>
      <c r="H74" s="413"/>
      <c r="I74" s="698"/>
      <c r="J74" s="125"/>
      <c r="K74" s="360"/>
      <c r="L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row>
    <row r="75" spans="1:122" ht="82.5" customHeight="1" x14ac:dyDescent="0.3">
      <c r="A75" s="386">
        <v>534</v>
      </c>
      <c r="B75" s="387" t="s">
        <v>142</v>
      </c>
      <c r="C75" s="450" t="s">
        <v>570</v>
      </c>
      <c r="D75" s="388" t="s">
        <v>571</v>
      </c>
      <c r="E75" s="260" t="e">
        <f>INDEX('PY1 Data(H)'!$A$1:$CZ$281,MATCH('Unit Data from Audit Worksheet'!$A75,'PY1 Data(H)'!$A$1:$A$281,0),MATCH('Unit Data from Audit Worksheet'!$D$2,'PY1 Data(H)'!$A$1:$CZ$1,0))</f>
        <v>#N/A</v>
      </c>
      <c r="F75" s="129">
        <v>0</v>
      </c>
      <c r="G75" s="402"/>
      <c r="H75" s="413"/>
      <c r="I75" s="698"/>
      <c r="J75" s="125"/>
      <c r="K75" s="360"/>
      <c r="L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row>
    <row r="76" spans="1:122" ht="82.5" customHeight="1" x14ac:dyDescent="0.3">
      <c r="A76" s="389">
        <v>13</v>
      </c>
      <c r="B76" s="387" t="s">
        <v>121</v>
      </c>
      <c r="C76" s="451" t="s">
        <v>572</v>
      </c>
      <c r="D76" s="390" t="s">
        <v>573</v>
      </c>
      <c r="E76" s="260" t="e">
        <f>INDEX('PY1 Data(H)'!$A$1:$CZ$281,MATCH('Unit Data from Audit Worksheet'!$A76,'PY1 Data(H)'!$A$1:$A$281,0),MATCH('Unit Data from Audit Worksheet'!$D$2,'PY1 Data(H)'!$A$1:$CZ$1,0))</f>
        <v>#N/A</v>
      </c>
      <c r="F76" s="129">
        <v>0</v>
      </c>
      <c r="G76" s="402"/>
      <c r="H76" s="413"/>
      <c r="I76" s="698"/>
      <c r="J76" s="125"/>
      <c r="K76" s="360"/>
      <c r="L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row>
    <row r="77" spans="1:122" ht="178.95" customHeight="1" x14ac:dyDescent="0.3">
      <c r="A77" s="389">
        <v>14</v>
      </c>
      <c r="B77" s="387" t="s">
        <v>121</v>
      </c>
      <c r="C77" s="451" t="s">
        <v>572</v>
      </c>
      <c r="D77" s="390" t="s">
        <v>574</v>
      </c>
      <c r="E77" s="260" t="e">
        <f>INDEX('PY1 Data(H)'!$A$1:$CZ$281,MATCH('Unit Data from Audit Worksheet'!$A77,'PY1 Data(H)'!$A$1:$A$281,0),MATCH('Unit Data from Audit Worksheet'!$D$2,'PY1 Data(H)'!$A$1:$CZ$1,0))</f>
        <v>#N/A</v>
      </c>
      <c r="F77" s="129">
        <v>0</v>
      </c>
      <c r="G77" s="402"/>
      <c r="H77" s="413"/>
      <c r="I77" s="698"/>
      <c r="J77" s="125"/>
      <c r="K77" s="360"/>
      <c r="L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row>
    <row r="78" spans="1:122" ht="82.5" customHeight="1" x14ac:dyDescent="0.3">
      <c r="A78" s="389">
        <v>32</v>
      </c>
      <c r="B78" s="387" t="s">
        <v>142</v>
      </c>
      <c r="C78" s="451" t="s">
        <v>575</v>
      </c>
      <c r="D78" s="390" t="s">
        <v>576</v>
      </c>
      <c r="E78" s="260" t="e">
        <f>INDEX('PY1 Data(H)'!$A$1:$CZ$281,MATCH('Unit Data from Audit Worksheet'!$A78,'PY1 Data(H)'!$A$1:$A$281,0),MATCH('Unit Data from Audit Worksheet'!$D$2,'PY1 Data(H)'!$A$1:$CZ$1,0))</f>
        <v>#N/A</v>
      </c>
      <c r="F78" s="129">
        <v>0</v>
      </c>
      <c r="G78" s="402"/>
      <c r="H78" s="413"/>
      <c r="I78" s="698"/>
      <c r="J78" s="125"/>
      <c r="K78" s="360"/>
      <c r="L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row>
    <row r="79" spans="1:122" ht="82.5" customHeight="1" x14ac:dyDescent="0.3">
      <c r="A79" s="389">
        <v>31</v>
      </c>
      <c r="B79" s="387" t="s">
        <v>142</v>
      </c>
      <c r="C79" s="451" t="s">
        <v>575</v>
      </c>
      <c r="D79" s="390" t="s">
        <v>577</v>
      </c>
      <c r="E79" s="260" t="e">
        <f>INDEX('PY1 Data(H)'!$A$1:$CZ$281,MATCH('Unit Data from Audit Worksheet'!$A79,'PY1 Data(H)'!$A$1:$A$281,0),MATCH('Unit Data from Audit Worksheet'!$D$2,'PY1 Data(H)'!$A$1:$CZ$1,0))</f>
        <v>#N/A</v>
      </c>
      <c r="F79" s="129">
        <v>0</v>
      </c>
      <c r="G79" s="402"/>
      <c r="H79" s="413"/>
      <c r="I79" s="698"/>
      <c r="J79" s="125"/>
      <c r="K79" s="360"/>
      <c r="L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row>
    <row r="80" spans="1:122" ht="82.5" customHeight="1" x14ac:dyDescent="0.3">
      <c r="A80" s="389">
        <v>193</v>
      </c>
      <c r="B80" s="387" t="s">
        <v>142</v>
      </c>
      <c r="C80" s="451" t="s">
        <v>578</v>
      </c>
      <c r="D80" s="390" t="s">
        <v>101</v>
      </c>
      <c r="E80" s="260" t="e">
        <f>INDEX('PY1 Data(H)'!$A$1:$CZ$281,MATCH('Unit Data from Audit Worksheet'!$A80,'PY1 Data(H)'!$A$1:$A$281,0),MATCH('Unit Data from Audit Worksheet'!$D$2,'PY1 Data(H)'!$A$1:$CZ$1,0))</f>
        <v>#N/A</v>
      </c>
      <c r="F80" s="129">
        <v>0</v>
      </c>
      <c r="G80" s="402"/>
      <c r="H80" s="413"/>
      <c r="I80" s="698"/>
      <c r="J80" s="125"/>
      <c r="K80" s="360"/>
      <c r="L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row>
    <row r="81" spans="1:1880" ht="82.5" customHeight="1" x14ac:dyDescent="0.3">
      <c r="A81" s="389">
        <v>33</v>
      </c>
      <c r="B81" s="387" t="s">
        <v>142</v>
      </c>
      <c r="C81" s="451" t="s">
        <v>578</v>
      </c>
      <c r="D81" s="390" t="s">
        <v>100</v>
      </c>
      <c r="E81" s="260" t="e">
        <f>INDEX('PY1 Data(H)'!$A$1:$CZ$281,MATCH('Unit Data from Audit Worksheet'!$A81,'PY1 Data(H)'!$A$1:$A$281,0),MATCH('Unit Data from Audit Worksheet'!$D$2,'PY1 Data(H)'!$A$1:$CZ$1,0))</f>
        <v>#N/A</v>
      </c>
      <c r="F81" s="129">
        <v>0</v>
      </c>
      <c r="G81" s="402"/>
      <c r="H81" s="413"/>
      <c r="I81" s="698"/>
      <c r="J81" s="125"/>
      <c r="K81" s="360"/>
      <c r="L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row>
    <row r="82" spans="1:1880" x14ac:dyDescent="0.3">
      <c r="A82" s="67"/>
      <c r="B82" s="446" t="s">
        <v>27</v>
      </c>
      <c r="C82" s="447"/>
      <c r="D82" s="314"/>
      <c r="E82" s="314"/>
      <c r="F82" s="326"/>
      <c r="G82" s="409"/>
      <c r="H82" s="407"/>
      <c r="I82" s="698"/>
      <c r="J82"/>
      <c r="K82" s="360"/>
    </row>
    <row r="83" spans="1:1880" ht="105.6" customHeight="1" x14ac:dyDescent="0.3">
      <c r="A83" s="67">
        <v>512</v>
      </c>
      <c r="B83" s="183"/>
      <c r="C83" s="311" t="s">
        <v>65</v>
      </c>
      <c r="D83" s="17" t="s">
        <v>274</v>
      </c>
      <c r="E83" s="260" t="e">
        <f>INDEX('PY1 Data(H)'!$A$1:$CZ$281,MATCH('Unit Data from Audit Worksheet'!$A83,'PY1 Data(H)'!$A$1:$A$281,0),MATCH('Unit Data from Audit Worksheet'!$D$2,'PY1 Data(H)'!$A$1:$CZ$1,0))</f>
        <v>#N/A</v>
      </c>
      <c r="F83" s="128">
        <v>0</v>
      </c>
      <c r="G83" s="402">
        <f>IF(F83&lt;0,"Error: Enter as positive.",)</f>
        <v>0</v>
      </c>
      <c r="H83" s="407"/>
      <c r="I83" s="698"/>
      <c r="J83"/>
      <c r="K83" s="360"/>
    </row>
    <row r="84" spans="1:1880" s="290" customFormat="1" ht="33" customHeight="1" x14ac:dyDescent="0.3">
      <c r="A84" s="67"/>
      <c r="B84" s="522" t="s">
        <v>140</v>
      </c>
      <c r="C84" s="452"/>
      <c r="D84" s="60"/>
      <c r="E84" s="414"/>
      <c r="F84" s="288"/>
      <c r="G84" s="415"/>
      <c r="H84" s="407"/>
      <c r="I84" s="698"/>
      <c r="J84"/>
      <c r="K84" s="360"/>
      <c r="L84"/>
      <c r="M84" s="16"/>
      <c r="N84" s="130"/>
      <c r="O84" s="16"/>
      <c r="P84" s="16"/>
      <c r="Q84" s="16"/>
      <c r="R84" s="16"/>
      <c r="S84" s="16"/>
      <c r="T84" s="16"/>
      <c r="U84" s="16"/>
      <c r="V84" s="16"/>
      <c r="W84" s="16"/>
      <c r="X84" s="16"/>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c r="IC84" s="16"/>
      <c r="ID84" s="16"/>
      <c r="IE84" s="16"/>
      <c r="IF84" s="16"/>
      <c r="IG84" s="16"/>
      <c r="IH84" s="16"/>
      <c r="II84" s="16"/>
      <c r="IJ84" s="16"/>
      <c r="IK84" s="16"/>
      <c r="IL84" s="16"/>
      <c r="IM84" s="16"/>
      <c r="IN84" s="16"/>
      <c r="IO84" s="16"/>
      <c r="IP84" s="16"/>
      <c r="IQ84" s="16"/>
      <c r="IR84" s="16"/>
      <c r="IS84" s="16"/>
      <c r="IT84" s="16"/>
      <c r="IU84" s="16"/>
      <c r="IV84" s="16"/>
      <c r="IW84" s="16"/>
      <c r="IX84" s="16"/>
      <c r="IY84" s="16"/>
      <c r="IZ84" s="16"/>
      <c r="JA84" s="16"/>
      <c r="JB84" s="16"/>
      <c r="JC84" s="16"/>
      <c r="JD84" s="16"/>
      <c r="JE84" s="16"/>
      <c r="JF84" s="16"/>
      <c r="JG84" s="16"/>
      <c r="JH84" s="16"/>
      <c r="JI84" s="16"/>
      <c r="JJ84" s="16"/>
      <c r="JK84" s="16"/>
      <c r="JL84" s="16"/>
      <c r="JM84" s="16"/>
      <c r="JN84" s="16"/>
      <c r="JO84" s="16"/>
      <c r="JP84" s="16"/>
      <c r="JQ84" s="16"/>
      <c r="JR84" s="16"/>
      <c r="JS84" s="16"/>
      <c r="JT84" s="16"/>
      <c r="JU84" s="16"/>
      <c r="JV84" s="16"/>
      <c r="JW84" s="16"/>
      <c r="JX84" s="16"/>
      <c r="JY84" s="16"/>
      <c r="JZ84" s="16"/>
      <c r="KA84" s="16"/>
      <c r="KB84" s="16"/>
      <c r="KC84" s="16"/>
      <c r="KD84" s="16"/>
      <c r="KE84" s="16"/>
      <c r="KF84" s="16"/>
      <c r="KG84" s="16"/>
      <c r="KH84" s="16"/>
      <c r="KI84" s="16"/>
      <c r="KJ84" s="16"/>
      <c r="KK84" s="16"/>
      <c r="KL84" s="16"/>
      <c r="KM84" s="16"/>
      <c r="KN84" s="16"/>
      <c r="KO84" s="16"/>
      <c r="KP84" s="16"/>
      <c r="KQ84" s="16"/>
      <c r="KR84" s="16"/>
      <c r="KS84" s="16"/>
      <c r="KT84" s="16"/>
      <c r="KU84" s="16"/>
      <c r="KV84" s="16"/>
      <c r="KW84" s="16"/>
      <c r="KX84" s="16"/>
      <c r="KY84" s="16"/>
      <c r="KZ84" s="16"/>
      <c r="LA84" s="16"/>
      <c r="LB84" s="16"/>
      <c r="LC84" s="16"/>
      <c r="LD84" s="16"/>
      <c r="LE84" s="16"/>
      <c r="LF84" s="16"/>
      <c r="LG84" s="16"/>
      <c r="LH84" s="16"/>
      <c r="LI84" s="16"/>
      <c r="LJ84" s="16"/>
      <c r="LK84" s="16"/>
      <c r="LL84" s="16"/>
      <c r="LM84" s="16"/>
      <c r="LN84" s="16"/>
      <c r="LO84" s="16"/>
      <c r="LP84" s="16"/>
      <c r="LQ84" s="16"/>
      <c r="LR84" s="16"/>
      <c r="LS84" s="16"/>
      <c r="LT84" s="16"/>
      <c r="LU84" s="16"/>
      <c r="LV84" s="16"/>
      <c r="LW84" s="16"/>
      <c r="LX84" s="16"/>
      <c r="LY84" s="16"/>
      <c r="LZ84" s="16"/>
      <c r="MA84" s="16"/>
      <c r="MB84" s="16"/>
      <c r="MC84" s="16"/>
      <c r="MD84" s="16"/>
      <c r="ME84" s="16"/>
      <c r="MF84" s="16"/>
      <c r="MG84" s="16"/>
      <c r="MH84" s="16"/>
      <c r="MI84" s="16"/>
      <c r="MJ84" s="16"/>
      <c r="MK84" s="16"/>
      <c r="ML84" s="16"/>
      <c r="MM84" s="16"/>
      <c r="MN84" s="16"/>
      <c r="MO84" s="16"/>
      <c r="MP84" s="16"/>
      <c r="MQ84" s="16"/>
      <c r="MR84" s="16"/>
      <c r="MS84" s="16"/>
      <c r="MT84" s="16"/>
      <c r="MU84" s="16"/>
      <c r="MV84" s="16"/>
      <c r="MW84" s="16"/>
      <c r="MX84" s="16"/>
      <c r="MY84" s="16"/>
      <c r="MZ84" s="16"/>
      <c r="NA84" s="16"/>
      <c r="NB84" s="16"/>
      <c r="NC84" s="16"/>
      <c r="ND84" s="16"/>
      <c r="NE84" s="16"/>
      <c r="NF84" s="16"/>
      <c r="NG84" s="16"/>
      <c r="NH84" s="16"/>
      <c r="NI84" s="16"/>
      <c r="NJ84" s="16"/>
      <c r="NK84" s="16"/>
      <c r="NL84" s="16"/>
      <c r="NM84" s="16"/>
      <c r="NN84" s="16"/>
      <c r="NO84" s="16"/>
      <c r="NP84" s="16"/>
      <c r="NQ84" s="16"/>
      <c r="NR84" s="16"/>
      <c r="NS84" s="16"/>
      <c r="NT84" s="16"/>
      <c r="NU84" s="16"/>
      <c r="NV84" s="16"/>
      <c r="NW84" s="16"/>
      <c r="NX84" s="16"/>
      <c r="NY84" s="16"/>
      <c r="NZ84" s="16"/>
      <c r="OA84" s="16"/>
      <c r="OB84" s="16"/>
      <c r="OC84" s="16"/>
      <c r="OD84" s="16"/>
      <c r="OE84" s="16"/>
      <c r="OF84" s="16"/>
      <c r="OG84" s="16"/>
      <c r="OH84" s="16"/>
      <c r="OI84" s="16"/>
      <c r="OJ84" s="16"/>
      <c r="OK84" s="16"/>
      <c r="OL84" s="16"/>
      <c r="OM84" s="16"/>
      <c r="ON84" s="16"/>
      <c r="OO84" s="16"/>
      <c r="OP84" s="16"/>
      <c r="OQ84" s="16"/>
      <c r="OR84" s="16"/>
      <c r="OS84" s="16"/>
      <c r="OT84" s="16"/>
      <c r="OU84" s="16"/>
      <c r="OV84" s="16"/>
      <c r="OW84" s="16"/>
      <c r="OX84" s="16"/>
      <c r="OY84" s="16"/>
      <c r="OZ84" s="16"/>
      <c r="PA84" s="16"/>
      <c r="PB84" s="16"/>
      <c r="PC84" s="16"/>
      <c r="PD84" s="16"/>
      <c r="PE84" s="16"/>
      <c r="PF84" s="16"/>
      <c r="PG84" s="16"/>
      <c r="PH84" s="16"/>
      <c r="PI84" s="16"/>
      <c r="PJ84" s="16"/>
      <c r="PK84" s="16"/>
      <c r="PL84" s="16"/>
      <c r="PM84" s="16"/>
      <c r="PN84" s="16"/>
      <c r="PO84" s="16"/>
      <c r="PP84" s="16"/>
      <c r="PQ84" s="16"/>
      <c r="PR84" s="16"/>
      <c r="PS84" s="16"/>
      <c r="PT84" s="16"/>
      <c r="PU84" s="16"/>
      <c r="PV84" s="16"/>
      <c r="PW84" s="16"/>
      <c r="PX84" s="16"/>
      <c r="PY84" s="16"/>
      <c r="PZ84" s="16"/>
      <c r="QA84" s="16"/>
      <c r="QB84" s="16"/>
      <c r="QC84" s="16"/>
      <c r="QD84" s="16"/>
      <c r="QE84" s="16"/>
      <c r="QF84" s="16"/>
      <c r="QG84" s="16"/>
      <c r="QH84" s="16"/>
      <c r="QI84" s="16"/>
      <c r="QJ84" s="16"/>
      <c r="QK84" s="16"/>
      <c r="QL84" s="16"/>
      <c r="QM84" s="16"/>
      <c r="QN84" s="16"/>
      <c r="QO84" s="16"/>
      <c r="QP84" s="16"/>
      <c r="QQ84" s="16"/>
      <c r="QR84" s="16"/>
      <c r="QS84" s="16"/>
      <c r="QT84" s="16"/>
      <c r="QU84" s="16"/>
      <c r="QV84" s="16"/>
      <c r="QW84" s="16"/>
      <c r="QX84" s="16"/>
      <c r="QY84" s="16"/>
      <c r="QZ84" s="16"/>
      <c r="RA84" s="16"/>
      <c r="RB84" s="16"/>
      <c r="RC84" s="16"/>
      <c r="RD84" s="16"/>
      <c r="RE84" s="16"/>
      <c r="RF84" s="16"/>
      <c r="RG84" s="16"/>
      <c r="RH84" s="16"/>
      <c r="RI84" s="16"/>
      <c r="RJ84" s="16"/>
      <c r="RK84" s="16"/>
      <c r="RL84" s="16"/>
      <c r="RM84" s="16"/>
      <c r="RN84" s="16"/>
      <c r="RO84" s="16"/>
      <c r="RP84" s="16"/>
      <c r="RQ84" s="16"/>
      <c r="RR84" s="16"/>
      <c r="RS84" s="16"/>
      <c r="RT84" s="16"/>
      <c r="RU84" s="16"/>
      <c r="RV84" s="16"/>
      <c r="RW84" s="16"/>
      <c r="RX84" s="16"/>
      <c r="RY84" s="16"/>
      <c r="RZ84" s="16"/>
      <c r="SA84" s="16"/>
      <c r="SB84" s="16"/>
      <c r="SC84" s="16"/>
      <c r="SD84" s="16"/>
      <c r="SE84" s="16"/>
      <c r="SF84" s="16"/>
      <c r="SG84" s="16"/>
      <c r="SH84" s="16"/>
      <c r="SI84" s="16"/>
      <c r="SJ84" s="16"/>
      <c r="SK84" s="16"/>
      <c r="SL84" s="16"/>
      <c r="SM84" s="16"/>
      <c r="SN84" s="16"/>
      <c r="SO84" s="16"/>
      <c r="SP84" s="16"/>
      <c r="SQ84" s="16"/>
      <c r="SR84" s="16"/>
      <c r="SS84" s="16"/>
      <c r="ST84" s="16"/>
      <c r="SU84" s="16"/>
      <c r="SV84" s="16"/>
      <c r="SW84" s="16"/>
      <c r="SX84" s="16"/>
      <c r="SY84" s="16"/>
      <c r="SZ84" s="16"/>
      <c r="TA84" s="16"/>
      <c r="TB84" s="16"/>
      <c r="TC84" s="16"/>
      <c r="TD84" s="16"/>
      <c r="TE84" s="16"/>
      <c r="TF84" s="16"/>
      <c r="TG84" s="16"/>
      <c r="TH84" s="16"/>
      <c r="TI84" s="16"/>
      <c r="TJ84" s="16"/>
      <c r="TK84" s="16"/>
      <c r="TL84" s="16"/>
      <c r="TM84" s="16"/>
      <c r="TN84" s="16"/>
      <c r="TO84" s="16"/>
      <c r="TP84" s="16"/>
      <c r="TQ84" s="16"/>
      <c r="TR84" s="16"/>
      <c r="TS84" s="16"/>
      <c r="TT84" s="16"/>
      <c r="TU84" s="16"/>
      <c r="TV84" s="16"/>
      <c r="TW84" s="16"/>
      <c r="TX84" s="16"/>
      <c r="TY84" s="16"/>
      <c r="TZ84" s="16"/>
      <c r="UA84" s="16"/>
      <c r="UB84" s="16"/>
      <c r="UC84" s="16"/>
      <c r="UD84" s="16"/>
      <c r="UE84" s="16"/>
      <c r="UF84" s="16"/>
      <c r="UG84" s="16"/>
      <c r="UH84" s="16"/>
      <c r="UI84" s="16"/>
      <c r="UJ84" s="16"/>
      <c r="UK84" s="16"/>
      <c r="UL84" s="16"/>
      <c r="UM84" s="16"/>
      <c r="UN84" s="16"/>
      <c r="UO84" s="16"/>
      <c r="UP84" s="16"/>
      <c r="UQ84" s="16"/>
      <c r="UR84" s="16"/>
      <c r="US84" s="16"/>
      <c r="UT84" s="16"/>
      <c r="UU84" s="16"/>
      <c r="UV84" s="16"/>
      <c r="UW84" s="16"/>
      <c r="UX84" s="16"/>
      <c r="UY84" s="16"/>
      <c r="UZ84" s="16"/>
      <c r="VA84" s="16"/>
      <c r="VB84" s="16"/>
      <c r="VC84" s="16"/>
      <c r="VD84" s="16"/>
      <c r="VE84" s="16"/>
      <c r="VF84" s="16"/>
      <c r="VG84" s="16"/>
      <c r="VH84" s="16"/>
      <c r="VI84" s="16"/>
      <c r="VJ84" s="16"/>
      <c r="VK84" s="16"/>
      <c r="VL84" s="16"/>
      <c r="VM84" s="16"/>
      <c r="VN84" s="16"/>
      <c r="VO84" s="16"/>
      <c r="VP84" s="16"/>
      <c r="VQ84" s="16"/>
      <c r="VR84" s="16"/>
      <c r="VS84" s="16"/>
      <c r="VT84" s="16"/>
      <c r="VU84" s="16"/>
      <c r="VV84" s="16"/>
      <c r="VW84" s="16"/>
      <c r="VX84" s="16"/>
      <c r="VY84" s="16"/>
      <c r="VZ84" s="16"/>
      <c r="WA84" s="16"/>
      <c r="WB84" s="16"/>
      <c r="WC84" s="16"/>
      <c r="WD84" s="16"/>
      <c r="WE84" s="16"/>
      <c r="WF84" s="16"/>
      <c r="WG84" s="16"/>
      <c r="WH84" s="16"/>
      <c r="WI84" s="16"/>
      <c r="WJ84" s="16"/>
      <c r="WK84" s="16"/>
      <c r="WL84" s="16"/>
      <c r="WM84" s="16"/>
      <c r="WN84" s="16"/>
      <c r="WO84" s="16"/>
      <c r="WP84" s="16"/>
      <c r="WQ84" s="16"/>
      <c r="WR84" s="16"/>
      <c r="WS84" s="16"/>
      <c r="WT84" s="16"/>
      <c r="WU84" s="16"/>
      <c r="WV84" s="16"/>
      <c r="WW84" s="16"/>
      <c r="WX84" s="16"/>
      <c r="WY84" s="16"/>
      <c r="WZ84" s="16"/>
      <c r="XA84" s="16"/>
      <c r="XB84" s="16"/>
      <c r="XC84" s="16"/>
      <c r="XD84" s="16"/>
      <c r="XE84" s="16"/>
      <c r="XF84" s="16"/>
      <c r="XG84" s="16"/>
      <c r="XH84" s="16"/>
      <c r="XI84" s="16"/>
      <c r="XJ84" s="16"/>
      <c r="XK84" s="16"/>
      <c r="XL84" s="16"/>
      <c r="XM84" s="16"/>
      <c r="XN84" s="16"/>
      <c r="XO84" s="16"/>
      <c r="XP84" s="16"/>
      <c r="XQ84" s="16"/>
      <c r="XR84" s="16"/>
      <c r="XS84" s="16"/>
      <c r="XT84" s="16"/>
      <c r="XU84" s="16"/>
      <c r="XV84" s="16"/>
      <c r="XW84" s="16"/>
      <c r="XX84" s="16"/>
      <c r="XY84" s="16"/>
      <c r="XZ84" s="16"/>
      <c r="YA84" s="16"/>
      <c r="YB84" s="16"/>
      <c r="YC84" s="16"/>
      <c r="YD84" s="16"/>
      <c r="YE84" s="16"/>
      <c r="YF84" s="16"/>
      <c r="YG84" s="16"/>
      <c r="YH84" s="16"/>
      <c r="YI84" s="16"/>
      <c r="YJ84" s="16"/>
      <c r="YK84" s="16"/>
      <c r="YL84" s="16"/>
      <c r="YM84" s="16"/>
      <c r="YN84" s="16"/>
      <c r="YO84" s="16"/>
      <c r="YP84" s="16"/>
      <c r="YQ84" s="16"/>
      <c r="YR84" s="16"/>
      <c r="YS84" s="16"/>
      <c r="YT84" s="16"/>
      <c r="YU84" s="16"/>
      <c r="YV84" s="16"/>
      <c r="YW84" s="16"/>
      <c r="YX84" s="16"/>
      <c r="YY84" s="16"/>
      <c r="YZ84" s="16"/>
      <c r="ZA84" s="16"/>
      <c r="ZB84" s="16"/>
      <c r="ZC84" s="16"/>
      <c r="ZD84" s="16"/>
      <c r="ZE84" s="16"/>
      <c r="ZF84" s="16"/>
      <c r="ZG84" s="16"/>
      <c r="ZH84" s="16"/>
      <c r="ZI84" s="16"/>
      <c r="ZJ84" s="16"/>
      <c r="ZK84" s="16"/>
      <c r="ZL84" s="16"/>
      <c r="ZM84" s="16"/>
      <c r="ZN84" s="16"/>
      <c r="ZO84" s="16"/>
      <c r="ZP84" s="16"/>
      <c r="ZQ84" s="16"/>
      <c r="ZR84" s="16"/>
      <c r="ZS84" s="16"/>
      <c r="ZT84" s="16"/>
      <c r="ZU84" s="16"/>
      <c r="ZV84" s="16"/>
      <c r="ZW84" s="16"/>
      <c r="ZX84" s="16"/>
      <c r="ZY84" s="16"/>
      <c r="ZZ84" s="16"/>
      <c r="AAA84" s="16"/>
      <c r="AAB84" s="16"/>
      <c r="AAC84" s="16"/>
      <c r="AAD84" s="16"/>
      <c r="AAE84" s="16"/>
      <c r="AAF84" s="16"/>
      <c r="AAG84" s="16"/>
      <c r="AAH84" s="16"/>
      <c r="AAI84" s="16"/>
      <c r="AAJ84" s="16"/>
      <c r="AAK84" s="16"/>
      <c r="AAL84" s="16"/>
      <c r="AAM84" s="16"/>
      <c r="AAN84" s="16"/>
      <c r="AAO84" s="16"/>
      <c r="AAP84" s="16"/>
      <c r="AAQ84" s="16"/>
      <c r="AAR84" s="16"/>
      <c r="AAS84" s="16"/>
      <c r="AAT84" s="16"/>
      <c r="AAU84" s="16"/>
      <c r="AAV84" s="16"/>
      <c r="AAW84" s="16"/>
      <c r="AAX84" s="16"/>
      <c r="AAY84" s="16"/>
      <c r="AAZ84" s="16"/>
      <c r="ABA84" s="16"/>
      <c r="ABB84" s="16"/>
      <c r="ABC84" s="16"/>
      <c r="ABD84" s="16"/>
      <c r="ABE84" s="16"/>
      <c r="ABF84" s="16"/>
      <c r="ABG84" s="16"/>
      <c r="ABH84" s="16"/>
      <c r="ABI84" s="16"/>
      <c r="ABJ84" s="16"/>
      <c r="ABK84" s="16"/>
      <c r="ABL84" s="16"/>
      <c r="ABM84" s="16"/>
      <c r="ABN84" s="16"/>
      <c r="ABO84" s="16"/>
      <c r="ABP84" s="16"/>
      <c r="ABQ84" s="16"/>
      <c r="ABR84" s="16"/>
      <c r="ABS84" s="16"/>
      <c r="ABT84" s="16"/>
      <c r="ABU84" s="16"/>
      <c r="ABV84" s="16"/>
      <c r="ABW84" s="16"/>
      <c r="ABX84" s="16"/>
      <c r="ABY84" s="16"/>
      <c r="ABZ84" s="16"/>
      <c r="ACA84" s="16"/>
      <c r="ACB84" s="16"/>
      <c r="ACC84" s="16"/>
      <c r="ACD84" s="16"/>
      <c r="ACE84" s="16"/>
      <c r="ACF84" s="16"/>
      <c r="ACG84" s="16"/>
      <c r="ACH84" s="16"/>
      <c r="ACI84" s="16"/>
      <c r="ACJ84" s="16"/>
      <c r="ACK84" s="16"/>
      <c r="ACL84" s="16"/>
      <c r="ACM84" s="16"/>
      <c r="ACN84" s="16"/>
      <c r="ACO84" s="16"/>
      <c r="ACP84" s="16"/>
      <c r="ACQ84" s="16"/>
      <c r="ACR84" s="16"/>
      <c r="ACS84" s="16"/>
      <c r="ACT84" s="16"/>
      <c r="ACU84" s="16"/>
      <c r="ACV84" s="16"/>
      <c r="ACW84" s="16"/>
      <c r="ACX84" s="16"/>
      <c r="ACY84" s="16"/>
      <c r="ACZ84" s="16"/>
      <c r="ADA84" s="16"/>
      <c r="ADB84" s="16"/>
      <c r="ADC84" s="16"/>
      <c r="ADD84" s="16"/>
      <c r="ADE84" s="16"/>
      <c r="ADF84" s="16"/>
      <c r="ADG84" s="16"/>
      <c r="ADH84" s="16"/>
      <c r="ADI84" s="16"/>
      <c r="ADJ84" s="16"/>
      <c r="ADK84" s="16"/>
      <c r="ADL84" s="16"/>
      <c r="ADM84" s="16"/>
      <c r="ADN84" s="16"/>
      <c r="ADO84" s="16"/>
      <c r="ADP84" s="16"/>
      <c r="ADQ84" s="16"/>
      <c r="ADR84" s="16"/>
      <c r="ADS84" s="16"/>
      <c r="ADT84" s="16"/>
      <c r="ADU84" s="16"/>
      <c r="ADV84" s="16"/>
      <c r="ADW84" s="16"/>
      <c r="ADX84" s="16"/>
      <c r="ADY84" s="16"/>
      <c r="ADZ84" s="16"/>
      <c r="AEA84" s="16"/>
      <c r="AEB84" s="16"/>
      <c r="AEC84" s="16"/>
      <c r="AED84" s="16"/>
      <c r="AEE84" s="16"/>
      <c r="AEF84" s="16"/>
      <c r="AEG84" s="16"/>
      <c r="AEH84" s="16"/>
      <c r="AEI84" s="16"/>
      <c r="AEJ84" s="16"/>
      <c r="AEK84" s="16"/>
      <c r="AEL84" s="16"/>
      <c r="AEM84" s="16"/>
      <c r="AEN84" s="16"/>
      <c r="AEO84" s="16"/>
      <c r="AEP84" s="16"/>
      <c r="AEQ84" s="16"/>
      <c r="AER84" s="16"/>
      <c r="AES84" s="16"/>
      <c r="AET84" s="16"/>
      <c r="AEU84" s="16"/>
      <c r="AEV84" s="16"/>
      <c r="AEW84" s="16"/>
      <c r="AEX84" s="16"/>
      <c r="AEY84" s="16"/>
      <c r="AEZ84" s="16"/>
      <c r="AFA84" s="16"/>
      <c r="AFB84" s="16"/>
      <c r="AFC84" s="16"/>
      <c r="AFD84" s="16"/>
      <c r="AFE84" s="16"/>
      <c r="AFF84" s="16"/>
      <c r="AFG84" s="16"/>
      <c r="AFH84" s="16"/>
      <c r="AFI84" s="16"/>
      <c r="AFJ84" s="16"/>
      <c r="AFK84" s="16"/>
      <c r="AFL84" s="16"/>
      <c r="AFM84" s="16"/>
      <c r="AFN84" s="16"/>
      <c r="AFO84" s="16"/>
      <c r="AFP84" s="16"/>
      <c r="AFQ84" s="16"/>
      <c r="AFR84" s="16"/>
      <c r="AFS84" s="16"/>
      <c r="AFT84" s="16"/>
      <c r="AFU84" s="16"/>
      <c r="AFV84" s="16"/>
      <c r="AFW84" s="16"/>
      <c r="AFX84" s="16"/>
      <c r="AFY84" s="16"/>
      <c r="AFZ84" s="16"/>
      <c r="AGA84" s="16"/>
      <c r="AGB84" s="16"/>
      <c r="AGC84" s="16"/>
      <c r="AGD84" s="16"/>
      <c r="AGE84" s="16"/>
      <c r="AGF84" s="16"/>
      <c r="AGG84" s="16"/>
      <c r="AGH84" s="16"/>
      <c r="AGI84" s="16"/>
      <c r="AGJ84" s="16"/>
      <c r="AGK84" s="16"/>
      <c r="AGL84" s="16"/>
      <c r="AGM84" s="16"/>
      <c r="AGN84" s="16"/>
      <c r="AGO84" s="16"/>
      <c r="AGP84" s="16"/>
      <c r="AGQ84" s="16"/>
      <c r="AGR84" s="16"/>
      <c r="AGS84" s="16"/>
      <c r="AGT84" s="16"/>
      <c r="AGU84" s="16"/>
      <c r="AGV84" s="16"/>
      <c r="AGW84" s="16"/>
      <c r="AGX84" s="16"/>
      <c r="AGY84" s="16"/>
      <c r="AGZ84" s="16"/>
      <c r="AHA84" s="16"/>
      <c r="AHB84" s="16"/>
      <c r="AHC84" s="16"/>
      <c r="AHD84" s="16"/>
      <c r="AHE84" s="16"/>
      <c r="AHF84" s="16"/>
      <c r="AHG84" s="16"/>
      <c r="AHH84" s="16"/>
      <c r="AHI84" s="16"/>
      <c r="AHJ84" s="16"/>
      <c r="AHK84" s="16"/>
      <c r="AHL84" s="16"/>
      <c r="AHM84" s="16"/>
      <c r="AHN84" s="16"/>
      <c r="AHO84" s="16"/>
      <c r="AHP84" s="16"/>
      <c r="AHQ84" s="16"/>
      <c r="AHR84" s="16"/>
      <c r="AHS84" s="16"/>
      <c r="AHT84" s="16"/>
      <c r="AHU84" s="16"/>
      <c r="AHV84" s="16"/>
      <c r="AHW84" s="16"/>
      <c r="AHX84" s="16"/>
      <c r="AHY84" s="16"/>
      <c r="AHZ84" s="16"/>
      <c r="AIA84" s="16"/>
      <c r="AIB84" s="16"/>
      <c r="AIC84" s="16"/>
      <c r="AID84" s="16"/>
      <c r="AIE84" s="16"/>
      <c r="AIF84" s="16"/>
      <c r="AIG84" s="16"/>
      <c r="AIH84" s="16"/>
      <c r="AII84" s="16"/>
      <c r="AIJ84" s="16"/>
      <c r="AIK84" s="16"/>
      <c r="AIL84" s="16"/>
      <c r="AIM84" s="16"/>
      <c r="AIN84" s="16"/>
      <c r="AIO84" s="16"/>
      <c r="AIP84" s="16"/>
      <c r="AIQ84" s="16"/>
      <c r="AIR84" s="16"/>
      <c r="AIS84" s="16"/>
      <c r="AIT84" s="16"/>
      <c r="AIU84" s="16"/>
      <c r="AIV84" s="16"/>
      <c r="AIW84" s="16"/>
      <c r="AIX84" s="16"/>
      <c r="AIY84" s="16"/>
      <c r="AIZ84" s="16"/>
      <c r="AJA84" s="16"/>
      <c r="AJB84" s="16"/>
      <c r="AJC84" s="16"/>
      <c r="AJD84" s="16"/>
      <c r="AJE84" s="16"/>
      <c r="AJF84" s="16"/>
      <c r="AJG84" s="16"/>
      <c r="AJH84" s="16"/>
      <c r="AJI84" s="16"/>
      <c r="AJJ84" s="16"/>
      <c r="AJK84" s="16"/>
      <c r="AJL84" s="16"/>
      <c r="AJM84" s="16"/>
      <c r="AJN84" s="16"/>
      <c r="AJO84" s="16"/>
      <c r="AJP84" s="16"/>
      <c r="AJQ84" s="16"/>
      <c r="AJR84" s="16"/>
      <c r="AJS84" s="16"/>
      <c r="AJT84" s="16"/>
      <c r="AJU84" s="16"/>
      <c r="AJV84" s="16"/>
      <c r="AJW84" s="16"/>
      <c r="AJX84" s="16"/>
      <c r="AJY84" s="16"/>
      <c r="AJZ84" s="16"/>
      <c r="AKA84" s="16"/>
      <c r="AKB84" s="16"/>
      <c r="AKC84" s="16"/>
      <c r="AKD84" s="16"/>
      <c r="AKE84" s="16"/>
      <c r="AKF84" s="16"/>
      <c r="AKG84" s="16"/>
      <c r="AKH84" s="16"/>
      <c r="AKI84" s="16"/>
      <c r="AKJ84" s="16"/>
      <c r="AKK84" s="16"/>
      <c r="AKL84" s="16"/>
      <c r="AKM84" s="16"/>
      <c r="AKN84" s="16"/>
      <c r="AKO84" s="16"/>
      <c r="AKP84" s="16"/>
      <c r="AKQ84" s="16"/>
      <c r="AKR84" s="16"/>
      <c r="AKS84" s="16"/>
      <c r="AKT84" s="16"/>
      <c r="AKU84" s="16"/>
      <c r="AKV84" s="16"/>
      <c r="AKW84" s="16"/>
      <c r="AKX84" s="16"/>
      <c r="AKY84" s="16"/>
      <c r="AKZ84" s="16"/>
      <c r="ALA84" s="16"/>
      <c r="ALB84" s="16"/>
      <c r="ALC84" s="16"/>
      <c r="ALD84" s="16"/>
      <c r="ALE84" s="16"/>
      <c r="ALF84" s="16"/>
      <c r="ALG84" s="16"/>
      <c r="ALH84" s="16"/>
      <c r="ALI84" s="16"/>
      <c r="ALJ84" s="16"/>
      <c r="ALK84" s="16"/>
      <c r="ALL84" s="16"/>
      <c r="ALM84" s="16"/>
      <c r="ALN84" s="16"/>
      <c r="ALO84" s="16"/>
      <c r="ALP84" s="16"/>
      <c r="ALQ84" s="16"/>
      <c r="ALR84" s="16"/>
      <c r="ALS84" s="16"/>
      <c r="ALT84" s="16"/>
      <c r="ALU84" s="16"/>
      <c r="ALV84" s="16"/>
      <c r="ALW84" s="16"/>
      <c r="ALX84" s="16"/>
      <c r="ALY84" s="16"/>
      <c r="ALZ84" s="16"/>
      <c r="AMA84" s="16"/>
      <c r="AMB84" s="16"/>
      <c r="AMC84" s="16"/>
      <c r="AMD84" s="16"/>
      <c r="AME84" s="16"/>
      <c r="AMF84" s="16"/>
      <c r="AMG84" s="16"/>
      <c r="AMH84" s="16"/>
      <c r="AMI84" s="16"/>
      <c r="AMJ84" s="16"/>
      <c r="AMK84" s="16"/>
      <c r="AML84" s="16"/>
      <c r="AMM84" s="16"/>
      <c r="AMN84" s="16"/>
      <c r="AMO84" s="16"/>
      <c r="AMP84" s="16"/>
      <c r="AMQ84" s="16"/>
      <c r="AMR84" s="16"/>
      <c r="AMS84" s="16"/>
      <c r="AMT84" s="16"/>
      <c r="AMU84" s="16"/>
      <c r="AMV84" s="16"/>
      <c r="AMW84" s="16"/>
      <c r="AMX84" s="16"/>
      <c r="AMY84" s="16"/>
      <c r="AMZ84" s="16"/>
      <c r="ANA84" s="16"/>
      <c r="ANB84" s="16"/>
      <c r="ANC84" s="16"/>
      <c r="AND84" s="16"/>
      <c r="ANE84" s="16"/>
      <c r="ANF84" s="16"/>
      <c r="ANG84" s="16"/>
      <c r="ANH84" s="16"/>
      <c r="ANI84" s="16"/>
      <c r="ANJ84" s="16"/>
      <c r="ANK84" s="16"/>
      <c r="ANL84" s="16"/>
      <c r="ANM84" s="16"/>
      <c r="ANN84" s="16"/>
      <c r="ANO84" s="16"/>
      <c r="ANP84" s="16"/>
      <c r="ANQ84" s="16"/>
      <c r="ANR84" s="16"/>
      <c r="ANS84" s="16"/>
      <c r="ANT84" s="16"/>
      <c r="ANU84" s="16"/>
      <c r="ANV84" s="16"/>
      <c r="ANW84" s="16"/>
      <c r="ANX84" s="16"/>
      <c r="ANY84" s="16"/>
      <c r="ANZ84" s="16"/>
      <c r="AOA84" s="16"/>
      <c r="AOB84" s="16"/>
      <c r="AOC84" s="16"/>
      <c r="AOD84" s="16"/>
      <c r="AOE84" s="16"/>
      <c r="AOF84" s="16"/>
      <c r="AOG84" s="16"/>
      <c r="AOH84" s="16"/>
      <c r="AOI84" s="16"/>
      <c r="AOJ84" s="16"/>
      <c r="AOK84" s="16"/>
      <c r="AOL84" s="16"/>
      <c r="AOM84" s="16"/>
      <c r="AON84" s="16"/>
      <c r="AOO84" s="16"/>
      <c r="AOP84" s="16"/>
      <c r="AOQ84" s="16"/>
      <c r="AOR84" s="16"/>
      <c r="AOS84" s="16"/>
      <c r="AOT84" s="16"/>
      <c r="AOU84" s="16"/>
      <c r="AOV84" s="16"/>
      <c r="AOW84" s="16"/>
      <c r="AOX84" s="16"/>
      <c r="AOY84" s="16"/>
      <c r="AOZ84" s="16"/>
      <c r="APA84" s="16"/>
      <c r="APB84" s="16"/>
      <c r="APC84" s="16"/>
      <c r="APD84" s="16"/>
      <c r="APE84" s="16"/>
      <c r="APF84" s="16"/>
      <c r="APG84" s="16"/>
      <c r="APH84" s="16"/>
      <c r="API84" s="16"/>
      <c r="APJ84" s="16"/>
      <c r="APK84" s="16"/>
      <c r="APL84" s="16"/>
      <c r="APM84" s="16"/>
      <c r="APN84" s="16"/>
      <c r="APO84" s="16"/>
      <c r="APP84" s="16"/>
      <c r="APQ84" s="16"/>
      <c r="APR84" s="16"/>
      <c r="APS84" s="16"/>
      <c r="APT84" s="16"/>
      <c r="APU84" s="16"/>
      <c r="APV84" s="16"/>
      <c r="APW84" s="16"/>
      <c r="APX84" s="16"/>
      <c r="APY84" s="16"/>
      <c r="APZ84" s="16"/>
      <c r="AQA84" s="16"/>
      <c r="AQB84" s="16"/>
      <c r="AQC84" s="16"/>
      <c r="AQD84" s="16"/>
      <c r="AQE84" s="16"/>
      <c r="AQF84" s="16"/>
      <c r="AQG84" s="16"/>
      <c r="AQH84" s="16"/>
      <c r="AQI84" s="16"/>
      <c r="AQJ84" s="16"/>
      <c r="AQK84" s="16"/>
      <c r="AQL84" s="16"/>
      <c r="AQM84" s="16"/>
      <c r="AQN84" s="16"/>
      <c r="AQO84" s="16"/>
      <c r="AQP84" s="16"/>
      <c r="AQQ84" s="16"/>
      <c r="AQR84" s="16"/>
      <c r="AQS84" s="16"/>
      <c r="AQT84" s="16"/>
      <c r="AQU84" s="16"/>
      <c r="AQV84" s="16"/>
      <c r="AQW84" s="16"/>
      <c r="AQX84" s="16"/>
      <c r="AQY84" s="16"/>
      <c r="AQZ84" s="16"/>
      <c r="ARA84" s="16"/>
      <c r="ARB84" s="16"/>
      <c r="ARC84" s="16"/>
      <c r="ARD84" s="16"/>
      <c r="ARE84" s="16"/>
      <c r="ARF84" s="16"/>
      <c r="ARG84" s="16"/>
      <c r="ARH84" s="16"/>
      <c r="ARI84" s="16"/>
      <c r="ARJ84" s="16"/>
      <c r="ARK84" s="16"/>
      <c r="ARL84" s="16"/>
      <c r="ARM84" s="16"/>
      <c r="ARN84" s="16"/>
      <c r="ARO84" s="16"/>
      <c r="ARP84" s="16"/>
      <c r="ARQ84" s="16"/>
      <c r="ARR84" s="16"/>
      <c r="ARS84" s="16"/>
      <c r="ART84" s="16"/>
      <c r="ARU84" s="16"/>
      <c r="ARV84" s="16"/>
      <c r="ARW84" s="16"/>
      <c r="ARX84" s="16"/>
      <c r="ARY84" s="16"/>
      <c r="ARZ84" s="16"/>
      <c r="ASA84" s="16"/>
      <c r="ASB84" s="16"/>
      <c r="ASC84" s="16"/>
      <c r="ASD84" s="16"/>
      <c r="ASE84" s="16"/>
      <c r="ASF84" s="16"/>
      <c r="ASG84" s="16"/>
      <c r="ASH84" s="16"/>
      <c r="ASI84" s="16"/>
      <c r="ASJ84" s="16"/>
      <c r="ASK84" s="16"/>
      <c r="ASL84" s="16"/>
      <c r="ASM84" s="16"/>
      <c r="ASN84" s="16"/>
      <c r="ASO84" s="16"/>
      <c r="ASP84" s="16"/>
      <c r="ASQ84" s="16"/>
      <c r="ASR84" s="16"/>
      <c r="ASS84" s="16"/>
      <c r="AST84" s="16"/>
      <c r="ASU84" s="16"/>
      <c r="ASV84" s="16"/>
      <c r="ASW84" s="16"/>
      <c r="ASX84" s="16"/>
      <c r="ASY84" s="16"/>
      <c r="ASZ84" s="16"/>
      <c r="ATA84" s="16"/>
      <c r="ATB84" s="16"/>
      <c r="ATC84" s="16"/>
      <c r="ATD84" s="16"/>
      <c r="ATE84" s="16"/>
      <c r="ATF84" s="16"/>
      <c r="ATG84" s="16"/>
      <c r="ATH84" s="16"/>
      <c r="ATI84" s="16"/>
      <c r="ATJ84" s="16"/>
      <c r="ATK84" s="16"/>
      <c r="ATL84" s="16"/>
      <c r="ATM84" s="16"/>
      <c r="ATN84" s="16"/>
      <c r="ATO84" s="16"/>
      <c r="ATP84" s="16"/>
      <c r="ATQ84" s="16"/>
      <c r="ATR84" s="16"/>
      <c r="ATS84" s="16"/>
      <c r="ATT84" s="16"/>
      <c r="ATU84" s="16"/>
      <c r="ATV84" s="16"/>
      <c r="ATW84" s="16"/>
      <c r="ATX84" s="16"/>
      <c r="ATY84" s="16"/>
      <c r="ATZ84" s="16"/>
      <c r="AUA84" s="16"/>
      <c r="AUB84" s="16"/>
      <c r="AUC84" s="16"/>
      <c r="AUD84" s="16"/>
      <c r="AUE84" s="16"/>
      <c r="AUF84" s="16"/>
      <c r="AUG84" s="16"/>
      <c r="AUH84" s="16"/>
      <c r="AUI84" s="16"/>
      <c r="AUJ84" s="16"/>
      <c r="AUK84" s="16"/>
      <c r="AUL84" s="16"/>
      <c r="AUM84" s="16"/>
      <c r="AUN84" s="16"/>
      <c r="AUO84" s="16"/>
      <c r="AUP84" s="16"/>
      <c r="AUQ84" s="16"/>
      <c r="AUR84" s="16"/>
      <c r="AUS84" s="16"/>
      <c r="AUT84" s="16"/>
      <c r="AUU84" s="16"/>
      <c r="AUV84" s="16"/>
      <c r="AUW84" s="16"/>
      <c r="AUX84" s="16"/>
      <c r="AUY84" s="16"/>
      <c r="AUZ84" s="16"/>
      <c r="AVA84" s="16"/>
      <c r="AVB84" s="16"/>
      <c r="AVC84" s="16"/>
      <c r="AVD84" s="16"/>
      <c r="AVE84" s="16"/>
      <c r="AVF84" s="16"/>
      <c r="AVG84" s="16"/>
      <c r="AVH84" s="16"/>
      <c r="AVI84" s="16"/>
      <c r="AVJ84" s="16"/>
      <c r="AVK84" s="16"/>
      <c r="AVL84" s="16"/>
      <c r="AVM84" s="16"/>
      <c r="AVN84" s="16"/>
      <c r="AVO84" s="16"/>
      <c r="AVP84" s="16"/>
      <c r="AVQ84" s="16"/>
      <c r="AVR84" s="16"/>
      <c r="AVS84" s="16"/>
      <c r="AVT84" s="16"/>
      <c r="AVU84" s="16"/>
      <c r="AVV84" s="16"/>
      <c r="AVW84" s="16"/>
      <c r="AVX84" s="16"/>
      <c r="AVY84" s="16"/>
      <c r="AVZ84" s="16"/>
      <c r="AWA84" s="16"/>
      <c r="AWB84" s="16"/>
      <c r="AWC84" s="16"/>
      <c r="AWD84" s="16"/>
      <c r="AWE84" s="16"/>
      <c r="AWF84" s="16"/>
      <c r="AWG84" s="16"/>
      <c r="AWH84" s="16"/>
      <c r="AWI84" s="16"/>
      <c r="AWJ84" s="16"/>
      <c r="AWK84" s="16"/>
      <c r="AWL84" s="16"/>
      <c r="AWM84" s="16"/>
      <c r="AWN84" s="16"/>
      <c r="AWO84" s="16"/>
      <c r="AWP84" s="16"/>
      <c r="AWQ84" s="16"/>
      <c r="AWR84" s="16"/>
      <c r="AWS84" s="16"/>
      <c r="AWT84" s="16"/>
      <c r="AWU84" s="16"/>
      <c r="AWV84" s="16"/>
      <c r="AWW84" s="16"/>
      <c r="AWX84" s="16"/>
      <c r="AWY84" s="16"/>
      <c r="AWZ84" s="16"/>
      <c r="AXA84" s="16"/>
      <c r="AXB84" s="16"/>
      <c r="AXC84" s="16"/>
      <c r="AXD84" s="16"/>
      <c r="AXE84" s="16"/>
      <c r="AXF84" s="16"/>
      <c r="AXG84" s="16"/>
      <c r="AXH84" s="16"/>
      <c r="AXI84" s="16"/>
      <c r="AXJ84" s="16"/>
      <c r="AXK84" s="16"/>
      <c r="AXL84" s="16"/>
      <c r="AXM84" s="16"/>
      <c r="AXN84" s="16"/>
      <c r="AXO84" s="16"/>
      <c r="AXP84" s="16"/>
      <c r="AXQ84" s="16"/>
      <c r="AXR84" s="16"/>
      <c r="AXS84" s="16"/>
      <c r="AXT84" s="16"/>
      <c r="AXU84" s="16"/>
      <c r="AXV84" s="16"/>
      <c r="AXW84" s="16"/>
      <c r="AXX84" s="16"/>
      <c r="AXY84" s="16"/>
      <c r="AXZ84" s="16"/>
      <c r="AYA84" s="16"/>
      <c r="AYB84" s="16"/>
      <c r="AYC84" s="16"/>
      <c r="AYD84" s="16"/>
      <c r="AYE84" s="16"/>
      <c r="AYF84" s="16"/>
      <c r="AYG84" s="16"/>
      <c r="AYH84" s="16"/>
      <c r="AYI84" s="16"/>
      <c r="AYJ84" s="16"/>
      <c r="AYK84" s="16"/>
      <c r="AYL84" s="16"/>
      <c r="AYM84" s="16"/>
      <c r="AYN84" s="16"/>
      <c r="AYO84" s="16"/>
      <c r="AYP84" s="16"/>
      <c r="AYQ84" s="16"/>
      <c r="AYR84" s="16"/>
      <c r="AYS84" s="16"/>
      <c r="AYT84" s="16"/>
      <c r="AYU84" s="16"/>
      <c r="AYV84" s="16"/>
      <c r="AYW84" s="16"/>
      <c r="AYX84" s="16"/>
      <c r="AYY84" s="16"/>
      <c r="AYZ84" s="16"/>
      <c r="AZA84" s="16"/>
      <c r="AZB84" s="16"/>
      <c r="AZC84" s="16"/>
      <c r="AZD84" s="16"/>
      <c r="AZE84" s="16"/>
      <c r="AZF84" s="16"/>
      <c r="AZG84" s="16"/>
      <c r="AZH84" s="16"/>
      <c r="AZI84" s="16"/>
      <c r="AZJ84" s="16"/>
      <c r="AZK84" s="16"/>
      <c r="AZL84" s="16"/>
      <c r="AZM84" s="16"/>
      <c r="AZN84" s="16"/>
      <c r="AZO84" s="16"/>
      <c r="AZP84" s="16"/>
      <c r="AZQ84" s="16"/>
      <c r="AZR84" s="16"/>
      <c r="AZS84" s="16"/>
      <c r="AZT84" s="16"/>
      <c r="AZU84" s="16"/>
      <c r="AZV84" s="16"/>
      <c r="AZW84" s="16"/>
      <c r="AZX84" s="16"/>
      <c r="AZY84" s="16"/>
      <c r="AZZ84" s="16"/>
      <c r="BAA84" s="16"/>
      <c r="BAB84" s="16"/>
      <c r="BAC84" s="16"/>
      <c r="BAD84" s="16"/>
      <c r="BAE84" s="16"/>
      <c r="BAF84" s="16"/>
      <c r="BAG84" s="16"/>
      <c r="BAH84" s="16"/>
      <c r="BAI84" s="16"/>
      <c r="BAJ84" s="16"/>
      <c r="BAK84" s="16"/>
      <c r="BAL84" s="16"/>
      <c r="BAM84" s="16"/>
      <c r="BAN84" s="16"/>
      <c r="BAO84" s="16"/>
      <c r="BAP84" s="16"/>
      <c r="BAQ84" s="16"/>
      <c r="BAR84" s="16"/>
      <c r="BAS84" s="16"/>
      <c r="BAT84" s="16"/>
      <c r="BAU84" s="16"/>
      <c r="BAV84" s="16"/>
      <c r="BAW84" s="16"/>
      <c r="BAX84" s="16"/>
      <c r="BAY84" s="16"/>
      <c r="BAZ84" s="16"/>
      <c r="BBA84" s="16"/>
      <c r="BBB84" s="16"/>
      <c r="BBC84" s="16"/>
      <c r="BBD84" s="16"/>
      <c r="BBE84" s="16"/>
      <c r="BBF84" s="16"/>
      <c r="BBG84" s="16"/>
      <c r="BBH84" s="16"/>
      <c r="BBI84" s="16"/>
      <c r="BBJ84" s="16"/>
      <c r="BBK84" s="16"/>
      <c r="BBL84" s="16"/>
      <c r="BBM84" s="16"/>
      <c r="BBN84" s="16"/>
      <c r="BBO84" s="16"/>
      <c r="BBP84" s="16"/>
      <c r="BBQ84" s="16"/>
      <c r="BBR84" s="16"/>
      <c r="BBS84" s="16"/>
      <c r="BBT84" s="16"/>
      <c r="BBU84" s="16"/>
      <c r="BBV84" s="16"/>
      <c r="BBW84" s="16"/>
      <c r="BBX84" s="16"/>
      <c r="BBY84" s="16"/>
      <c r="BBZ84" s="16"/>
      <c r="BCA84" s="16"/>
      <c r="BCB84" s="16"/>
      <c r="BCC84" s="16"/>
      <c r="BCD84" s="16"/>
      <c r="BCE84" s="16"/>
      <c r="BCF84" s="16"/>
      <c r="BCG84" s="16"/>
      <c r="BCH84" s="16"/>
      <c r="BCI84" s="16"/>
      <c r="BCJ84" s="16"/>
      <c r="BCK84" s="16"/>
      <c r="BCL84" s="16"/>
      <c r="BCM84" s="16"/>
      <c r="BCN84" s="16"/>
      <c r="BCO84" s="16"/>
      <c r="BCP84" s="16"/>
      <c r="BCQ84" s="16"/>
      <c r="BCR84" s="16"/>
      <c r="BCS84" s="16"/>
      <c r="BCT84" s="16"/>
      <c r="BCU84" s="16"/>
      <c r="BCV84" s="16"/>
      <c r="BCW84" s="16"/>
      <c r="BCX84" s="16"/>
      <c r="BCY84" s="16"/>
      <c r="BCZ84" s="16"/>
      <c r="BDA84" s="16"/>
      <c r="BDB84" s="16"/>
      <c r="BDC84" s="16"/>
      <c r="BDD84" s="16"/>
      <c r="BDE84" s="16"/>
      <c r="BDF84" s="16"/>
      <c r="BDG84" s="16"/>
      <c r="BDH84" s="16"/>
      <c r="BDI84" s="16"/>
      <c r="BDJ84" s="16"/>
      <c r="BDK84" s="16"/>
      <c r="BDL84" s="16"/>
      <c r="BDM84" s="16"/>
      <c r="BDN84" s="16"/>
      <c r="BDO84" s="16"/>
      <c r="BDP84" s="16"/>
      <c r="BDQ84" s="16"/>
      <c r="BDR84" s="16"/>
      <c r="BDS84" s="16"/>
      <c r="BDT84" s="16"/>
      <c r="BDU84" s="16"/>
      <c r="BDV84" s="16"/>
      <c r="BDW84" s="16"/>
      <c r="BDX84" s="16"/>
      <c r="BDY84" s="16"/>
      <c r="BDZ84" s="16"/>
      <c r="BEA84" s="16"/>
      <c r="BEB84" s="16"/>
      <c r="BEC84" s="16"/>
      <c r="BED84" s="16"/>
      <c r="BEE84" s="16"/>
      <c r="BEF84" s="16"/>
      <c r="BEG84" s="16"/>
      <c r="BEH84" s="16"/>
      <c r="BEI84" s="16"/>
      <c r="BEJ84" s="16"/>
      <c r="BEK84" s="16"/>
      <c r="BEL84" s="16"/>
      <c r="BEM84" s="16"/>
      <c r="BEN84" s="16"/>
      <c r="BEO84" s="16"/>
      <c r="BEP84" s="16"/>
      <c r="BEQ84" s="16"/>
      <c r="BER84" s="16"/>
      <c r="BES84" s="16"/>
      <c r="BET84" s="16"/>
      <c r="BEU84" s="16"/>
      <c r="BEV84" s="16"/>
      <c r="BEW84" s="16"/>
      <c r="BEX84" s="16"/>
      <c r="BEY84" s="16"/>
      <c r="BEZ84" s="16"/>
      <c r="BFA84" s="16"/>
      <c r="BFB84" s="16"/>
      <c r="BFC84" s="16"/>
      <c r="BFD84" s="16"/>
      <c r="BFE84" s="16"/>
      <c r="BFF84" s="16"/>
      <c r="BFG84" s="16"/>
      <c r="BFH84" s="16"/>
      <c r="BFI84" s="16"/>
      <c r="BFJ84" s="16"/>
      <c r="BFK84" s="16"/>
      <c r="BFL84" s="16"/>
      <c r="BFM84" s="16"/>
      <c r="BFN84" s="16"/>
      <c r="BFO84" s="16"/>
      <c r="BFP84" s="16"/>
      <c r="BFQ84" s="16"/>
      <c r="BFR84" s="16"/>
      <c r="BFS84" s="16"/>
      <c r="BFT84" s="16"/>
      <c r="BFU84" s="16"/>
      <c r="BFV84" s="16"/>
      <c r="BFW84" s="16"/>
      <c r="BFX84" s="16"/>
      <c r="BFY84" s="16"/>
      <c r="BFZ84" s="16"/>
      <c r="BGA84" s="16"/>
      <c r="BGB84" s="16"/>
      <c r="BGC84" s="16"/>
      <c r="BGD84" s="16"/>
      <c r="BGE84" s="16"/>
      <c r="BGF84" s="16"/>
      <c r="BGG84" s="16"/>
      <c r="BGH84" s="16"/>
      <c r="BGI84" s="16"/>
      <c r="BGJ84" s="16"/>
      <c r="BGK84" s="16"/>
      <c r="BGL84" s="16"/>
      <c r="BGM84" s="16"/>
      <c r="BGN84" s="16"/>
      <c r="BGO84" s="16"/>
      <c r="BGP84" s="16"/>
      <c r="BGQ84" s="16"/>
      <c r="BGR84" s="16"/>
      <c r="BGS84" s="16"/>
      <c r="BGT84" s="16"/>
      <c r="BGU84" s="16"/>
      <c r="BGV84" s="16"/>
      <c r="BGW84" s="16"/>
      <c r="BGX84" s="16"/>
      <c r="BGY84" s="16"/>
      <c r="BGZ84" s="16"/>
      <c r="BHA84" s="16"/>
      <c r="BHB84" s="16"/>
      <c r="BHC84" s="16"/>
      <c r="BHD84" s="16"/>
      <c r="BHE84" s="16"/>
      <c r="BHF84" s="16"/>
      <c r="BHG84" s="16"/>
      <c r="BHH84" s="16"/>
      <c r="BHI84" s="16"/>
      <c r="BHJ84" s="16"/>
      <c r="BHK84" s="16"/>
      <c r="BHL84" s="16"/>
      <c r="BHM84" s="16"/>
      <c r="BHN84" s="16"/>
      <c r="BHO84" s="16"/>
      <c r="BHP84" s="16"/>
      <c r="BHQ84" s="16"/>
      <c r="BHR84" s="16"/>
      <c r="BHS84" s="16"/>
      <c r="BHT84" s="16"/>
      <c r="BHU84" s="16"/>
      <c r="BHV84" s="16"/>
      <c r="BHW84" s="16"/>
      <c r="BHX84" s="16"/>
      <c r="BHY84" s="16"/>
      <c r="BHZ84" s="16"/>
      <c r="BIA84" s="16"/>
      <c r="BIB84" s="16"/>
      <c r="BIC84" s="16"/>
      <c r="BID84" s="16"/>
      <c r="BIE84" s="16"/>
      <c r="BIF84" s="16"/>
      <c r="BIG84" s="16"/>
      <c r="BIH84" s="16"/>
      <c r="BII84" s="16"/>
      <c r="BIJ84" s="16"/>
      <c r="BIK84" s="16"/>
      <c r="BIL84" s="16"/>
      <c r="BIM84" s="16"/>
      <c r="BIN84" s="16"/>
      <c r="BIO84" s="16"/>
      <c r="BIP84" s="16"/>
      <c r="BIQ84" s="16"/>
      <c r="BIR84" s="16"/>
      <c r="BIS84" s="16"/>
      <c r="BIT84" s="16"/>
      <c r="BIU84" s="16"/>
      <c r="BIV84" s="16"/>
      <c r="BIW84" s="16"/>
      <c r="BIX84" s="16"/>
      <c r="BIY84" s="16"/>
      <c r="BIZ84" s="16"/>
      <c r="BJA84" s="16"/>
      <c r="BJB84" s="16"/>
      <c r="BJC84" s="16"/>
      <c r="BJD84" s="16"/>
      <c r="BJE84" s="16"/>
      <c r="BJF84" s="16"/>
      <c r="BJG84" s="16"/>
      <c r="BJH84" s="16"/>
      <c r="BJI84" s="16"/>
      <c r="BJJ84" s="16"/>
      <c r="BJK84" s="16"/>
      <c r="BJL84" s="16"/>
      <c r="BJM84" s="16"/>
      <c r="BJN84" s="16"/>
      <c r="BJO84" s="16"/>
      <c r="BJP84" s="16"/>
      <c r="BJQ84" s="16"/>
      <c r="BJR84" s="16"/>
      <c r="BJS84" s="16"/>
      <c r="BJT84" s="16"/>
      <c r="BJU84" s="16"/>
      <c r="BJV84" s="16"/>
      <c r="BJW84" s="16"/>
      <c r="BJX84" s="16"/>
      <c r="BJY84" s="16"/>
      <c r="BJZ84" s="16"/>
      <c r="BKA84" s="16"/>
      <c r="BKB84" s="16"/>
      <c r="BKC84" s="16"/>
      <c r="BKD84" s="16"/>
      <c r="BKE84" s="16"/>
      <c r="BKF84" s="16"/>
      <c r="BKG84" s="16"/>
      <c r="BKH84" s="16"/>
      <c r="BKI84" s="16"/>
      <c r="BKJ84" s="16"/>
      <c r="BKK84" s="16"/>
      <c r="BKL84" s="16"/>
      <c r="BKM84" s="16"/>
      <c r="BKN84" s="16"/>
      <c r="BKO84" s="16"/>
      <c r="BKP84" s="16"/>
      <c r="BKQ84" s="16"/>
      <c r="BKR84" s="16"/>
      <c r="BKS84" s="16"/>
      <c r="BKT84" s="16"/>
      <c r="BKU84" s="16"/>
      <c r="BKV84" s="16"/>
      <c r="BKW84" s="16"/>
      <c r="BKX84" s="16"/>
      <c r="BKY84" s="16"/>
      <c r="BKZ84" s="16"/>
      <c r="BLA84" s="16"/>
      <c r="BLB84" s="16"/>
      <c r="BLC84" s="16"/>
      <c r="BLD84" s="16"/>
      <c r="BLE84" s="16"/>
      <c r="BLF84" s="16"/>
      <c r="BLG84" s="16"/>
      <c r="BLH84" s="16"/>
      <c r="BLI84" s="16"/>
      <c r="BLJ84" s="16"/>
      <c r="BLK84" s="16"/>
      <c r="BLL84" s="16"/>
      <c r="BLM84" s="16"/>
      <c r="BLN84" s="16"/>
      <c r="BLO84" s="16"/>
      <c r="BLP84" s="16"/>
      <c r="BLQ84" s="16"/>
      <c r="BLR84" s="16"/>
      <c r="BLS84" s="16"/>
      <c r="BLT84" s="16"/>
      <c r="BLU84" s="16"/>
      <c r="BLV84" s="16"/>
      <c r="BLW84" s="16"/>
      <c r="BLX84" s="16"/>
      <c r="BLY84" s="16"/>
      <c r="BLZ84" s="16"/>
      <c r="BMA84" s="16"/>
      <c r="BMB84" s="16"/>
      <c r="BMC84" s="16"/>
      <c r="BMD84" s="16"/>
      <c r="BME84" s="16"/>
      <c r="BMF84" s="16"/>
      <c r="BMG84" s="16"/>
      <c r="BMH84" s="16"/>
      <c r="BMI84" s="16"/>
      <c r="BMJ84" s="16"/>
      <c r="BMK84" s="16"/>
      <c r="BML84" s="16"/>
      <c r="BMM84" s="16"/>
      <c r="BMN84" s="16"/>
      <c r="BMO84" s="16"/>
      <c r="BMP84" s="16"/>
      <c r="BMQ84" s="16"/>
      <c r="BMR84" s="16"/>
      <c r="BMS84" s="16"/>
      <c r="BMT84" s="16"/>
      <c r="BMU84" s="16"/>
      <c r="BMV84" s="16"/>
      <c r="BMW84" s="16"/>
      <c r="BMX84" s="16"/>
      <c r="BMY84" s="16"/>
      <c r="BMZ84" s="16"/>
      <c r="BNA84" s="16"/>
      <c r="BNB84" s="16"/>
      <c r="BNC84" s="16"/>
      <c r="BND84" s="16"/>
      <c r="BNE84" s="16"/>
      <c r="BNF84" s="16"/>
      <c r="BNG84" s="16"/>
      <c r="BNH84" s="16"/>
      <c r="BNI84" s="16"/>
      <c r="BNJ84" s="16"/>
      <c r="BNK84" s="16"/>
      <c r="BNL84" s="16"/>
      <c r="BNM84" s="16"/>
      <c r="BNN84" s="16"/>
      <c r="BNO84" s="16"/>
      <c r="BNP84" s="16"/>
      <c r="BNQ84" s="16"/>
      <c r="BNR84" s="16"/>
      <c r="BNS84" s="16"/>
      <c r="BNT84" s="16"/>
      <c r="BNU84" s="16"/>
      <c r="BNV84" s="16"/>
      <c r="BNW84" s="16"/>
      <c r="BNX84" s="16"/>
      <c r="BNY84" s="16"/>
      <c r="BNZ84" s="16"/>
      <c r="BOA84" s="16"/>
      <c r="BOB84" s="16"/>
      <c r="BOC84" s="16"/>
      <c r="BOD84" s="16"/>
      <c r="BOE84" s="16"/>
      <c r="BOF84" s="16"/>
      <c r="BOG84" s="16"/>
      <c r="BOH84" s="16"/>
      <c r="BOI84" s="16"/>
      <c r="BOJ84" s="16"/>
      <c r="BOK84" s="16"/>
      <c r="BOL84" s="16"/>
      <c r="BOM84" s="16"/>
      <c r="BON84" s="16"/>
      <c r="BOO84" s="16"/>
      <c r="BOP84" s="16"/>
      <c r="BOQ84" s="16"/>
      <c r="BOR84" s="16"/>
      <c r="BOS84" s="16"/>
      <c r="BOT84" s="16"/>
      <c r="BOU84" s="16"/>
      <c r="BOV84" s="16"/>
      <c r="BOW84" s="16"/>
      <c r="BOX84" s="16"/>
      <c r="BOY84" s="16"/>
      <c r="BOZ84" s="16"/>
      <c r="BPA84" s="16"/>
      <c r="BPB84" s="16"/>
      <c r="BPC84" s="16"/>
      <c r="BPD84" s="16"/>
      <c r="BPE84" s="16"/>
      <c r="BPF84" s="16"/>
      <c r="BPG84" s="16"/>
      <c r="BPH84" s="16"/>
      <c r="BPI84" s="16"/>
      <c r="BPJ84" s="16"/>
      <c r="BPK84" s="16"/>
      <c r="BPL84" s="16"/>
      <c r="BPM84" s="16"/>
      <c r="BPN84" s="16"/>
      <c r="BPO84" s="16"/>
      <c r="BPP84" s="16"/>
      <c r="BPQ84" s="16"/>
      <c r="BPR84" s="16"/>
      <c r="BPS84" s="16"/>
      <c r="BPT84" s="16"/>
      <c r="BPU84" s="16"/>
      <c r="BPV84" s="16"/>
      <c r="BPW84" s="16"/>
      <c r="BPX84" s="16"/>
      <c r="BPY84" s="16"/>
      <c r="BPZ84" s="16"/>
      <c r="BQA84" s="16"/>
      <c r="BQB84" s="16"/>
      <c r="BQC84" s="16"/>
      <c r="BQD84" s="16"/>
      <c r="BQE84" s="16"/>
      <c r="BQF84" s="16"/>
      <c r="BQG84" s="16"/>
      <c r="BQH84" s="16"/>
      <c r="BQI84" s="16"/>
      <c r="BQJ84" s="16"/>
      <c r="BQK84" s="16"/>
      <c r="BQL84" s="16"/>
      <c r="BQM84" s="16"/>
      <c r="BQN84" s="16"/>
      <c r="BQO84" s="16"/>
      <c r="BQP84" s="16"/>
      <c r="BQQ84" s="16"/>
      <c r="BQR84" s="16"/>
      <c r="BQS84" s="16"/>
      <c r="BQT84" s="16"/>
      <c r="BQU84" s="16"/>
      <c r="BQV84" s="16"/>
      <c r="BQW84" s="16"/>
      <c r="BQX84" s="16"/>
      <c r="BQY84" s="16"/>
      <c r="BQZ84" s="16"/>
      <c r="BRA84" s="16"/>
      <c r="BRB84" s="16"/>
      <c r="BRC84" s="16"/>
      <c r="BRD84" s="16"/>
      <c r="BRE84" s="16"/>
      <c r="BRF84" s="16"/>
      <c r="BRG84" s="16"/>
      <c r="BRH84" s="16"/>
      <c r="BRI84" s="16"/>
      <c r="BRJ84" s="16"/>
      <c r="BRK84" s="16"/>
      <c r="BRL84" s="16"/>
      <c r="BRM84" s="16"/>
      <c r="BRN84" s="16"/>
      <c r="BRO84" s="16"/>
      <c r="BRP84" s="16"/>
      <c r="BRQ84" s="16"/>
      <c r="BRR84" s="16"/>
      <c r="BRS84" s="16"/>
      <c r="BRT84" s="16"/>
      <c r="BRU84" s="16"/>
      <c r="BRV84" s="16"/>
      <c r="BRW84" s="16"/>
      <c r="BRX84" s="16"/>
      <c r="BRY84" s="16"/>
      <c r="BRZ84" s="16"/>
      <c r="BSA84" s="16"/>
      <c r="BSB84" s="16"/>
      <c r="BSC84" s="16"/>
      <c r="BSD84" s="16"/>
      <c r="BSE84" s="16"/>
      <c r="BSF84" s="16"/>
      <c r="BSG84" s="16"/>
      <c r="BSH84" s="16"/>
      <c r="BSI84" s="16"/>
      <c r="BSJ84" s="16"/>
      <c r="BSK84" s="16"/>
      <c r="BSL84" s="16"/>
      <c r="BSM84" s="16"/>
      <c r="BSN84" s="16"/>
      <c r="BSO84" s="16"/>
      <c r="BSP84" s="16"/>
      <c r="BSQ84" s="16"/>
      <c r="BSR84" s="16"/>
      <c r="BSS84" s="16"/>
      <c r="BST84" s="16"/>
      <c r="BSU84" s="16"/>
      <c r="BSV84" s="16"/>
      <c r="BSW84" s="16"/>
      <c r="BSX84" s="16"/>
      <c r="BSY84" s="16"/>
      <c r="BSZ84" s="16"/>
      <c r="BTA84" s="16"/>
      <c r="BTB84" s="16"/>
      <c r="BTC84" s="16"/>
      <c r="BTD84" s="16"/>
      <c r="BTE84" s="16"/>
      <c r="BTF84" s="16"/>
      <c r="BTG84" s="16"/>
      <c r="BTH84" s="16"/>
    </row>
    <row r="85" spans="1:1880" s="290" customFormat="1" ht="110.25" customHeight="1" x14ac:dyDescent="0.3">
      <c r="A85" s="453">
        <v>622</v>
      </c>
      <c r="B85" s="291" t="s">
        <v>124</v>
      </c>
      <c r="C85" s="453" t="s">
        <v>139</v>
      </c>
      <c r="D85" s="79" t="s">
        <v>238</v>
      </c>
      <c r="E85" s="260" t="e">
        <f>INDEX('PY1 Data(H)'!$A$1:$CZ$281,MATCH('Unit Data from Audit Worksheet'!$A85,'PY1 Data(H)'!$A$1:$A$281,0),MATCH('Unit Data from Audit Worksheet'!$D$2,'PY1 Data(H)'!$A$1:$CZ$1,0))</f>
        <v>#N/A</v>
      </c>
      <c r="F85" s="128">
        <v>0</v>
      </c>
      <c r="G85" s="402"/>
      <c r="H85" s="407"/>
      <c r="I85" s="698"/>
      <c r="J85"/>
      <c r="K85" s="360"/>
      <c r="L85"/>
      <c r="M85" s="16"/>
      <c r="N85" s="130"/>
      <c r="O85" s="16"/>
      <c r="P85" s="16"/>
      <c r="Q85" s="16"/>
      <c r="R85" s="16"/>
      <c r="S85" s="16"/>
      <c r="T85" s="16"/>
      <c r="U85" s="16"/>
      <c r="V85" s="16"/>
      <c r="W85" s="16"/>
      <c r="X85" s="16"/>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c r="IC85" s="16"/>
      <c r="ID85" s="16"/>
      <c r="IE85" s="16"/>
      <c r="IF85" s="16"/>
      <c r="IG85" s="16"/>
      <c r="IH85" s="16"/>
      <c r="II85" s="16"/>
      <c r="IJ85" s="16"/>
      <c r="IK85" s="16"/>
      <c r="IL85" s="16"/>
      <c r="IM85" s="16"/>
      <c r="IN85" s="16"/>
      <c r="IO85" s="16"/>
      <c r="IP85" s="16"/>
      <c r="IQ85" s="16"/>
      <c r="IR85" s="16"/>
      <c r="IS85" s="16"/>
      <c r="IT85" s="16"/>
      <c r="IU85" s="16"/>
      <c r="IV85" s="16"/>
      <c r="IW85" s="16"/>
      <c r="IX85" s="16"/>
      <c r="IY85" s="16"/>
      <c r="IZ85" s="16"/>
      <c r="JA85" s="16"/>
      <c r="JB85" s="16"/>
      <c r="JC85" s="16"/>
      <c r="JD85" s="16"/>
      <c r="JE85" s="16"/>
      <c r="JF85" s="16"/>
      <c r="JG85" s="16"/>
      <c r="JH85" s="16"/>
      <c r="JI85" s="16"/>
      <c r="JJ85" s="16"/>
      <c r="JK85" s="16"/>
      <c r="JL85" s="16"/>
      <c r="JM85" s="16"/>
      <c r="JN85" s="16"/>
      <c r="JO85" s="16"/>
      <c r="JP85" s="16"/>
      <c r="JQ85" s="16"/>
      <c r="JR85" s="16"/>
      <c r="JS85" s="16"/>
      <c r="JT85" s="16"/>
      <c r="JU85" s="16"/>
      <c r="JV85" s="16"/>
      <c r="JW85" s="16"/>
      <c r="JX85" s="16"/>
      <c r="JY85" s="16"/>
      <c r="JZ85" s="16"/>
      <c r="KA85" s="16"/>
      <c r="KB85" s="16"/>
      <c r="KC85" s="16"/>
      <c r="KD85" s="16"/>
      <c r="KE85" s="16"/>
      <c r="KF85" s="16"/>
      <c r="KG85" s="16"/>
      <c r="KH85" s="16"/>
      <c r="KI85" s="16"/>
      <c r="KJ85" s="16"/>
      <c r="KK85" s="16"/>
      <c r="KL85" s="16"/>
      <c r="KM85" s="16"/>
      <c r="KN85" s="16"/>
      <c r="KO85" s="16"/>
      <c r="KP85" s="16"/>
      <c r="KQ85" s="16"/>
      <c r="KR85" s="16"/>
      <c r="KS85" s="16"/>
      <c r="KT85" s="16"/>
      <c r="KU85" s="16"/>
      <c r="KV85" s="16"/>
      <c r="KW85" s="16"/>
      <c r="KX85" s="16"/>
      <c r="KY85" s="16"/>
      <c r="KZ85" s="16"/>
      <c r="LA85" s="16"/>
      <c r="LB85" s="16"/>
      <c r="LC85" s="16"/>
      <c r="LD85" s="16"/>
      <c r="LE85" s="16"/>
      <c r="LF85" s="16"/>
      <c r="LG85" s="16"/>
      <c r="LH85" s="16"/>
      <c r="LI85" s="16"/>
      <c r="LJ85" s="16"/>
      <c r="LK85" s="16"/>
      <c r="LL85" s="16"/>
      <c r="LM85" s="16"/>
      <c r="LN85" s="16"/>
      <c r="LO85" s="16"/>
      <c r="LP85" s="16"/>
      <c r="LQ85" s="16"/>
      <c r="LR85" s="16"/>
      <c r="LS85" s="16"/>
      <c r="LT85" s="16"/>
      <c r="LU85" s="16"/>
      <c r="LV85" s="16"/>
      <c r="LW85" s="16"/>
      <c r="LX85" s="16"/>
      <c r="LY85" s="16"/>
      <c r="LZ85" s="16"/>
      <c r="MA85" s="16"/>
      <c r="MB85" s="16"/>
      <c r="MC85" s="16"/>
      <c r="MD85" s="16"/>
      <c r="ME85" s="16"/>
      <c r="MF85" s="16"/>
      <c r="MG85" s="16"/>
      <c r="MH85" s="16"/>
      <c r="MI85" s="16"/>
      <c r="MJ85" s="16"/>
      <c r="MK85" s="16"/>
      <c r="ML85" s="16"/>
      <c r="MM85" s="16"/>
      <c r="MN85" s="16"/>
      <c r="MO85" s="16"/>
      <c r="MP85" s="16"/>
      <c r="MQ85" s="16"/>
      <c r="MR85" s="16"/>
      <c r="MS85" s="16"/>
      <c r="MT85" s="16"/>
      <c r="MU85" s="16"/>
      <c r="MV85" s="16"/>
      <c r="MW85" s="16"/>
      <c r="MX85" s="16"/>
      <c r="MY85" s="16"/>
      <c r="MZ85" s="16"/>
      <c r="NA85" s="16"/>
      <c r="NB85" s="16"/>
      <c r="NC85" s="16"/>
      <c r="ND85" s="16"/>
      <c r="NE85" s="16"/>
      <c r="NF85" s="16"/>
      <c r="NG85" s="16"/>
      <c r="NH85" s="16"/>
      <c r="NI85" s="16"/>
      <c r="NJ85" s="16"/>
      <c r="NK85" s="16"/>
      <c r="NL85" s="16"/>
      <c r="NM85" s="16"/>
      <c r="NN85" s="16"/>
      <c r="NO85" s="16"/>
      <c r="NP85" s="16"/>
      <c r="NQ85" s="16"/>
      <c r="NR85" s="16"/>
      <c r="NS85" s="16"/>
      <c r="NT85" s="16"/>
      <c r="NU85" s="16"/>
      <c r="NV85" s="16"/>
      <c r="NW85" s="16"/>
      <c r="NX85" s="16"/>
      <c r="NY85" s="16"/>
      <c r="NZ85" s="16"/>
      <c r="OA85" s="16"/>
      <c r="OB85" s="16"/>
      <c r="OC85" s="16"/>
      <c r="OD85" s="16"/>
      <c r="OE85" s="16"/>
      <c r="OF85" s="16"/>
      <c r="OG85" s="16"/>
      <c r="OH85" s="16"/>
      <c r="OI85" s="16"/>
      <c r="OJ85" s="16"/>
      <c r="OK85" s="16"/>
      <c r="OL85" s="16"/>
      <c r="OM85" s="16"/>
      <c r="ON85" s="16"/>
      <c r="OO85" s="16"/>
      <c r="OP85" s="16"/>
      <c r="OQ85" s="16"/>
      <c r="OR85" s="16"/>
      <c r="OS85" s="16"/>
      <c r="OT85" s="16"/>
      <c r="OU85" s="16"/>
      <c r="OV85" s="16"/>
      <c r="OW85" s="16"/>
      <c r="OX85" s="16"/>
      <c r="OY85" s="16"/>
      <c r="OZ85" s="16"/>
      <c r="PA85" s="16"/>
      <c r="PB85" s="16"/>
      <c r="PC85" s="16"/>
      <c r="PD85" s="16"/>
      <c r="PE85" s="16"/>
      <c r="PF85" s="16"/>
      <c r="PG85" s="16"/>
      <c r="PH85" s="16"/>
      <c r="PI85" s="16"/>
      <c r="PJ85" s="16"/>
      <c r="PK85" s="16"/>
      <c r="PL85" s="16"/>
      <c r="PM85" s="16"/>
      <c r="PN85" s="16"/>
      <c r="PO85" s="16"/>
      <c r="PP85" s="16"/>
      <c r="PQ85" s="16"/>
      <c r="PR85" s="16"/>
      <c r="PS85" s="16"/>
      <c r="PT85" s="16"/>
      <c r="PU85" s="16"/>
      <c r="PV85" s="16"/>
      <c r="PW85" s="16"/>
      <c r="PX85" s="16"/>
      <c r="PY85" s="16"/>
      <c r="PZ85" s="16"/>
      <c r="QA85" s="16"/>
      <c r="QB85" s="16"/>
      <c r="QC85" s="16"/>
      <c r="QD85" s="16"/>
      <c r="QE85" s="16"/>
      <c r="QF85" s="16"/>
      <c r="QG85" s="16"/>
      <c r="QH85" s="16"/>
      <c r="QI85" s="16"/>
      <c r="QJ85" s="16"/>
      <c r="QK85" s="16"/>
      <c r="QL85" s="16"/>
      <c r="QM85" s="16"/>
      <c r="QN85" s="16"/>
      <c r="QO85" s="16"/>
      <c r="QP85" s="16"/>
      <c r="QQ85" s="16"/>
      <c r="QR85" s="16"/>
      <c r="QS85" s="16"/>
      <c r="QT85" s="16"/>
      <c r="QU85" s="16"/>
      <c r="QV85" s="16"/>
      <c r="QW85" s="16"/>
      <c r="QX85" s="16"/>
      <c r="QY85" s="16"/>
      <c r="QZ85" s="16"/>
      <c r="RA85" s="16"/>
      <c r="RB85" s="16"/>
      <c r="RC85" s="16"/>
      <c r="RD85" s="16"/>
      <c r="RE85" s="16"/>
      <c r="RF85" s="16"/>
      <c r="RG85" s="16"/>
      <c r="RH85" s="16"/>
      <c r="RI85" s="16"/>
      <c r="RJ85" s="16"/>
      <c r="RK85" s="16"/>
      <c r="RL85" s="16"/>
      <c r="RM85" s="16"/>
      <c r="RN85" s="16"/>
      <c r="RO85" s="16"/>
      <c r="RP85" s="16"/>
      <c r="RQ85" s="16"/>
      <c r="RR85" s="16"/>
      <c r="RS85" s="16"/>
      <c r="RT85" s="16"/>
      <c r="RU85" s="16"/>
      <c r="RV85" s="16"/>
      <c r="RW85" s="16"/>
      <c r="RX85" s="16"/>
      <c r="RY85" s="16"/>
      <c r="RZ85" s="16"/>
      <c r="SA85" s="16"/>
      <c r="SB85" s="16"/>
      <c r="SC85" s="16"/>
      <c r="SD85" s="16"/>
      <c r="SE85" s="16"/>
      <c r="SF85" s="16"/>
      <c r="SG85" s="16"/>
      <c r="SH85" s="16"/>
      <c r="SI85" s="16"/>
      <c r="SJ85" s="16"/>
      <c r="SK85" s="16"/>
      <c r="SL85" s="16"/>
      <c r="SM85" s="16"/>
      <c r="SN85" s="16"/>
      <c r="SO85" s="16"/>
      <c r="SP85" s="16"/>
      <c r="SQ85" s="16"/>
      <c r="SR85" s="16"/>
      <c r="SS85" s="16"/>
      <c r="ST85" s="16"/>
      <c r="SU85" s="16"/>
      <c r="SV85" s="16"/>
      <c r="SW85" s="16"/>
      <c r="SX85" s="16"/>
      <c r="SY85" s="16"/>
      <c r="SZ85" s="16"/>
      <c r="TA85" s="16"/>
      <c r="TB85" s="16"/>
      <c r="TC85" s="16"/>
      <c r="TD85" s="16"/>
      <c r="TE85" s="16"/>
      <c r="TF85" s="16"/>
      <c r="TG85" s="16"/>
      <c r="TH85" s="16"/>
      <c r="TI85" s="16"/>
      <c r="TJ85" s="16"/>
      <c r="TK85" s="16"/>
      <c r="TL85" s="16"/>
      <c r="TM85" s="16"/>
      <c r="TN85" s="16"/>
      <c r="TO85" s="16"/>
      <c r="TP85" s="16"/>
      <c r="TQ85" s="16"/>
      <c r="TR85" s="16"/>
      <c r="TS85" s="16"/>
      <c r="TT85" s="16"/>
      <c r="TU85" s="16"/>
      <c r="TV85" s="16"/>
      <c r="TW85" s="16"/>
      <c r="TX85" s="16"/>
      <c r="TY85" s="16"/>
      <c r="TZ85" s="16"/>
      <c r="UA85" s="16"/>
      <c r="UB85" s="16"/>
      <c r="UC85" s="16"/>
      <c r="UD85" s="16"/>
      <c r="UE85" s="16"/>
      <c r="UF85" s="16"/>
      <c r="UG85" s="16"/>
      <c r="UH85" s="16"/>
      <c r="UI85" s="16"/>
      <c r="UJ85" s="16"/>
      <c r="UK85" s="16"/>
      <c r="UL85" s="16"/>
      <c r="UM85" s="16"/>
      <c r="UN85" s="16"/>
      <c r="UO85" s="16"/>
      <c r="UP85" s="16"/>
      <c r="UQ85" s="16"/>
      <c r="UR85" s="16"/>
      <c r="US85" s="16"/>
      <c r="UT85" s="16"/>
      <c r="UU85" s="16"/>
      <c r="UV85" s="16"/>
      <c r="UW85" s="16"/>
      <c r="UX85" s="16"/>
      <c r="UY85" s="16"/>
      <c r="UZ85" s="16"/>
      <c r="VA85" s="16"/>
      <c r="VB85" s="16"/>
      <c r="VC85" s="16"/>
      <c r="VD85" s="16"/>
      <c r="VE85" s="16"/>
      <c r="VF85" s="16"/>
      <c r="VG85" s="16"/>
      <c r="VH85" s="16"/>
      <c r="VI85" s="16"/>
      <c r="VJ85" s="16"/>
      <c r="VK85" s="16"/>
      <c r="VL85" s="16"/>
      <c r="VM85" s="16"/>
      <c r="VN85" s="16"/>
      <c r="VO85" s="16"/>
      <c r="VP85" s="16"/>
      <c r="VQ85" s="16"/>
      <c r="VR85" s="16"/>
      <c r="VS85" s="16"/>
      <c r="VT85" s="16"/>
      <c r="VU85" s="16"/>
      <c r="VV85" s="16"/>
      <c r="VW85" s="16"/>
      <c r="VX85" s="16"/>
      <c r="VY85" s="16"/>
      <c r="VZ85" s="16"/>
      <c r="WA85" s="16"/>
      <c r="WB85" s="16"/>
      <c r="WC85" s="16"/>
      <c r="WD85" s="16"/>
      <c r="WE85" s="16"/>
      <c r="WF85" s="16"/>
      <c r="WG85" s="16"/>
      <c r="WH85" s="16"/>
      <c r="WI85" s="16"/>
      <c r="WJ85" s="16"/>
      <c r="WK85" s="16"/>
      <c r="WL85" s="16"/>
      <c r="WM85" s="16"/>
      <c r="WN85" s="16"/>
      <c r="WO85" s="16"/>
      <c r="WP85" s="16"/>
      <c r="WQ85" s="16"/>
      <c r="WR85" s="16"/>
      <c r="WS85" s="16"/>
      <c r="WT85" s="16"/>
      <c r="WU85" s="16"/>
      <c r="WV85" s="16"/>
      <c r="WW85" s="16"/>
      <c r="WX85" s="16"/>
      <c r="WY85" s="16"/>
      <c r="WZ85" s="16"/>
      <c r="XA85" s="16"/>
      <c r="XB85" s="16"/>
      <c r="XC85" s="16"/>
      <c r="XD85" s="16"/>
      <c r="XE85" s="16"/>
      <c r="XF85" s="16"/>
      <c r="XG85" s="16"/>
      <c r="XH85" s="16"/>
      <c r="XI85" s="16"/>
      <c r="XJ85" s="16"/>
      <c r="XK85" s="16"/>
      <c r="XL85" s="16"/>
      <c r="XM85" s="16"/>
      <c r="XN85" s="16"/>
      <c r="XO85" s="16"/>
      <c r="XP85" s="16"/>
      <c r="XQ85" s="16"/>
      <c r="XR85" s="16"/>
      <c r="XS85" s="16"/>
      <c r="XT85" s="16"/>
      <c r="XU85" s="16"/>
      <c r="XV85" s="16"/>
      <c r="XW85" s="16"/>
      <c r="XX85" s="16"/>
      <c r="XY85" s="16"/>
      <c r="XZ85" s="16"/>
      <c r="YA85" s="16"/>
      <c r="YB85" s="16"/>
      <c r="YC85" s="16"/>
      <c r="YD85" s="16"/>
      <c r="YE85" s="16"/>
      <c r="YF85" s="16"/>
      <c r="YG85" s="16"/>
      <c r="YH85" s="16"/>
      <c r="YI85" s="16"/>
      <c r="YJ85" s="16"/>
      <c r="YK85" s="16"/>
      <c r="YL85" s="16"/>
      <c r="YM85" s="16"/>
      <c r="YN85" s="16"/>
      <c r="YO85" s="16"/>
      <c r="YP85" s="16"/>
      <c r="YQ85" s="16"/>
      <c r="YR85" s="16"/>
      <c r="YS85" s="16"/>
      <c r="YT85" s="16"/>
      <c r="YU85" s="16"/>
      <c r="YV85" s="16"/>
      <c r="YW85" s="16"/>
      <c r="YX85" s="16"/>
      <c r="YY85" s="16"/>
      <c r="YZ85" s="16"/>
      <c r="ZA85" s="16"/>
      <c r="ZB85" s="16"/>
      <c r="ZC85" s="16"/>
      <c r="ZD85" s="16"/>
      <c r="ZE85" s="16"/>
      <c r="ZF85" s="16"/>
      <c r="ZG85" s="16"/>
      <c r="ZH85" s="16"/>
      <c r="ZI85" s="16"/>
      <c r="ZJ85" s="16"/>
      <c r="ZK85" s="16"/>
      <c r="ZL85" s="16"/>
      <c r="ZM85" s="16"/>
      <c r="ZN85" s="16"/>
      <c r="ZO85" s="16"/>
      <c r="ZP85" s="16"/>
      <c r="ZQ85" s="16"/>
      <c r="ZR85" s="16"/>
      <c r="ZS85" s="16"/>
      <c r="ZT85" s="16"/>
      <c r="ZU85" s="16"/>
      <c r="ZV85" s="16"/>
      <c r="ZW85" s="16"/>
      <c r="ZX85" s="16"/>
      <c r="ZY85" s="16"/>
      <c r="ZZ85" s="16"/>
      <c r="AAA85" s="16"/>
      <c r="AAB85" s="16"/>
      <c r="AAC85" s="16"/>
      <c r="AAD85" s="16"/>
      <c r="AAE85" s="16"/>
      <c r="AAF85" s="16"/>
      <c r="AAG85" s="16"/>
      <c r="AAH85" s="16"/>
      <c r="AAI85" s="16"/>
      <c r="AAJ85" s="16"/>
      <c r="AAK85" s="16"/>
      <c r="AAL85" s="16"/>
      <c r="AAM85" s="16"/>
      <c r="AAN85" s="16"/>
      <c r="AAO85" s="16"/>
      <c r="AAP85" s="16"/>
      <c r="AAQ85" s="16"/>
      <c r="AAR85" s="16"/>
      <c r="AAS85" s="16"/>
      <c r="AAT85" s="16"/>
      <c r="AAU85" s="16"/>
      <c r="AAV85" s="16"/>
      <c r="AAW85" s="16"/>
      <c r="AAX85" s="16"/>
      <c r="AAY85" s="16"/>
      <c r="AAZ85" s="16"/>
      <c r="ABA85" s="16"/>
      <c r="ABB85" s="16"/>
      <c r="ABC85" s="16"/>
      <c r="ABD85" s="16"/>
      <c r="ABE85" s="16"/>
      <c r="ABF85" s="16"/>
      <c r="ABG85" s="16"/>
      <c r="ABH85" s="16"/>
      <c r="ABI85" s="16"/>
      <c r="ABJ85" s="16"/>
      <c r="ABK85" s="16"/>
      <c r="ABL85" s="16"/>
      <c r="ABM85" s="16"/>
      <c r="ABN85" s="16"/>
      <c r="ABO85" s="16"/>
      <c r="ABP85" s="16"/>
      <c r="ABQ85" s="16"/>
      <c r="ABR85" s="16"/>
      <c r="ABS85" s="16"/>
      <c r="ABT85" s="16"/>
      <c r="ABU85" s="16"/>
      <c r="ABV85" s="16"/>
      <c r="ABW85" s="16"/>
      <c r="ABX85" s="16"/>
      <c r="ABY85" s="16"/>
      <c r="ABZ85" s="16"/>
      <c r="ACA85" s="16"/>
      <c r="ACB85" s="16"/>
      <c r="ACC85" s="16"/>
      <c r="ACD85" s="16"/>
      <c r="ACE85" s="16"/>
      <c r="ACF85" s="16"/>
      <c r="ACG85" s="16"/>
      <c r="ACH85" s="16"/>
      <c r="ACI85" s="16"/>
      <c r="ACJ85" s="16"/>
      <c r="ACK85" s="16"/>
      <c r="ACL85" s="16"/>
      <c r="ACM85" s="16"/>
      <c r="ACN85" s="16"/>
      <c r="ACO85" s="16"/>
      <c r="ACP85" s="16"/>
      <c r="ACQ85" s="16"/>
      <c r="ACR85" s="16"/>
      <c r="ACS85" s="16"/>
      <c r="ACT85" s="16"/>
      <c r="ACU85" s="16"/>
      <c r="ACV85" s="16"/>
      <c r="ACW85" s="16"/>
      <c r="ACX85" s="16"/>
      <c r="ACY85" s="16"/>
      <c r="ACZ85" s="16"/>
      <c r="ADA85" s="16"/>
      <c r="ADB85" s="16"/>
      <c r="ADC85" s="16"/>
      <c r="ADD85" s="16"/>
      <c r="ADE85" s="16"/>
      <c r="ADF85" s="16"/>
      <c r="ADG85" s="16"/>
      <c r="ADH85" s="16"/>
      <c r="ADI85" s="16"/>
      <c r="ADJ85" s="16"/>
      <c r="ADK85" s="16"/>
      <c r="ADL85" s="16"/>
      <c r="ADM85" s="16"/>
      <c r="ADN85" s="16"/>
      <c r="ADO85" s="16"/>
      <c r="ADP85" s="16"/>
      <c r="ADQ85" s="16"/>
      <c r="ADR85" s="16"/>
      <c r="ADS85" s="16"/>
      <c r="ADT85" s="16"/>
      <c r="ADU85" s="16"/>
      <c r="ADV85" s="16"/>
      <c r="ADW85" s="16"/>
      <c r="ADX85" s="16"/>
      <c r="ADY85" s="16"/>
      <c r="ADZ85" s="16"/>
      <c r="AEA85" s="16"/>
      <c r="AEB85" s="16"/>
      <c r="AEC85" s="16"/>
      <c r="AED85" s="16"/>
      <c r="AEE85" s="16"/>
      <c r="AEF85" s="16"/>
      <c r="AEG85" s="16"/>
      <c r="AEH85" s="16"/>
      <c r="AEI85" s="16"/>
      <c r="AEJ85" s="16"/>
      <c r="AEK85" s="16"/>
      <c r="AEL85" s="16"/>
      <c r="AEM85" s="16"/>
      <c r="AEN85" s="16"/>
      <c r="AEO85" s="16"/>
      <c r="AEP85" s="16"/>
      <c r="AEQ85" s="16"/>
      <c r="AER85" s="16"/>
      <c r="AES85" s="16"/>
      <c r="AET85" s="16"/>
      <c r="AEU85" s="16"/>
      <c r="AEV85" s="16"/>
      <c r="AEW85" s="16"/>
      <c r="AEX85" s="16"/>
      <c r="AEY85" s="16"/>
      <c r="AEZ85" s="16"/>
      <c r="AFA85" s="16"/>
      <c r="AFB85" s="16"/>
      <c r="AFC85" s="16"/>
      <c r="AFD85" s="16"/>
      <c r="AFE85" s="16"/>
      <c r="AFF85" s="16"/>
      <c r="AFG85" s="16"/>
      <c r="AFH85" s="16"/>
      <c r="AFI85" s="16"/>
      <c r="AFJ85" s="16"/>
      <c r="AFK85" s="16"/>
      <c r="AFL85" s="16"/>
      <c r="AFM85" s="16"/>
      <c r="AFN85" s="16"/>
      <c r="AFO85" s="16"/>
      <c r="AFP85" s="16"/>
      <c r="AFQ85" s="16"/>
      <c r="AFR85" s="16"/>
      <c r="AFS85" s="16"/>
      <c r="AFT85" s="16"/>
      <c r="AFU85" s="16"/>
      <c r="AFV85" s="16"/>
      <c r="AFW85" s="16"/>
      <c r="AFX85" s="16"/>
      <c r="AFY85" s="16"/>
      <c r="AFZ85" s="16"/>
      <c r="AGA85" s="16"/>
      <c r="AGB85" s="16"/>
      <c r="AGC85" s="16"/>
      <c r="AGD85" s="16"/>
      <c r="AGE85" s="16"/>
      <c r="AGF85" s="16"/>
      <c r="AGG85" s="16"/>
      <c r="AGH85" s="16"/>
      <c r="AGI85" s="16"/>
      <c r="AGJ85" s="16"/>
      <c r="AGK85" s="16"/>
      <c r="AGL85" s="16"/>
      <c r="AGM85" s="16"/>
      <c r="AGN85" s="16"/>
      <c r="AGO85" s="16"/>
      <c r="AGP85" s="16"/>
      <c r="AGQ85" s="16"/>
      <c r="AGR85" s="16"/>
      <c r="AGS85" s="16"/>
      <c r="AGT85" s="16"/>
      <c r="AGU85" s="16"/>
      <c r="AGV85" s="16"/>
      <c r="AGW85" s="16"/>
      <c r="AGX85" s="16"/>
      <c r="AGY85" s="16"/>
      <c r="AGZ85" s="16"/>
      <c r="AHA85" s="16"/>
      <c r="AHB85" s="16"/>
      <c r="AHC85" s="16"/>
      <c r="AHD85" s="16"/>
      <c r="AHE85" s="16"/>
      <c r="AHF85" s="16"/>
      <c r="AHG85" s="16"/>
      <c r="AHH85" s="16"/>
      <c r="AHI85" s="16"/>
      <c r="AHJ85" s="16"/>
      <c r="AHK85" s="16"/>
      <c r="AHL85" s="16"/>
      <c r="AHM85" s="16"/>
      <c r="AHN85" s="16"/>
      <c r="AHO85" s="16"/>
      <c r="AHP85" s="16"/>
      <c r="AHQ85" s="16"/>
      <c r="AHR85" s="16"/>
      <c r="AHS85" s="16"/>
      <c r="AHT85" s="16"/>
      <c r="AHU85" s="16"/>
      <c r="AHV85" s="16"/>
      <c r="AHW85" s="16"/>
      <c r="AHX85" s="16"/>
      <c r="AHY85" s="16"/>
      <c r="AHZ85" s="16"/>
      <c r="AIA85" s="16"/>
      <c r="AIB85" s="16"/>
      <c r="AIC85" s="16"/>
      <c r="AID85" s="16"/>
      <c r="AIE85" s="16"/>
      <c r="AIF85" s="16"/>
      <c r="AIG85" s="16"/>
      <c r="AIH85" s="16"/>
      <c r="AII85" s="16"/>
      <c r="AIJ85" s="16"/>
      <c r="AIK85" s="16"/>
      <c r="AIL85" s="16"/>
      <c r="AIM85" s="16"/>
      <c r="AIN85" s="16"/>
      <c r="AIO85" s="16"/>
      <c r="AIP85" s="16"/>
      <c r="AIQ85" s="16"/>
      <c r="AIR85" s="16"/>
      <c r="AIS85" s="16"/>
      <c r="AIT85" s="16"/>
      <c r="AIU85" s="16"/>
      <c r="AIV85" s="16"/>
      <c r="AIW85" s="16"/>
      <c r="AIX85" s="16"/>
      <c r="AIY85" s="16"/>
      <c r="AIZ85" s="16"/>
      <c r="AJA85" s="16"/>
      <c r="AJB85" s="16"/>
      <c r="AJC85" s="16"/>
      <c r="AJD85" s="16"/>
      <c r="AJE85" s="16"/>
      <c r="AJF85" s="16"/>
      <c r="AJG85" s="16"/>
      <c r="AJH85" s="16"/>
      <c r="AJI85" s="16"/>
      <c r="AJJ85" s="16"/>
      <c r="AJK85" s="16"/>
      <c r="AJL85" s="16"/>
      <c r="AJM85" s="16"/>
      <c r="AJN85" s="16"/>
      <c r="AJO85" s="16"/>
      <c r="AJP85" s="16"/>
      <c r="AJQ85" s="16"/>
      <c r="AJR85" s="16"/>
      <c r="AJS85" s="16"/>
      <c r="AJT85" s="16"/>
      <c r="AJU85" s="16"/>
      <c r="AJV85" s="16"/>
      <c r="AJW85" s="16"/>
      <c r="AJX85" s="16"/>
      <c r="AJY85" s="16"/>
      <c r="AJZ85" s="16"/>
      <c r="AKA85" s="16"/>
      <c r="AKB85" s="16"/>
      <c r="AKC85" s="16"/>
      <c r="AKD85" s="16"/>
      <c r="AKE85" s="16"/>
      <c r="AKF85" s="16"/>
      <c r="AKG85" s="16"/>
      <c r="AKH85" s="16"/>
      <c r="AKI85" s="16"/>
      <c r="AKJ85" s="16"/>
      <c r="AKK85" s="16"/>
      <c r="AKL85" s="16"/>
      <c r="AKM85" s="16"/>
      <c r="AKN85" s="16"/>
      <c r="AKO85" s="16"/>
      <c r="AKP85" s="16"/>
      <c r="AKQ85" s="16"/>
      <c r="AKR85" s="16"/>
      <c r="AKS85" s="16"/>
      <c r="AKT85" s="16"/>
      <c r="AKU85" s="16"/>
      <c r="AKV85" s="16"/>
      <c r="AKW85" s="16"/>
      <c r="AKX85" s="16"/>
      <c r="AKY85" s="16"/>
      <c r="AKZ85" s="16"/>
      <c r="ALA85" s="16"/>
      <c r="ALB85" s="16"/>
      <c r="ALC85" s="16"/>
      <c r="ALD85" s="16"/>
      <c r="ALE85" s="16"/>
      <c r="ALF85" s="16"/>
      <c r="ALG85" s="16"/>
      <c r="ALH85" s="16"/>
      <c r="ALI85" s="16"/>
      <c r="ALJ85" s="16"/>
      <c r="ALK85" s="16"/>
      <c r="ALL85" s="16"/>
      <c r="ALM85" s="16"/>
      <c r="ALN85" s="16"/>
      <c r="ALO85" s="16"/>
      <c r="ALP85" s="16"/>
      <c r="ALQ85" s="16"/>
      <c r="ALR85" s="16"/>
      <c r="ALS85" s="16"/>
      <c r="ALT85" s="16"/>
      <c r="ALU85" s="16"/>
      <c r="ALV85" s="16"/>
      <c r="ALW85" s="16"/>
      <c r="ALX85" s="16"/>
      <c r="ALY85" s="16"/>
      <c r="ALZ85" s="16"/>
      <c r="AMA85" s="16"/>
      <c r="AMB85" s="16"/>
      <c r="AMC85" s="16"/>
      <c r="AMD85" s="16"/>
      <c r="AME85" s="16"/>
      <c r="AMF85" s="16"/>
      <c r="AMG85" s="16"/>
      <c r="AMH85" s="16"/>
      <c r="AMI85" s="16"/>
      <c r="AMJ85" s="16"/>
      <c r="AMK85" s="16"/>
      <c r="AML85" s="16"/>
      <c r="AMM85" s="16"/>
      <c r="AMN85" s="16"/>
      <c r="AMO85" s="16"/>
      <c r="AMP85" s="16"/>
      <c r="AMQ85" s="16"/>
      <c r="AMR85" s="16"/>
      <c r="AMS85" s="16"/>
      <c r="AMT85" s="16"/>
      <c r="AMU85" s="16"/>
      <c r="AMV85" s="16"/>
      <c r="AMW85" s="16"/>
      <c r="AMX85" s="16"/>
      <c r="AMY85" s="16"/>
      <c r="AMZ85" s="16"/>
      <c r="ANA85" s="16"/>
      <c r="ANB85" s="16"/>
      <c r="ANC85" s="16"/>
      <c r="AND85" s="16"/>
      <c r="ANE85" s="16"/>
      <c r="ANF85" s="16"/>
      <c r="ANG85" s="16"/>
      <c r="ANH85" s="16"/>
      <c r="ANI85" s="16"/>
      <c r="ANJ85" s="16"/>
      <c r="ANK85" s="16"/>
      <c r="ANL85" s="16"/>
      <c r="ANM85" s="16"/>
      <c r="ANN85" s="16"/>
      <c r="ANO85" s="16"/>
      <c r="ANP85" s="16"/>
      <c r="ANQ85" s="16"/>
      <c r="ANR85" s="16"/>
      <c r="ANS85" s="16"/>
      <c r="ANT85" s="16"/>
      <c r="ANU85" s="16"/>
      <c r="ANV85" s="16"/>
      <c r="ANW85" s="16"/>
      <c r="ANX85" s="16"/>
      <c r="ANY85" s="16"/>
      <c r="ANZ85" s="16"/>
      <c r="AOA85" s="16"/>
      <c r="AOB85" s="16"/>
      <c r="AOC85" s="16"/>
      <c r="AOD85" s="16"/>
      <c r="AOE85" s="16"/>
      <c r="AOF85" s="16"/>
      <c r="AOG85" s="16"/>
      <c r="AOH85" s="16"/>
      <c r="AOI85" s="16"/>
      <c r="AOJ85" s="16"/>
      <c r="AOK85" s="16"/>
      <c r="AOL85" s="16"/>
      <c r="AOM85" s="16"/>
      <c r="AON85" s="16"/>
      <c r="AOO85" s="16"/>
      <c r="AOP85" s="16"/>
      <c r="AOQ85" s="16"/>
      <c r="AOR85" s="16"/>
      <c r="AOS85" s="16"/>
      <c r="AOT85" s="16"/>
      <c r="AOU85" s="16"/>
      <c r="AOV85" s="16"/>
      <c r="AOW85" s="16"/>
      <c r="AOX85" s="16"/>
      <c r="AOY85" s="16"/>
      <c r="AOZ85" s="16"/>
      <c r="APA85" s="16"/>
      <c r="APB85" s="16"/>
      <c r="APC85" s="16"/>
      <c r="APD85" s="16"/>
      <c r="APE85" s="16"/>
      <c r="APF85" s="16"/>
      <c r="APG85" s="16"/>
      <c r="APH85" s="16"/>
      <c r="API85" s="16"/>
      <c r="APJ85" s="16"/>
      <c r="APK85" s="16"/>
      <c r="APL85" s="16"/>
      <c r="APM85" s="16"/>
      <c r="APN85" s="16"/>
      <c r="APO85" s="16"/>
      <c r="APP85" s="16"/>
      <c r="APQ85" s="16"/>
      <c r="APR85" s="16"/>
      <c r="APS85" s="16"/>
      <c r="APT85" s="16"/>
      <c r="APU85" s="16"/>
      <c r="APV85" s="16"/>
      <c r="APW85" s="16"/>
      <c r="APX85" s="16"/>
      <c r="APY85" s="16"/>
      <c r="APZ85" s="16"/>
      <c r="AQA85" s="16"/>
      <c r="AQB85" s="16"/>
      <c r="AQC85" s="16"/>
      <c r="AQD85" s="16"/>
      <c r="AQE85" s="16"/>
      <c r="AQF85" s="16"/>
      <c r="AQG85" s="16"/>
      <c r="AQH85" s="16"/>
      <c r="AQI85" s="16"/>
      <c r="AQJ85" s="16"/>
      <c r="AQK85" s="16"/>
      <c r="AQL85" s="16"/>
      <c r="AQM85" s="16"/>
      <c r="AQN85" s="16"/>
      <c r="AQO85" s="16"/>
      <c r="AQP85" s="16"/>
      <c r="AQQ85" s="16"/>
      <c r="AQR85" s="16"/>
      <c r="AQS85" s="16"/>
      <c r="AQT85" s="16"/>
      <c r="AQU85" s="16"/>
      <c r="AQV85" s="16"/>
      <c r="AQW85" s="16"/>
      <c r="AQX85" s="16"/>
      <c r="AQY85" s="16"/>
      <c r="AQZ85" s="16"/>
      <c r="ARA85" s="16"/>
      <c r="ARB85" s="16"/>
      <c r="ARC85" s="16"/>
      <c r="ARD85" s="16"/>
      <c r="ARE85" s="16"/>
      <c r="ARF85" s="16"/>
      <c r="ARG85" s="16"/>
      <c r="ARH85" s="16"/>
      <c r="ARI85" s="16"/>
      <c r="ARJ85" s="16"/>
      <c r="ARK85" s="16"/>
      <c r="ARL85" s="16"/>
      <c r="ARM85" s="16"/>
      <c r="ARN85" s="16"/>
      <c r="ARO85" s="16"/>
      <c r="ARP85" s="16"/>
      <c r="ARQ85" s="16"/>
      <c r="ARR85" s="16"/>
      <c r="ARS85" s="16"/>
      <c r="ART85" s="16"/>
      <c r="ARU85" s="16"/>
      <c r="ARV85" s="16"/>
      <c r="ARW85" s="16"/>
      <c r="ARX85" s="16"/>
      <c r="ARY85" s="16"/>
      <c r="ARZ85" s="16"/>
      <c r="ASA85" s="16"/>
      <c r="ASB85" s="16"/>
      <c r="ASC85" s="16"/>
      <c r="ASD85" s="16"/>
      <c r="ASE85" s="16"/>
      <c r="ASF85" s="16"/>
      <c r="ASG85" s="16"/>
      <c r="ASH85" s="16"/>
      <c r="ASI85" s="16"/>
      <c r="ASJ85" s="16"/>
      <c r="ASK85" s="16"/>
      <c r="ASL85" s="16"/>
      <c r="ASM85" s="16"/>
      <c r="ASN85" s="16"/>
      <c r="ASO85" s="16"/>
      <c r="ASP85" s="16"/>
      <c r="ASQ85" s="16"/>
      <c r="ASR85" s="16"/>
      <c r="ASS85" s="16"/>
      <c r="AST85" s="16"/>
      <c r="ASU85" s="16"/>
      <c r="ASV85" s="16"/>
      <c r="ASW85" s="16"/>
      <c r="ASX85" s="16"/>
      <c r="ASY85" s="16"/>
      <c r="ASZ85" s="16"/>
      <c r="ATA85" s="16"/>
      <c r="ATB85" s="16"/>
      <c r="ATC85" s="16"/>
      <c r="ATD85" s="16"/>
      <c r="ATE85" s="16"/>
      <c r="ATF85" s="16"/>
      <c r="ATG85" s="16"/>
      <c r="ATH85" s="16"/>
      <c r="ATI85" s="16"/>
      <c r="ATJ85" s="16"/>
      <c r="ATK85" s="16"/>
      <c r="ATL85" s="16"/>
      <c r="ATM85" s="16"/>
      <c r="ATN85" s="16"/>
      <c r="ATO85" s="16"/>
      <c r="ATP85" s="16"/>
      <c r="ATQ85" s="16"/>
      <c r="ATR85" s="16"/>
      <c r="ATS85" s="16"/>
      <c r="ATT85" s="16"/>
      <c r="ATU85" s="16"/>
      <c r="ATV85" s="16"/>
      <c r="ATW85" s="16"/>
      <c r="ATX85" s="16"/>
      <c r="ATY85" s="16"/>
      <c r="ATZ85" s="16"/>
      <c r="AUA85" s="16"/>
      <c r="AUB85" s="16"/>
      <c r="AUC85" s="16"/>
      <c r="AUD85" s="16"/>
      <c r="AUE85" s="16"/>
      <c r="AUF85" s="16"/>
      <c r="AUG85" s="16"/>
      <c r="AUH85" s="16"/>
      <c r="AUI85" s="16"/>
      <c r="AUJ85" s="16"/>
      <c r="AUK85" s="16"/>
      <c r="AUL85" s="16"/>
      <c r="AUM85" s="16"/>
      <c r="AUN85" s="16"/>
      <c r="AUO85" s="16"/>
      <c r="AUP85" s="16"/>
      <c r="AUQ85" s="16"/>
      <c r="AUR85" s="16"/>
      <c r="AUS85" s="16"/>
      <c r="AUT85" s="16"/>
      <c r="AUU85" s="16"/>
      <c r="AUV85" s="16"/>
      <c r="AUW85" s="16"/>
      <c r="AUX85" s="16"/>
      <c r="AUY85" s="16"/>
      <c r="AUZ85" s="16"/>
      <c r="AVA85" s="16"/>
      <c r="AVB85" s="16"/>
      <c r="AVC85" s="16"/>
      <c r="AVD85" s="16"/>
      <c r="AVE85" s="16"/>
      <c r="AVF85" s="16"/>
      <c r="AVG85" s="16"/>
      <c r="AVH85" s="16"/>
      <c r="AVI85" s="16"/>
      <c r="AVJ85" s="16"/>
      <c r="AVK85" s="16"/>
      <c r="AVL85" s="16"/>
      <c r="AVM85" s="16"/>
      <c r="AVN85" s="16"/>
      <c r="AVO85" s="16"/>
      <c r="AVP85" s="16"/>
      <c r="AVQ85" s="16"/>
      <c r="AVR85" s="16"/>
      <c r="AVS85" s="16"/>
      <c r="AVT85" s="16"/>
      <c r="AVU85" s="16"/>
      <c r="AVV85" s="16"/>
      <c r="AVW85" s="16"/>
      <c r="AVX85" s="16"/>
      <c r="AVY85" s="16"/>
      <c r="AVZ85" s="16"/>
      <c r="AWA85" s="16"/>
      <c r="AWB85" s="16"/>
      <c r="AWC85" s="16"/>
      <c r="AWD85" s="16"/>
      <c r="AWE85" s="16"/>
      <c r="AWF85" s="16"/>
      <c r="AWG85" s="16"/>
      <c r="AWH85" s="16"/>
      <c r="AWI85" s="16"/>
      <c r="AWJ85" s="16"/>
      <c r="AWK85" s="16"/>
      <c r="AWL85" s="16"/>
      <c r="AWM85" s="16"/>
      <c r="AWN85" s="16"/>
      <c r="AWO85" s="16"/>
      <c r="AWP85" s="16"/>
      <c r="AWQ85" s="16"/>
      <c r="AWR85" s="16"/>
      <c r="AWS85" s="16"/>
      <c r="AWT85" s="16"/>
      <c r="AWU85" s="16"/>
      <c r="AWV85" s="16"/>
      <c r="AWW85" s="16"/>
      <c r="AWX85" s="16"/>
      <c r="AWY85" s="16"/>
      <c r="AWZ85" s="16"/>
      <c r="AXA85" s="16"/>
      <c r="AXB85" s="16"/>
      <c r="AXC85" s="16"/>
      <c r="AXD85" s="16"/>
      <c r="AXE85" s="16"/>
      <c r="AXF85" s="16"/>
      <c r="AXG85" s="16"/>
      <c r="AXH85" s="16"/>
      <c r="AXI85" s="16"/>
      <c r="AXJ85" s="16"/>
      <c r="AXK85" s="16"/>
      <c r="AXL85" s="16"/>
      <c r="AXM85" s="16"/>
      <c r="AXN85" s="16"/>
      <c r="AXO85" s="16"/>
      <c r="AXP85" s="16"/>
      <c r="AXQ85" s="16"/>
      <c r="AXR85" s="16"/>
      <c r="AXS85" s="16"/>
      <c r="AXT85" s="16"/>
      <c r="AXU85" s="16"/>
      <c r="AXV85" s="16"/>
      <c r="AXW85" s="16"/>
      <c r="AXX85" s="16"/>
      <c r="AXY85" s="16"/>
      <c r="AXZ85" s="16"/>
      <c r="AYA85" s="16"/>
      <c r="AYB85" s="16"/>
      <c r="AYC85" s="16"/>
      <c r="AYD85" s="16"/>
      <c r="AYE85" s="16"/>
      <c r="AYF85" s="16"/>
      <c r="AYG85" s="16"/>
      <c r="AYH85" s="16"/>
      <c r="AYI85" s="16"/>
      <c r="AYJ85" s="16"/>
      <c r="AYK85" s="16"/>
      <c r="AYL85" s="16"/>
      <c r="AYM85" s="16"/>
      <c r="AYN85" s="16"/>
      <c r="AYO85" s="16"/>
      <c r="AYP85" s="16"/>
      <c r="AYQ85" s="16"/>
      <c r="AYR85" s="16"/>
      <c r="AYS85" s="16"/>
      <c r="AYT85" s="16"/>
      <c r="AYU85" s="16"/>
      <c r="AYV85" s="16"/>
      <c r="AYW85" s="16"/>
      <c r="AYX85" s="16"/>
      <c r="AYY85" s="16"/>
      <c r="AYZ85" s="16"/>
      <c r="AZA85" s="16"/>
      <c r="AZB85" s="16"/>
      <c r="AZC85" s="16"/>
      <c r="AZD85" s="16"/>
      <c r="AZE85" s="16"/>
      <c r="AZF85" s="16"/>
      <c r="AZG85" s="16"/>
      <c r="AZH85" s="16"/>
      <c r="AZI85" s="16"/>
      <c r="AZJ85" s="16"/>
      <c r="AZK85" s="16"/>
      <c r="AZL85" s="16"/>
      <c r="AZM85" s="16"/>
      <c r="AZN85" s="16"/>
      <c r="AZO85" s="16"/>
      <c r="AZP85" s="16"/>
      <c r="AZQ85" s="16"/>
      <c r="AZR85" s="16"/>
      <c r="AZS85" s="16"/>
      <c r="AZT85" s="16"/>
      <c r="AZU85" s="16"/>
      <c r="AZV85" s="16"/>
      <c r="AZW85" s="16"/>
      <c r="AZX85" s="16"/>
      <c r="AZY85" s="16"/>
      <c r="AZZ85" s="16"/>
      <c r="BAA85" s="16"/>
      <c r="BAB85" s="16"/>
      <c r="BAC85" s="16"/>
      <c r="BAD85" s="16"/>
      <c r="BAE85" s="16"/>
      <c r="BAF85" s="16"/>
      <c r="BAG85" s="16"/>
      <c r="BAH85" s="16"/>
      <c r="BAI85" s="16"/>
      <c r="BAJ85" s="16"/>
      <c r="BAK85" s="16"/>
      <c r="BAL85" s="16"/>
      <c r="BAM85" s="16"/>
      <c r="BAN85" s="16"/>
      <c r="BAO85" s="16"/>
      <c r="BAP85" s="16"/>
      <c r="BAQ85" s="16"/>
      <c r="BAR85" s="16"/>
      <c r="BAS85" s="16"/>
      <c r="BAT85" s="16"/>
      <c r="BAU85" s="16"/>
      <c r="BAV85" s="16"/>
      <c r="BAW85" s="16"/>
      <c r="BAX85" s="16"/>
      <c r="BAY85" s="16"/>
      <c r="BAZ85" s="16"/>
      <c r="BBA85" s="16"/>
      <c r="BBB85" s="16"/>
      <c r="BBC85" s="16"/>
      <c r="BBD85" s="16"/>
      <c r="BBE85" s="16"/>
      <c r="BBF85" s="16"/>
      <c r="BBG85" s="16"/>
      <c r="BBH85" s="16"/>
      <c r="BBI85" s="16"/>
      <c r="BBJ85" s="16"/>
      <c r="BBK85" s="16"/>
      <c r="BBL85" s="16"/>
      <c r="BBM85" s="16"/>
      <c r="BBN85" s="16"/>
      <c r="BBO85" s="16"/>
      <c r="BBP85" s="16"/>
      <c r="BBQ85" s="16"/>
      <c r="BBR85" s="16"/>
      <c r="BBS85" s="16"/>
      <c r="BBT85" s="16"/>
      <c r="BBU85" s="16"/>
      <c r="BBV85" s="16"/>
      <c r="BBW85" s="16"/>
      <c r="BBX85" s="16"/>
      <c r="BBY85" s="16"/>
      <c r="BBZ85" s="16"/>
      <c r="BCA85" s="16"/>
      <c r="BCB85" s="16"/>
      <c r="BCC85" s="16"/>
      <c r="BCD85" s="16"/>
      <c r="BCE85" s="16"/>
      <c r="BCF85" s="16"/>
      <c r="BCG85" s="16"/>
      <c r="BCH85" s="16"/>
      <c r="BCI85" s="16"/>
      <c r="BCJ85" s="16"/>
      <c r="BCK85" s="16"/>
      <c r="BCL85" s="16"/>
      <c r="BCM85" s="16"/>
      <c r="BCN85" s="16"/>
      <c r="BCO85" s="16"/>
      <c r="BCP85" s="16"/>
      <c r="BCQ85" s="16"/>
      <c r="BCR85" s="16"/>
      <c r="BCS85" s="16"/>
      <c r="BCT85" s="16"/>
      <c r="BCU85" s="16"/>
      <c r="BCV85" s="16"/>
      <c r="BCW85" s="16"/>
      <c r="BCX85" s="16"/>
      <c r="BCY85" s="16"/>
      <c r="BCZ85" s="16"/>
      <c r="BDA85" s="16"/>
      <c r="BDB85" s="16"/>
      <c r="BDC85" s="16"/>
      <c r="BDD85" s="16"/>
      <c r="BDE85" s="16"/>
      <c r="BDF85" s="16"/>
      <c r="BDG85" s="16"/>
      <c r="BDH85" s="16"/>
      <c r="BDI85" s="16"/>
      <c r="BDJ85" s="16"/>
      <c r="BDK85" s="16"/>
      <c r="BDL85" s="16"/>
      <c r="BDM85" s="16"/>
      <c r="BDN85" s="16"/>
      <c r="BDO85" s="16"/>
      <c r="BDP85" s="16"/>
      <c r="BDQ85" s="16"/>
      <c r="BDR85" s="16"/>
      <c r="BDS85" s="16"/>
      <c r="BDT85" s="16"/>
      <c r="BDU85" s="16"/>
      <c r="BDV85" s="16"/>
      <c r="BDW85" s="16"/>
      <c r="BDX85" s="16"/>
      <c r="BDY85" s="16"/>
      <c r="BDZ85" s="16"/>
      <c r="BEA85" s="16"/>
      <c r="BEB85" s="16"/>
      <c r="BEC85" s="16"/>
      <c r="BED85" s="16"/>
      <c r="BEE85" s="16"/>
      <c r="BEF85" s="16"/>
      <c r="BEG85" s="16"/>
      <c r="BEH85" s="16"/>
      <c r="BEI85" s="16"/>
      <c r="BEJ85" s="16"/>
      <c r="BEK85" s="16"/>
      <c r="BEL85" s="16"/>
      <c r="BEM85" s="16"/>
      <c r="BEN85" s="16"/>
      <c r="BEO85" s="16"/>
      <c r="BEP85" s="16"/>
      <c r="BEQ85" s="16"/>
      <c r="BER85" s="16"/>
      <c r="BES85" s="16"/>
      <c r="BET85" s="16"/>
      <c r="BEU85" s="16"/>
      <c r="BEV85" s="16"/>
      <c r="BEW85" s="16"/>
      <c r="BEX85" s="16"/>
      <c r="BEY85" s="16"/>
      <c r="BEZ85" s="16"/>
      <c r="BFA85" s="16"/>
      <c r="BFB85" s="16"/>
      <c r="BFC85" s="16"/>
      <c r="BFD85" s="16"/>
      <c r="BFE85" s="16"/>
      <c r="BFF85" s="16"/>
      <c r="BFG85" s="16"/>
      <c r="BFH85" s="16"/>
      <c r="BFI85" s="16"/>
      <c r="BFJ85" s="16"/>
      <c r="BFK85" s="16"/>
      <c r="BFL85" s="16"/>
      <c r="BFM85" s="16"/>
      <c r="BFN85" s="16"/>
      <c r="BFO85" s="16"/>
      <c r="BFP85" s="16"/>
      <c r="BFQ85" s="16"/>
      <c r="BFR85" s="16"/>
      <c r="BFS85" s="16"/>
      <c r="BFT85" s="16"/>
      <c r="BFU85" s="16"/>
      <c r="BFV85" s="16"/>
      <c r="BFW85" s="16"/>
      <c r="BFX85" s="16"/>
      <c r="BFY85" s="16"/>
      <c r="BFZ85" s="16"/>
      <c r="BGA85" s="16"/>
      <c r="BGB85" s="16"/>
      <c r="BGC85" s="16"/>
      <c r="BGD85" s="16"/>
      <c r="BGE85" s="16"/>
      <c r="BGF85" s="16"/>
      <c r="BGG85" s="16"/>
      <c r="BGH85" s="16"/>
      <c r="BGI85" s="16"/>
      <c r="BGJ85" s="16"/>
      <c r="BGK85" s="16"/>
      <c r="BGL85" s="16"/>
      <c r="BGM85" s="16"/>
      <c r="BGN85" s="16"/>
      <c r="BGO85" s="16"/>
      <c r="BGP85" s="16"/>
      <c r="BGQ85" s="16"/>
      <c r="BGR85" s="16"/>
      <c r="BGS85" s="16"/>
      <c r="BGT85" s="16"/>
      <c r="BGU85" s="16"/>
      <c r="BGV85" s="16"/>
      <c r="BGW85" s="16"/>
      <c r="BGX85" s="16"/>
      <c r="BGY85" s="16"/>
      <c r="BGZ85" s="16"/>
      <c r="BHA85" s="16"/>
      <c r="BHB85" s="16"/>
      <c r="BHC85" s="16"/>
      <c r="BHD85" s="16"/>
      <c r="BHE85" s="16"/>
      <c r="BHF85" s="16"/>
      <c r="BHG85" s="16"/>
      <c r="BHH85" s="16"/>
      <c r="BHI85" s="16"/>
      <c r="BHJ85" s="16"/>
      <c r="BHK85" s="16"/>
      <c r="BHL85" s="16"/>
      <c r="BHM85" s="16"/>
      <c r="BHN85" s="16"/>
      <c r="BHO85" s="16"/>
      <c r="BHP85" s="16"/>
      <c r="BHQ85" s="16"/>
      <c r="BHR85" s="16"/>
      <c r="BHS85" s="16"/>
      <c r="BHT85" s="16"/>
      <c r="BHU85" s="16"/>
      <c r="BHV85" s="16"/>
      <c r="BHW85" s="16"/>
      <c r="BHX85" s="16"/>
      <c r="BHY85" s="16"/>
      <c r="BHZ85" s="16"/>
      <c r="BIA85" s="16"/>
      <c r="BIB85" s="16"/>
      <c r="BIC85" s="16"/>
      <c r="BID85" s="16"/>
      <c r="BIE85" s="16"/>
      <c r="BIF85" s="16"/>
      <c r="BIG85" s="16"/>
      <c r="BIH85" s="16"/>
      <c r="BII85" s="16"/>
      <c r="BIJ85" s="16"/>
      <c r="BIK85" s="16"/>
      <c r="BIL85" s="16"/>
      <c r="BIM85" s="16"/>
      <c r="BIN85" s="16"/>
      <c r="BIO85" s="16"/>
      <c r="BIP85" s="16"/>
      <c r="BIQ85" s="16"/>
      <c r="BIR85" s="16"/>
      <c r="BIS85" s="16"/>
      <c r="BIT85" s="16"/>
      <c r="BIU85" s="16"/>
      <c r="BIV85" s="16"/>
      <c r="BIW85" s="16"/>
      <c r="BIX85" s="16"/>
      <c r="BIY85" s="16"/>
      <c r="BIZ85" s="16"/>
      <c r="BJA85" s="16"/>
      <c r="BJB85" s="16"/>
      <c r="BJC85" s="16"/>
      <c r="BJD85" s="16"/>
      <c r="BJE85" s="16"/>
      <c r="BJF85" s="16"/>
      <c r="BJG85" s="16"/>
      <c r="BJH85" s="16"/>
      <c r="BJI85" s="16"/>
      <c r="BJJ85" s="16"/>
      <c r="BJK85" s="16"/>
      <c r="BJL85" s="16"/>
      <c r="BJM85" s="16"/>
      <c r="BJN85" s="16"/>
      <c r="BJO85" s="16"/>
      <c r="BJP85" s="16"/>
      <c r="BJQ85" s="16"/>
      <c r="BJR85" s="16"/>
      <c r="BJS85" s="16"/>
      <c r="BJT85" s="16"/>
      <c r="BJU85" s="16"/>
      <c r="BJV85" s="16"/>
      <c r="BJW85" s="16"/>
      <c r="BJX85" s="16"/>
      <c r="BJY85" s="16"/>
      <c r="BJZ85" s="16"/>
      <c r="BKA85" s="16"/>
      <c r="BKB85" s="16"/>
      <c r="BKC85" s="16"/>
      <c r="BKD85" s="16"/>
      <c r="BKE85" s="16"/>
      <c r="BKF85" s="16"/>
      <c r="BKG85" s="16"/>
      <c r="BKH85" s="16"/>
      <c r="BKI85" s="16"/>
      <c r="BKJ85" s="16"/>
      <c r="BKK85" s="16"/>
      <c r="BKL85" s="16"/>
      <c r="BKM85" s="16"/>
      <c r="BKN85" s="16"/>
      <c r="BKO85" s="16"/>
      <c r="BKP85" s="16"/>
      <c r="BKQ85" s="16"/>
      <c r="BKR85" s="16"/>
      <c r="BKS85" s="16"/>
      <c r="BKT85" s="16"/>
      <c r="BKU85" s="16"/>
      <c r="BKV85" s="16"/>
      <c r="BKW85" s="16"/>
      <c r="BKX85" s="16"/>
      <c r="BKY85" s="16"/>
      <c r="BKZ85" s="16"/>
      <c r="BLA85" s="16"/>
      <c r="BLB85" s="16"/>
      <c r="BLC85" s="16"/>
      <c r="BLD85" s="16"/>
      <c r="BLE85" s="16"/>
      <c r="BLF85" s="16"/>
      <c r="BLG85" s="16"/>
      <c r="BLH85" s="16"/>
      <c r="BLI85" s="16"/>
      <c r="BLJ85" s="16"/>
      <c r="BLK85" s="16"/>
      <c r="BLL85" s="16"/>
      <c r="BLM85" s="16"/>
      <c r="BLN85" s="16"/>
      <c r="BLO85" s="16"/>
      <c r="BLP85" s="16"/>
      <c r="BLQ85" s="16"/>
      <c r="BLR85" s="16"/>
      <c r="BLS85" s="16"/>
      <c r="BLT85" s="16"/>
      <c r="BLU85" s="16"/>
      <c r="BLV85" s="16"/>
      <c r="BLW85" s="16"/>
      <c r="BLX85" s="16"/>
      <c r="BLY85" s="16"/>
      <c r="BLZ85" s="16"/>
      <c r="BMA85" s="16"/>
      <c r="BMB85" s="16"/>
      <c r="BMC85" s="16"/>
      <c r="BMD85" s="16"/>
      <c r="BME85" s="16"/>
      <c r="BMF85" s="16"/>
      <c r="BMG85" s="16"/>
      <c r="BMH85" s="16"/>
      <c r="BMI85" s="16"/>
      <c r="BMJ85" s="16"/>
      <c r="BMK85" s="16"/>
      <c r="BML85" s="16"/>
      <c r="BMM85" s="16"/>
      <c r="BMN85" s="16"/>
      <c r="BMO85" s="16"/>
      <c r="BMP85" s="16"/>
      <c r="BMQ85" s="16"/>
      <c r="BMR85" s="16"/>
      <c r="BMS85" s="16"/>
      <c r="BMT85" s="16"/>
      <c r="BMU85" s="16"/>
      <c r="BMV85" s="16"/>
      <c r="BMW85" s="16"/>
      <c r="BMX85" s="16"/>
      <c r="BMY85" s="16"/>
      <c r="BMZ85" s="16"/>
      <c r="BNA85" s="16"/>
      <c r="BNB85" s="16"/>
      <c r="BNC85" s="16"/>
      <c r="BND85" s="16"/>
      <c r="BNE85" s="16"/>
      <c r="BNF85" s="16"/>
      <c r="BNG85" s="16"/>
      <c r="BNH85" s="16"/>
      <c r="BNI85" s="16"/>
      <c r="BNJ85" s="16"/>
      <c r="BNK85" s="16"/>
      <c r="BNL85" s="16"/>
      <c r="BNM85" s="16"/>
      <c r="BNN85" s="16"/>
      <c r="BNO85" s="16"/>
      <c r="BNP85" s="16"/>
      <c r="BNQ85" s="16"/>
      <c r="BNR85" s="16"/>
      <c r="BNS85" s="16"/>
      <c r="BNT85" s="16"/>
      <c r="BNU85" s="16"/>
      <c r="BNV85" s="16"/>
      <c r="BNW85" s="16"/>
      <c r="BNX85" s="16"/>
      <c r="BNY85" s="16"/>
      <c r="BNZ85" s="16"/>
      <c r="BOA85" s="16"/>
      <c r="BOB85" s="16"/>
      <c r="BOC85" s="16"/>
      <c r="BOD85" s="16"/>
      <c r="BOE85" s="16"/>
      <c r="BOF85" s="16"/>
      <c r="BOG85" s="16"/>
      <c r="BOH85" s="16"/>
      <c r="BOI85" s="16"/>
      <c r="BOJ85" s="16"/>
      <c r="BOK85" s="16"/>
      <c r="BOL85" s="16"/>
      <c r="BOM85" s="16"/>
      <c r="BON85" s="16"/>
      <c r="BOO85" s="16"/>
      <c r="BOP85" s="16"/>
      <c r="BOQ85" s="16"/>
      <c r="BOR85" s="16"/>
      <c r="BOS85" s="16"/>
      <c r="BOT85" s="16"/>
      <c r="BOU85" s="16"/>
      <c r="BOV85" s="16"/>
      <c r="BOW85" s="16"/>
      <c r="BOX85" s="16"/>
      <c r="BOY85" s="16"/>
      <c r="BOZ85" s="16"/>
      <c r="BPA85" s="16"/>
      <c r="BPB85" s="16"/>
      <c r="BPC85" s="16"/>
      <c r="BPD85" s="16"/>
      <c r="BPE85" s="16"/>
      <c r="BPF85" s="16"/>
      <c r="BPG85" s="16"/>
      <c r="BPH85" s="16"/>
      <c r="BPI85" s="16"/>
      <c r="BPJ85" s="16"/>
      <c r="BPK85" s="16"/>
      <c r="BPL85" s="16"/>
      <c r="BPM85" s="16"/>
      <c r="BPN85" s="16"/>
      <c r="BPO85" s="16"/>
      <c r="BPP85" s="16"/>
      <c r="BPQ85" s="16"/>
      <c r="BPR85" s="16"/>
      <c r="BPS85" s="16"/>
      <c r="BPT85" s="16"/>
      <c r="BPU85" s="16"/>
      <c r="BPV85" s="16"/>
      <c r="BPW85" s="16"/>
      <c r="BPX85" s="16"/>
      <c r="BPY85" s="16"/>
      <c r="BPZ85" s="16"/>
      <c r="BQA85" s="16"/>
      <c r="BQB85" s="16"/>
      <c r="BQC85" s="16"/>
      <c r="BQD85" s="16"/>
      <c r="BQE85" s="16"/>
      <c r="BQF85" s="16"/>
      <c r="BQG85" s="16"/>
      <c r="BQH85" s="16"/>
      <c r="BQI85" s="16"/>
      <c r="BQJ85" s="16"/>
      <c r="BQK85" s="16"/>
      <c r="BQL85" s="16"/>
      <c r="BQM85" s="16"/>
      <c r="BQN85" s="16"/>
      <c r="BQO85" s="16"/>
      <c r="BQP85" s="16"/>
      <c r="BQQ85" s="16"/>
      <c r="BQR85" s="16"/>
      <c r="BQS85" s="16"/>
      <c r="BQT85" s="16"/>
      <c r="BQU85" s="16"/>
      <c r="BQV85" s="16"/>
      <c r="BQW85" s="16"/>
      <c r="BQX85" s="16"/>
      <c r="BQY85" s="16"/>
      <c r="BQZ85" s="16"/>
      <c r="BRA85" s="16"/>
      <c r="BRB85" s="16"/>
      <c r="BRC85" s="16"/>
      <c r="BRD85" s="16"/>
      <c r="BRE85" s="16"/>
      <c r="BRF85" s="16"/>
      <c r="BRG85" s="16"/>
      <c r="BRH85" s="16"/>
      <c r="BRI85" s="16"/>
      <c r="BRJ85" s="16"/>
      <c r="BRK85" s="16"/>
      <c r="BRL85" s="16"/>
      <c r="BRM85" s="16"/>
      <c r="BRN85" s="16"/>
      <c r="BRO85" s="16"/>
      <c r="BRP85" s="16"/>
      <c r="BRQ85" s="16"/>
      <c r="BRR85" s="16"/>
      <c r="BRS85" s="16"/>
      <c r="BRT85" s="16"/>
      <c r="BRU85" s="16"/>
      <c r="BRV85" s="16"/>
      <c r="BRW85" s="16"/>
      <c r="BRX85" s="16"/>
      <c r="BRY85" s="16"/>
      <c r="BRZ85" s="16"/>
      <c r="BSA85" s="16"/>
      <c r="BSB85" s="16"/>
      <c r="BSC85" s="16"/>
      <c r="BSD85" s="16"/>
      <c r="BSE85" s="16"/>
      <c r="BSF85" s="16"/>
      <c r="BSG85" s="16"/>
      <c r="BSH85" s="16"/>
      <c r="BSI85" s="16"/>
      <c r="BSJ85" s="16"/>
      <c r="BSK85" s="16"/>
      <c r="BSL85" s="16"/>
      <c r="BSM85" s="16"/>
      <c r="BSN85" s="16"/>
      <c r="BSO85" s="16"/>
      <c r="BSP85" s="16"/>
      <c r="BSQ85" s="16"/>
      <c r="BSR85" s="16"/>
      <c r="BSS85" s="16"/>
      <c r="BST85" s="16"/>
      <c r="BSU85" s="16"/>
      <c r="BSV85" s="16"/>
      <c r="BSW85" s="16"/>
      <c r="BSX85" s="16"/>
      <c r="BSY85" s="16"/>
      <c r="BSZ85" s="16"/>
      <c r="BTA85" s="16"/>
      <c r="BTB85" s="16"/>
      <c r="BTC85" s="16"/>
      <c r="BTD85" s="16"/>
      <c r="BTE85" s="16"/>
      <c r="BTF85" s="16"/>
      <c r="BTG85" s="16"/>
      <c r="BTH85" s="16"/>
    </row>
    <row r="86" spans="1:1880" s="290" customFormat="1" ht="178.2" customHeight="1" x14ac:dyDescent="0.3">
      <c r="A86" s="67">
        <v>577</v>
      </c>
      <c r="B86" s="261"/>
      <c r="C86" s="261" t="s">
        <v>108</v>
      </c>
      <c r="D86" s="162" t="s">
        <v>624</v>
      </c>
      <c r="E86" s="343"/>
      <c r="F86" s="721"/>
      <c r="G86" s="344" t="str">
        <f>IF(F86="Yes","In this cell - Please include the name of the plan, a brief description of the benefit and the population group that received the benefits."," ")</f>
        <v xml:space="preserve"> </v>
      </c>
      <c r="H86" s="407"/>
      <c r="I86" s="698"/>
      <c r="J86"/>
      <c r="K86" s="360"/>
      <c r="L86"/>
      <c r="M86" s="16"/>
      <c r="N86" s="130"/>
      <c r="O86" s="16"/>
      <c r="P86" s="16"/>
      <c r="Q86" s="16"/>
      <c r="R86" s="16"/>
      <c r="S86" s="16"/>
      <c r="T86" s="16"/>
      <c r="U86" s="16"/>
      <c r="V86" s="16"/>
      <c r="W86" s="16"/>
      <c r="X86" s="1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c r="IB86" s="16"/>
      <c r="IC86" s="16"/>
      <c r="ID86" s="16"/>
      <c r="IE86" s="16"/>
      <c r="IF86" s="16"/>
      <c r="IG86" s="16"/>
      <c r="IH86" s="16"/>
      <c r="II86" s="16"/>
      <c r="IJ86" s="16"/>
      <c r="IK86" s="16"/>
      <c r="IL86" s="16"/>
      <c r="IM86" s="16"/>
      <c r="IN86" s="16"/>
      <c r="IO86" s="16"/>
      <c r="IP86" s="16"/>
      <c r="IQ86" s="16"/>
      <c r="IR86" s="16"/>
      <c r="IS86" s="16"/>
      <c r="IT86" s="16"/>
      <c r="IU86" s="16"/>
      <c r="IV86" s="16"/>
      <c r="IW86" s="16"/>
      <c r="IX86" s="16"/>
      <c r="IY86" s="16"/>
      <c r="IZ86" s="16"/>
      <c r="JA86" s="16"/>
      <c r="JB86" s="16"/>
      <c r="JC86" s="16"/>
      <c r="JD86" s="16"/>
      <c r="JE86" s="16"/>
      <c r="JF86" s="16"/>
      <c r="JG86" s="16"/>
      <c r="JH86" s="16"/>
      <c r="JI86" s="16"/>
      <c r="JJ86" s="16"/>
      <c r="JK86" s="16"/>
      <c r="JL86" s="16"/>
      <c r="JM86" s="16"/>
      <c r="JN86" s="16"/>
      <c r="JO86" s="16"/>
      <c r="JP86" s="16"/>
      <c r="JQ86" s="16"/>
      <c r="JR86" s="16"/>
      <c r="JS86" s="16"/>
      <c r="JT86" s="16"/>
      <c r="JU86" s="16"/>
      <c r="JV86" s="16"/>
      <c r="JW86" s="16"/>
      <c r="JX86" s="16"/>
      <c r="JY86" s="16"/>
      <c r="JZ86" s="16"/>
      <c r="KA86" s="16"/>
      <c r="KB86" s="16"/>
      <c r="KC86" s="16"/>
      <c r="KD86" s="16"/>
      <c r="KE86" s="16"/>
      <c r="KF86" s="16"/>
      <c r="KG86" s="16"/>
      <c r="KH86" s="16"/>
      <c r="KI86" s="16"/>
      <c r="KJ86" s="16"/>
      <c r="KK86" s="16"/>
      <c r="KL86" s="16"/>
      <c r="KM86" s="16"/>
      <c r="KN86" s="16"/>
      <c r="KO86" s="16"/>
      <c r="KP86" s="16"/>
      <c r="KQ86" s="16"/>
      <c r="KR86" s="16"/>
      <c r="KS86" s="16"/>
      <c r="KT86" s="16"/>
      <c r="KU86" s="16"/>
      <c r="KV86" s="16"/>
      <c r="KW86" s="16"/>
      <c r="KX86" s="16"/>
      <c r="KY86" s="16"/>
      <c r="KZ86" s="16"/>
      <c r="LA86" s="16"/>
      <c r="LB86" s="16"/>
      <c r="LC86" s="16"/>
      <c r="LD86" s="16"/>
      <c r="LE86" s="16"/>
      <c r="LF86" s="16"/>
      <c r="LG86" s="16"/>
      <c r="LH86" s="16"/>
      <c r="LI86" s="16"/>
      <c r="LJ86" s="16"/>
      <c r="LK86" s="16"/>
      <c r="LL86" s="16"/>
      <c r="LM86" s="16"/>
      <c r="LN86" s="16"/>
      <c r="LO86" s="16"/>
      <c r="LP86" s="16"/>
      <c r="LQ86" s="16"/>
      <c r="LR86" s="16"/>
      <c r="LS86" s="16"/>
      <c r="LT86" s="16"/>
      <c r="LU86" s="16"/>
      <c r="LV86" s="16"/>
      <c r="LW86" s="16"/>
      <c r="LX86" s="16"/>
      <c r="LY86" s="16"/>
      <c r="LZ86" s="16"/>
      <c r="MA86" s="16"/>
      <c r="MB86" s="16"/>
      <c r="MC86" s="16"/>
      <c r="MD86" s="16"/>
      <c r="ME86" s="16"/>
      <c r="MF86" s="16"/>
      <c r="MG86" s="16"/>
      <c r="MH86" s="16"/>
      <c r="MI86" s="16"/>
      <c r="MJ86" s="16"/>
      <c r="MK86" s="16"/>
      <c r="ML86" s="16"/>
      <c r="MM86" s="16"/>
      <c r="MN86" s="16"/>
      <c r="MO86" s="16"/>
      <c r="MP86" s="16"/>
      <c r="MQ86" s="16"/>
      <c r="MR86" s="16"/>
      <c r="MS86" s="16"/>
      <c r="MT86" s="16"/>
      <c r="MU86" s="16"/>
      <c r="MV86" s="16"/>
      <c r="MW86" s="16"/>
      <c r="MX86" s="16"/>
      <c r="MY86" s="16"/>
      <c r="MZ86" s="16"/>
      <c r="NA86" s="16"/>
      <c r="NB86" s="16"/>
      <c r="NC86" s="16"/>
      <c r="ND86" s="16"/>
      <c r="NE86" s="16"/>
      <c r="NF86" s="16"/>
      <c r="NG86" s="16"/>
      <c r="NH86" s="16"/>
      <c r="NI86" s="16"/>
      <c r="NJ86" s="16"/>
      <c r="NK86" s="16"/>
      <c r="NL86" s="16"/>
      <c r="NM86" s="16"/>
      <c r="NN86" s="16"/>
      <c r="NO86" s="16"/>
      <c r="NP86" s="16"/>
      <c r="NQ86" s="16"/>
      <c r="NR86" s="16"/>
      <c r="NS86" s="16"/>
      <c r="NT86" s="16"/>
      <c r="NU86" s="16"/>
      <c r="NV86" s="16"/>
      <c r="NW86" s="16"/>
      <c r="NX86" s="16"/>
      <c r="NY86" s="16"/>
      <c r="NZ86" s="16"/>
      <c r="OA86" s="16"/>
      <c r="OB86" s="16"/>
      <c r="OC86" s="16"/>
      <c r="OD86" s="16"/>
      <c r="OE86" s="16"/>
      <c r="OF86" s="16"/>
      <c r="OG86" s="16"/>
      <c r="OH86" s="16"/>
      <c r="OI86" s="16"/>
      <c r="OJ86" s="16"/>
      <c r="OK86" s="16"/>
      <c r="OL86" s="16"/>
      <c r="OM86" s="16"/>
      <c r="ON86" s="16"/>
      <c r="OO86" s="16"/>
      <c r="OP86" s="16"/>
      <c r="OQ86" s="16"/>
      <c r="OR86" s="16"/>
      <c r="OS86" s="16"/>
      <c r="OT86" s="16"/>
      <c r="OU86" s="16"/>
      <c r="OV86" s="16"/>
      <c r="OW86" s="16"/>
      <c r="OX86" s="16"/>
      <c r="OY86" s="16"/>
      <c r="OZ86" s="16"/>
      <c r="PA86" s="16"/>
      <c r="PB86" s="16"/>
      <c r="PC86" s="16"/>
      <c r="PD86" s="16"/>
      <c r="PE86" s="16"/>
      <c r="PF86" s="16"/>
      <c r="PG86" s="16"/>
      <c r="PH86" s="16"/>
      <c r="PI86" s="16"/>
      <c r="PJ86" s="16"/>
      <c r="PK86" s="16"/>
      <c r="PL86" s="16"/>
      <c r="PM86" s="16"/>
      <c r="PN86" s="16"/>
      <c r="PO86" s="16"/>
      <c r="PP86" s="16"/>
      <c r="PQ86" s="16"/>
      <c r="PR86" s="16"/>
      <c r="PS86" s="16"/>
      <c r="PT86" s="16"/>
      <c r="PU86" s="16"/>
      <c r="PV86" s="16"/>
      <c r="PW86" s="16"/>
      <c r="PX86" s="16"/>
      <c r="PY86" s="16"/>
      <c r="PZ86" s="16"/>
      <c r="QA86" s="16"/>
      <c r="QB86" s="16"/>
      <c r="QC86" s="16"/>
      <c r="QD86" s="16"/>
      <c r="QE86" s="16"/>
      <c r="QF86" s="16"/>
      <c r="QG86" s="16"/>
      <c r="QH86" s="16"/>
      <c r="QI86" s="16"/>
      <c r="QJ86" s="16"/>
      <c r="QK86" s="16"/>
      <c r="QL86" s="16"/>
      <c r="QM86" s="16"/>
      <c r="QN86" s="16"/>
      <c r="QO86" s="16"/>
      <c r="QP86" s="16"/>
      <c r="QQ86" s="16"/>
      <c r="QR86" s="16"/>
      <c r="QS86" s="16"/>
      <c r="QT86" s="16"/>
      <c r="QU86" s="16"/>
      <c r="QV86" s="16"/>
      <c r="QW86" s="16"/>
      <c r="QX86" s="16"/>
      <c r="QY86" s="16"/>
      <c r="QZ86" s="16"/>
      <c r="RA86" s="16"/>
      <c r="RB86" s="16"/>
      <c r="RC86" s="16"/>
      <c r="RD86" s="16"/>
      <c r="RE86" s="16"/>
      <c r="RF86" s="16"/>
      <c r="RG86" s="16"/>
      <c r="RH86" s="16"/>
      <c r="RI86" s="16"/>
      <c r="RJ86" s="16"/>
      <c r="RK86" s="16"/>
      <c r="RL86" s="16"/>
      <c r="RM86" s="16"/>
      <c r="RN86" s="16"/>
      <c r="RO86" s="16"/>
      <c r="RP86" s="16"/>
      <c r="RQ86" s="16"/>
      <c r="RR86" s="16"/>
      <c r="RS86" s="16"/>
      <c r="RT86" s="16"/>
      <c r="RU86" s="16"/>
      <c r="RV86" s="16"/>
      <c r="RW86" s="16"/>
      <c r="RX86" s="16"/>
      <c r="RY86" s="16"/>
      <c r="RZ86" s="16"/>
      <c r="SA86" s="16"/>
      <c r="SB86" s="16"/>
      <c r="SC86" s="16"/>
      <c r="SD86" s="16"/>
      <c r="SE86" s="16"/>
      <c r="SF86" s="16"/>
      <c r="SG86" s="16"/>
      <c r="SH86" s="16"/>
      <c r="SI86" s="16"/>
      <c r="SJ86" s="16"/>
      <c r="SK86" s="16"/>
      <c r="SL86" s="16"/>
      <c r="SM86" s="16"/>
      <c r="SN86" s="16"/>
      <c r="SO86" s="16"/>
      <c r="SP86" s="16"/>
      <c r="SQ86" s="16"/>
      <c r="SR86" s="16"/>
      <c r="SS86" s="16"/>
      <c r="ST86" s="16"/>
      <c r="SU86" s="16"/>
      <c r="SV86" s="16"/>
      <c r="SW86" s="16"/>
      <c r="SX86" s="16"/>
      <c r="SY86" s="16"/>
      <c r="SZ86" s="16"/>
      <c r="TA86" s="16"/>
      <c r="TB86" s="16"/>
      <c r="TC86" s="16"/>
      <c r="TD86" s="16"/>
      <c r="TE86" s="16"/>
      <c r="TF86" s="16"/>
      <c r="TG86" s="16"/>
      <c r="TH86" s="16"/>
      <c r="TI86" s="16"/>
      <c r="TJ86" s="16"/>
      <c r="TK86" s="16"/>
      <c r="TL86" s="16"/>
      <c r="TM86" s="16"/>
      <c r="TN86" s="16"/>
      <c r="TO86" s="16"/>
      <c r="TP86" s="16"/>
      <c r="TQ86" s="16"/>
      <c r="TR86" s="16"/>
      <c r="TS86" s="16"/>
      <c r="TT86" s="16"/>
      <c r="TU86" s="16"/>
      <c r="TV86" s="16"/>
      <c r="TW86" s="16"/>
      <c r="TX86" s="16"/>
      <c r="TY86" s="16"/>
      <c r="TZ86" s="16"/>
      <c r="UA86" s="16"/>
      <c r="UB86" s="16"/>
      <c r="UC86" s="16"/>
      <c r="UD86" s="16"/>
      <c r="UE86" s="16"/>
      <c r="UF86" s="16"/>
      <c r="UG86" s="16"/>
      <c r="UH86" s="16"/>
      <c r="UI86" s="16"/>
      <c r="UJ86" s="16"/>
      <c r="UK86" s="16"/>
      <c r="UL86" s="16"/>
      <c r="UM86" s="16"/>
      <c r="UN86" s="16"/>
      <c r="UO86" s="16"/>
      <c r="UP86" s="16"/>
      <c r="UQ86" s="16"/>
      <c r="UR86" s="16"/>
      <c r="US86" s="16"/>
      <c r="UT86" s="16"/>
      <c r="UU86" s="16"/>
      <c r="UV86" s="16"/>
      <c r="UW86" s="16"/>
      <c r="UX86" s="16"/>
      <c r="UY86" s="16"/>
      <c r="UZ86" s="16"/>
      <c r="VA86" s="16"/>
      <c r="VB86" s="16"/>
      <c r="VC86" s="16"/>
      <c r="VD86" s="16"/>
      <c r="VE86" s="16"/>
      <c r="VF86" s="16"/>
      <c r="VG86" s="16"/>
      <c r="VH86" s="16"/>
      <c r="VI86" s="16"/>
      <c r="VJ86" s="16"/>
      <c r="VK86" s="16"/>
      <c r="VL86" s="16"/>
      <c r="VM86" s="16"/>
      <c r="VN86" s="16"/>
      <c r="VO86" s="16"/>
      <c r="VP86" s="16"/>
      <c r="VQ86" s="16"/>
      <c r="VR86" s="16"/>
      <c r="VS86" s="16"/>
      <c r="VT86" s="16"/>
      <c r="VU86" s="16"/>
      <c r="VV86" s="16"/>
      <c r="VW86" s="16"/>
      <c r="VX86" s="16"/>
      <c r="VY86" s="16"/>
      <c r="VZ86" s="16"/>
      <c r="WA86" s="16"/>
      <c r="WB86" s="16"/>
      <c r="WC86" s="16"/>
      <c r="WD86" s="16"/>
      <c r="WE86" s="16"/>
      <c r="WF86" s="16"/>
      <c r="WG86" s="16"/>
      <c r="WH86" s="16"/>
      <c r="WI86" s="16"/>
      <c r="WJ86" s="16"/>
      <c r="WK86" s="16"/>
      <c r="WL86" s="16"/>
      <c r="WM86" s="16"/>
      <c r="WN86" s="16"/>
      <c r="WO86" s="16"/>
      <c r="WP86" s="16"/>
      <c r="WQ86" s="16"/>
      <c r="WR86" s="16"/>
      <c r="WS86" s="16"/>
      <c r="WT86" s="16"/>
      <c r="WU86" s="16"/>
      <c r="WV86" s="16"/>
      <c r="WW86" s="16"/>
      <c r="WX86" s="16"/>
      <c r="WY86" s="16"/>
      <c r="WZ86" s="16"/>
      <c r="XA86" s="16"/>
      <c r="XB86" s="16"/>
      <c r="XC86" s="16"/>
      <c r="XD86" s="16"/>
      <c r="XE86" s="16"/>
      <c r="XF86" s="16"/>
      <c r="XG86" s="16"/>
      <c r="XH86" s="16"/>
      <c r="XI86" s="16"/>
      <c r="XJ86" s="16"/>
      <c r="XK86" s="16"/>
      <c r="XL86" s="16"/>
      <c r="XM86" s="16"/>
      <c r="XN86" s="16"/>
      <c r="XO86" s="16"/>
      <c r="XP86" s="16"/>
      <c r="XQ86" s="16"/>
      <c r="XR86" s="16"/>
      <c r="XS86" s="16"/>
      <c r="XT86" s="16"/>
      <c r="XU86" s="16"/>
      <c r="XV86" s="16"/>
      <c r="XW86" s="16"/>
      <c r="XX86" s="16"/>
      <c r="XY86" s="16"/>
      <c r="XZ86" s="16"/>
      <c r="YA86" s="16"/>
      <c r="YB86" s="16"/>
      <c r="YC86" s="16"/>
      <c r="YD86" s="16"/>
      <c r="YE86" s="16"/>
      <c r="YF86" s="16"/>
      <c r="YG86" s="16"/>
      <c r="YH86" s="16"/>
      <c r="YI86" s="16"/>
      <c r="YJ86" s="16"/>
      <c r="YK86" s="16"/>
      <c r="YL86" s="16"/>
      <c r="YM86" s="16"/>
      <c r="YN86" s="16"/>
      <c r="YO86" s="16"/>
      <c r="YP86" s="16"/>
      <c r="YQ86" s="16"/>
      <c r="YR86" s="16"/>
      <c r="YS86" s="16"/>
      <c r="YT86" s="16"/>
      <c r="YU86" s="16"/>
      <c r="YV86" s="16"/>
      <c r="YW86" s="16"/>
      <c r="YX86" s="16"/>
      <c r="YY86" s="16"/>
      <c r="YZ86" s="16"/>
      <c r="ZA86" s="16"/>
      <c r="ZB86" s="16"/>
      <c r="ZC86" s="16"/>
      <c r="ZD86" s="16"/>
      <c r="ZE86" s="16"/>
      <c r="ZF86" s="16"/>
      <c r="ZG86" s="16"/>
      <c r="ZH86" s="16"/>
      <c r="ZI86" s="16"/>
      <c r="ZJ86" s="16"/>
      <c r="ZK86" s="16"/>
      <c r="ZL86" s="16"/>
      <c r="ZM86" s="16"/>
      <c r="ZN86" s="16"/>
      <c r="ZO86" s="16"/>
      <c r="ZP86" s="16"/>
      <c r="ZQ86" s="16"/>
      <c r="ZR86" s="16"/>
      <c r="ZS86" s="16"/>
      <c r="ZT86" s="16"/>
      <c r="ZU86" s="16"/>
      <c r="ZV86" s="16"/>
      <c r="ZW86" s="16"/>
      <c r="ZX86" s="16"/>
      <c r="ZY86" s="16"/>
      <c r="ZZ86" s="16"/>
      <c r="AAA86" s="16"/>
      <c r="AAB86" s="16"/>
      <c r="AAC86" s="16"/>
      <c r="AAD86" s="16"/>
      <c r="AAE86" s="16"/>
      <c r="AAF86" s="16"/>
      <c r="AAG86" s="16"/>
      <c r="AAH86" s="16"/>
      <c r="AAI86" s="16"/>
      <c r="AAJ86" s="16"/>
      <c r="AAK86" s="16"/>
      <c r="AAL86" s="16"/>
      <c r="AAM86" s="16"/>
      <c r="AAN86" s="16"/>
      <c r="AAO86" s="16"/>
      <c r="AAP86" s="16"/>
      <c r="AAQ86" s="16"/>
      <c r="AAR86" s="16"/>
      <c r="AAS86" s="16"/>
      <c r="AAT86" s="16"/>
      <c r="AAU86" s="16"/>
      <c r="AAV86" s="16"/>
      <c r="AAW86" s="16"/>
      <c r="AAX86" s="16"/>
      <c r="AAY86" s="16"/>
      <c r="AAZ86" s="16"/>
      <c r="ABA86" s="16"/>
      <c r="ABB86" s="16"/>
      <c r="ABC86" s="16"/>
      <c r="ABD86" s="16"/>
      <c r="ABE86" s="16"/>
      <c r="ABF86" s="16"/>
      <c r="ABG86" s="16"/>
      <c r="ABH86" s="16"/>
      <c r="ABI86" s="16"/>
      <c r="ABJ86" s="16"/>
      <c r="ABK86" s="16"/>
      <c r="ABL86" s="16"/>
      <c r="ABM86" s="16"/>
      <c r="ABN86" s="16"/>
      <c r="ABO86" s="16"/>
      <c r="ABP86" s="16"/>
      <c r="ABQ86" s="16"/>
      <c r="ABR86" s="16"/>
      <c r="ABS86" s="16"/>
      <c r="ABT86" s="16"/>
      <c r="ABU86" s="16"/>
      <c r="ABV86" s="16"/>
      <c r="ABW86" s="16"/>
      <c r="ABX86" s="16"/>
      <c r="ABY86" s="16"/>
      <c r="ABZ86" s="16"/>
      <c r="ACA86" s="16"/>
      <c r="ACB86" s="16"/>
      <c r="ACC86" s="16"/>
      <c r="ACD86" s="16"/>
      <c r="ACE86" s="16"/>
      <c r="ACF86" s="16"/>
      <c r="ACG86" s="16"/>
      <c r="ACH86" s="16"/>
      <c r="ACI86" s="16"/>
      <c r="ACJ86" s="16"/>
      <c r="ACK86" s="16"/>
      <c r="ACL86" s="16"/>
      <c r="ACM86" s="16"/>
      <c r="ACN86" s="16"/>
      <c r="ACO86" s="16"/>
      <c r="ACP86" s="16"/>
      <c r="ACQ86" s="16"/>
      <c r="ACR86" s="16"/>
      <c r="ACS86" s="16"/>
      <c r="ACT86" s="16"/>
      <c r="ACU86" s="16"/>
      <c r="ACV86" s="16"/>
      <c r="ACW86" s="16"/>
      <c r="ACX86" s="16"/>
      <c r="ACY86" s="16"/>
      <c r="ACZ86" s="16"/>
      <c r="ADA86" s="16"/>
      <c r="ADB86" s="16"/>
      <c r="ADC86" s="16"/>
      <c r="ADD86" s="16"/>
      <c r="ADE86" s="16"/>
      <c r="ADF86" s="16"/>
      <c r="ADG86" s="16"/>
      <c r="ADH86" s="16"/>
      <c r="ADI86" s="16"/>
      <c r="ADJ86" s="16"/>
      <c r="ADK86" s="16"/>
      <c r="ADL86" s="16"/>
      <c r="ADM86" s="16"/>
      <c r="ADN86" s="16"/>
      <c r="ADO86" s="16"/>
      <c r="ADP86" s="16"/>
      <c r="ADQ86" s="16"/>
      <c r="ADR86" s="16"/>
      <c r="ADS86" s="16"/>
      <c r="ADT86" s="16"/>
      <c r="ADU86" s="16"/>
      <c r="ADV86" s="16"/>
      <c r="ADW86" s="16"/>
      <c r="ADX86" s="16"/>
      <c r="ADY86" s="16"/>
      <c r="ADZ86" s="16"/>
      <c r="AEA86" s="16"/>
      <c r="AEB86" s="16"/>
      <c r="AEC86" s="16"/>
      <c r="AED86" s="16"/>
      <c r="AEE86" s="16"/>
      <c r="AEF86" s="16"/>
      <c r="AEG86" s="16"/>
      <c r="AEH86" s="16"/>
      <c r="AEI86" s="16"/>
      <c r="AEJ86" s="16"/>
      <c r="AEK86" s="16"/>
      <c r="AEL86" s="16"/>
      <c r="AEM86" s="16"/>
      <c r="AEN86" s="16"/>
      <c r="AEO86" s="16"/>
      <c r="AEP86" s="16"/>
      <c r="AEQ86" s="16"/>
      <c r="AER86" s="16"/>
      <c r="AES86" s="16"/>
      <c r="AET86" s="16"/>
      <c r="AEU86" s="16"/>
      <c r="AEV86" s="16"/>
      <c r="AEW86" s="16"/>
      <c r="AEX86" s="16"/>
      <c r="AEY86" s="16"/>
      <c r="AEZ86" s="16"/>
      <c r="AFA86" s="16"/>
      <c r="AFB86" s="16"/>
      <c r="AFC86" s="16"/>
      <c r="AFD86" s="16"/>
      <c r="AFE86" s="16"/>
      <c r="AFF86" s="16"/>
      <c r="AFG86" s="16"/>
      <c r="AFH86" s="16"/>
      <c r="AFI86" s="16"/>
      <c r="AFJ86" s="16"/>
      <c r="AFK86" s="16"/>
      <c r="AFL86" s="16"/>
      <c r="AFM86" s="16"/>
      <c r="AFN86" s="16"/>
      <c r="AFO86" s="16"/>
      <c r="AFP86" s="16"/>
      <c r="AFQ86" s="16"/>
      <c r="AFR86" s="16"/>
      <c r="AFS86" s="16"/>
      <c r="AFT86" s="16"/>
      <c r="AFU86" s="16"/>
      <c r="AFV86" s="16"/>
      <c r="AFW86" s="16"/>
      <c r="AFX86" s="16"/>
      <c r="AFY86" s="16"/>
      <c r="AFZ86" s="16"/>
      <c r="AGA86" s="16"/>
      <c r="AGB86" s="16"/>
      <c r="AGC86" s="16"/>
      <c r="AGD86" s="16"/>
      <c r="AGE86" s="16"/>
      <c r="AGF86" s="16"/>
      <c r="AGG86" s="16"/>
      <c r="AGH86" s="16"/>
      <c r="AGI86" s="16"/>
      <c r="AGJ86" s="16"/>
      <c r="AGK86" s="16"/>
      <c r="AGL86" s="16"/>
      <c r="AGM86" s="16"/>
      <c r="AGN86" s="16"/>
      <c r="AGO86" s="16"/>
      <c r="AGP86" s="16"/>
      <c r="AGQ86" s="16"/>
      <c r="AGR86" s="16"/>
      <c r="AGS86" s="16"/>
      <c r="AGT86" s="16"/>
      <c r="AGU86" s="16"/>
      <c r="AGV86" s="16"/>
      <c r="AGW86" s="16"/>
      <c r="AGX86" s="16"/>
      <c r="AGY86" s="16"/>
      <c r="AGZ86" s="16"/>
      <c r="AHA86" s="16"/>
      <c r="AHB86" s="16"/>
      <c r="AHC86" s="16"/>
      <c r="AHD86" s="16"/>
      <c r="AHE86" s="16"/>
      <c r="AHF86" s="16"/>
      <c r="AHG86" s="16"/>
      <c r="AHH86" s="16"/>
      <c r="AHI86" s="16"/>
      <c r="AHJ86" s="16"/>
      <c r="AHK86" s="16"/>
      <c r="AHL86" s="16"/>
      <c r="AHM86" s="16"/>
      <c r="AHN86" s="16"/>
      <c r="AHO86" s="16"/>
      <c r="AHP86" s="16"/>
      <c r="AHQ86" s="16"/>
      <c r="AHR86" s="16"/>
      <c r="AHS86" s="16"/>
      <c r="AHT86" s="16"/>
      <c r="AHU86" s="16"/>
      <c r="AHV86" s="16"/>
      <c r="AHW86" s="16"/>
      <c r="AHX86" s="16"/>
      <c r="AHY86" s="16"/>
      <c r="AHZ86" s="16"/>
      <c r="AIA86" s="16"/>
      <c r="AIB86" s="16"/>
      <c r="AIC86" s="16"/>
      <c r="AID86" s="16"/>
      <c r="AIE86" s="16"/>
      <c r="AIF86" s="16"/>
      <c r="AIG86" s="16"/>
      <c r="AIH86" s="16"/>
      <c r="AII86" s="16"/>
      <c r="AIJ86" s="16"/>
      <c r="AIK86" s="16"/>
      <c r="AIL86" s="16"/>
      <c r="AIM86" s="16"/>
      <c r="AIN86" s="16"/>
      <c r="AIO86" s="16"/>
      <c r="AIP86" s="16"/>
      <c r="AIQ86" s="16"/>
      <c r="AIR86" s="16"/>
      <c r="AIS86" s="16"/>
      <c r="AIT86" s="16"/>
      <c r="AIU86" s="16"/>
      <c r="AIV86" s="16"/>
      <c r="AIW86" s="16"/>
      <c r="AIX86" s="16"/>
      <c r="AIY86" s="16"/>
      <c r="AIZ86" s="16"/>
      <c r="AJA86" s="16"/>
      <c r="AJB86" s="16"/>
      <c r="AJC86" s="16"/>
      <c r="AJD86" s="16"/>
      <c r="AJE86" s="16"/>
      <c r="AJF86" s="16"/>
      <c r="AJG86" s="16"/>
      <c r="AJH86" s="16"/>
      <c r="AJI86" s="16"/>
      <c r="AJJ86" s="16"/>
      <c r="AJK86" s="16"/>
      <c r="AJL86" s="16"/>
      <c r="AJM86" s="16"/>
      <c r="AJN86" s="16"/>
      <c r="AJO86" s="16"/>
      <c r="AJP86" s="16"/>
      <c r="AJQ86" s="16"/>
      <c r="AJR86" s="16"/>
      <c r="AJS86" s="16"/>
      <c r="AJT86" s="16"/>
      <c r="AJU86" s="16"/>
      <c r="AJV86" s="16"/>
      <c r="AJW86" s="16"/>
      <c r="AJX86" s="16"/>
      <c r="AJY86" s="16"/>
      <c r="AJZ86" s="16"/>
      <c r="AKA86" s="16"/>
      <c r="AKB86" s="16"/>
      <c r="AKC86" s="16"/>
      <c r="AKD86" s="16"/>
      <c r="AKE86" s="16"/>
      <c r="AKF86" s="16"/>
      <c r="AKG86" s="16"/>
      <c r="AKH86" s="16"/>
      <c r="AKI86" s="16"/>
      <c r="AKJ86" s="16"/>
      <c r="AKK86" s="16"/>
      <c r="AKL86" s="16"/>
      <c r="AKM86" s="16"/>
      <c r="AKN86" s="16"/>
      <c r="AKO86" s="16"/>
      <c r="AKP86" s="16"/>
      <c r="AKQ86" s="16"/>
      <c r="AKR86" s="16"/>
      <c r="AKS86" s="16"/>
      <c r="AKT86" s="16"/>
      <c r="AKU86" s="16"/>
      <c r="AKV86" s="16"/>
      <c r="AKW86" s="16"/>
      <c r="AKX86" s="16"/>
      <c r="AKY86" s="16"/>
      <c r="AKZ86" s="16"/>
      <c r="ALA86" s="16"/>
      <c r="ALB86" s="16"/>
      <c r="ALC86" s="16"/>
      <c r="ALD86" s="16"/>
      <c r="ALE86" s="16"/>
      <c r="ALF86" s="16"/>
      <c r="ALG86" s="16"/>
      <c r="ALH86" s="16"/>
      <c r="ALI86" s="16"/>
      <c r="ALJ86" s="16"/>
      <c r="ALK86" s="16"/>
      <c r="ALL86" s="16"/>
      <c r="ALM86" s="16"/>
      <c r="ALN86" s="16"/>
      <c r="ALO86" s="16"/>
      <c r="ALP86" s="16"/>
      <c r="ALQ86" s="16"/>
      <c r="ALR86" s="16"/>
      <c r="ALS86" s="16"/>
      <c r="ALT86" s="16"/>
      <c r="ALU86" s="16"/>
      <c r="ALV86" s="16"/>
      <c r="ALW86" s="16"/>
      <c r="ALX86" s="16"/>
      <c r="ALY86" s="16"/>
      <c r="ALZ86" s="16"/>
      <c r="AMA86" s="16"/>
      <c r="AMB86" s="16"/>
      <c r="AMC86" s="16"/>
      <c r="AMD86" s="16"/>
      <c r="AME86" s="16"/>
      <c r="AMF86" s="16"/>
      <c r="AMG86" s="16"/>
      <c r="AMH86" s="16"/>
      <c r="AMI86" s="16"/>
      <c r="AMJ86" s="16"/>
      <c r="AMK86" s="16"/>
      <c r="AML86" s="16"/>
      <c r="AMM86" s="16"/>
      <c r="AMN86" s="16"/>
      <c r="AMO86" s="16"/>
      <c r="AMP86" s="16"/>
      <c r="AMQ86" s="16"/>
      <c r="AMR86" s="16"/>
      <c r="AMS86" s="16"/>
      <c r="AMT86" s="16"/>
      <c r="AMU86" s="16"/>
      <c r="AMV86" s="16"/>
      <c r="AMW86" s="16"/>
      <c r="AMX86" s="16"/>
      <c r="AMY86" s="16"/>
      <c r="AMZ86" s="16"/>
      <c r="ANA86" s="16"/>
      <c r="ANB86" s="16"/>
      <c r="ANC86" s="16"/>
      <c r="AND86" s="16"/>
      <c r="ANE86" s="16"/>
      <c r="ANF86" s="16"/>
      <c r="ANG86" s="16"/>
      <c r="ANH86" s="16"/>
      <c r="ANI86" s="16"/>
      <c r="ANJ86" s="16"/>
      <c r="ANK86" s="16"/>
      <c r="ANL86" s="16"/>
      <c r="ANM86" s="16"/>
      <c r="ANN86" s="16"/>
      <c r="ANO86" s="16"/>
      <c r="ANP86" s="16"/>
      <c r="ANQ86" s="16"/>
      <c r="ANR86" s="16"/>
      <c r="ANS86" s="16"/>
      <c r="ANT86" s="16"/>
      <c r="ANU86" s="16"/>
      <c r="ANV86" s="16"/>
      <c r="ANW86" s="16"/>
      <c r="ANX86" s="16"/>
      <c r="ANY86" s="16"/>
      <c r="ANZ86" s="16"/>
      <c r="AOA86" s="16"/>
      <c r="AOB86" s="16"/>
      <c r="AOC86" s="16"/>
      <c r="AOD86" s="16"/>
      <c r="AOE86" s="16"/>
      <c r="AOF86" s="16"/>
      <c r="AOG86" s="16"/>
      <c r="AOH86" s="16"/>
      <c r="AOI86" s="16"/>
      <c r="AOJ86" s="16"/>
      <c r="AOK86" s="16"/>
      <c r="AOL86" s="16"/>
      <c r="AOM86" s="16"/>
      <c r="AON86" s="16"/>
      <c r="AOO86" s="16"/>
      <c r="AOP86" s="16"/>
      <c r="AOQ86" s="16"/>
      <c r="AOR86" s="16"/>
      <c r="AOS86" s="16"/>
      <c r="AOT86" s="16"/>
      <c r="AOU86" s="16"/>
      <c r="AOV86" s="16"/>
      <c r="AOW86" s="16"/>
      <c r="AOX86" s="16"/>
      <c r="AOY86" s="16"/>
      <c r="AOZ86" s="16"/>
      <c r="APA86" s="16"/>
      <c r="APB86" s="16"/>
      <c r="APC86" s="16"/>
      <c r="APD86" s="16"/>
      <c r="APE86" s="16"/>
      <c r="APF86" s="16"/>
      <c r="APG86" s="16"/>
      <c r="APH86" s="16"/>
      <c r="API86" s="16"/>
      <c r="APJ86" s="16"/>
      <c r="APK86" s="16"/>
      <c r="APL86" s="16"/>
      <c r="APM86" s="16"/>
      <c r="APN86" s="16"/>
      <c r="APO86" s="16"/>
      <c r="APP86" s="16"/>
      <c r="APQ86" s="16"/>
      <c r="APR86" s="16"/>
      <c r="APS86" s="16"/>
      <c r="APT86" s="16"/>
      <c r="APU86" s="16"/>
      <c r="APV86" s="16"/>
      <c r="APW86" s="16"/>
      <c r="APX86" s="16"/>
      <c r="APY86" s="16"/>
      <c r="APZ86" s="16"/>
      <c r="AQA86" s="16"/>
      <c r="AQB86" s="16"/>
      <c r="AQC86" s="16"/>
      <c r="AQD86" s="16"/>
      <c r="AQE86" s="16"/>
      <c r="AQF86" s="16"/>
      <c r="AQG86" s="16"/>
      <c r="AQH86" s="16"/>
      <c r="AQI86" s="16"/>
      <c r="AQJ86" s="16"/>
      <c r="AQK86" s="16"/>
      <c r="AQL86" s="16"/>
      <c r="AQM86" s="16"/>
      <c r="AQN86" s="16"/>
      <c r="AQO86" s="16"/>
      <c r="AQP86" s="16"/>
      <c r="AQQ86" s="16"/>
      <c r="AQR86" s="16"/>
      <c r="AQS86" s="16"/>
      <c r="AQT86" s="16"/>
      <c r="AQU86" s="16"/>
      <c r="AQV86" s="16"/>
      <c r="AQW86" s="16"/>
      <c r="AQX86" s="16"/>
      <c r="AQY86" s="16"/>
      <c r="AQZ86" s="16"/>
      <c r="ARA86" s="16"/>
      <c r="ARB86" s="16"/>
      <c r="ARC86" s="16"/>
      <c r="ARD86" s="16"/>
      <c r="ARE86" s="16"/>
      <c r="ARF86" s="16"/>
      <c r="ARG86" s="16"/>
      <c r="ARH86" s="16"/>
      <c r="ARI86" s="16"/>
      <c r="ARJ86" s="16"/>
      <c r="ARK86" s="16"/>
      <c r="ARL86" s="16"/>
      <c r="ARM86" s="16"/>
      <c r="ARN86" s="16"/>
      <c r="ARO86" s="16"/>
      <c r="ARP86" s="16"/>
      <c r="ARQ86" s="16"/>
      <c r="ARR86" s="16"/>
      <c r="ARS86" s="16"/>
      <c r="ART86" s="16"/>
      <c r="ARU86" s="16"/>
      <c r="ARV86" s="16"/>
      <c r="ARW86" s="16"/>
      <c r="ARX86" s="16"/>
      <c r="ARY86" s="16"/>
      <c r="ARZ86" s="16"/>
      <c r="ASA86" s="16"/>
      <c r="ASB86" s="16"/>
      <c r="ASC86" s="16"/>
      <c r="ASD86" s="16"/>
      <c r="ASE86" s="16"/>
      <c r="ASF86" s="16"/>
      <c r="ASG86" s="16"/>
      <c r="ASH86" s="16"/>
      <c r="ASI86" s="16"/>
      <c r="ASJ86" s="16"/>
      <c r="ASK86" s="16"/>
      <c r="ASL86" s="16"/>
      <c r="ASM86" s="16"/>
      <c r="ASN86" s="16"/>
      <c r="ASO86" s="16"/>
      <c r="ASP86" s="16"/>
      <c r="ASQ86" s="16"/>
      <c r="ASR86" s="16"/>
      <c r="ASS86" s="16"/>
      <c r="AST86" s="16"/>
      <c r="ASU86" s="16"/>
      <c r="ASV86" s="16"/>
      <c r="ASW86" s="16"/>
      <c r="ASX86" s="16"/>
      <c r="ASY86" s="16"/>
      <c r="ASZ86" s="16"/>
      <c r="ATA86" s="16"/>
      <c r="ATB86" s="16"/>
      <c r="ATC86" s="16"/>
      <c r="ATD86" s="16"/>
      <c r="ATE86" s="16"/>
      <c r="ATF86" s="16"/>
      <c r="ATG86" s="16"/>
      <c r="ATH86" s="16"/>
      <c r="ATI86" s="16"/>
      <c r="ATJ86" s="16"/>
      <c r="ATK86" s="16"/>
      <c r="ATL86" s="16"/>
      <c r="ATM86" s="16"/>
      <c r="ATN86" s="16"/>
      <c r="ATO86" s="16"/>
      <c r="ATP86" s="16"/>
      <c r="ATQ86" s="16"/>
      <c r="ATR86" s="16"/>
      <c r="ATS86" s="16"/>
      <c r="ATT86" s="16"/>
      <c r="ATU86" s="16"/>
      <c r="ATV86" s="16"/>
      <c r="ATW86" s="16"/>
      <c r="ATX86" s="16"/>
      <c r="ATY86" s="16"/>
      <c r="ATZ86" s="16"/>
      <c r="AUA86" s="16"/>
      <c r="AUB86" s="16"/>
      <c r="AUC86" s="16"/>
      <c r="AUD86" s="16"/>
      <c r="AUE86" s="16"/>
      <c r="AUF86" s="16"/>
      <c r="AUG86" s="16"/>
      <c r="AUH86" s="16"/>
      <c r="AUI86" s="16"/>
      <c r="AUJ86" s="16"/>
      <c r="AUK86" s="16"/>
      <c r="AUL86" s="16"/>
      <c r="AUM86" s="16"/>
      <c r="AUN86" s="16"/>
      <c r="AUO86" s="16"/>
      <c r="AUP86" s="16"/>
      <c r="AUQ86" s="16"/>
      <c r="AUR86" s="16"/>
      <c r="AUS86" s="16"/>
      <c r="AUT86" s="16"/>
      <c r="AUU86" s="16"/>
      <c r="AUV86" s="16"/>
      <c r="AUW86" s="16"/>
      <c r="AUX86" s="16"/>
      <c r="AUY86" s="16"/>
      <c r="AUZ86" s="16"/>
      <c r="AVA86" s="16"/>
      <c r="AVB86" s="16"/>
      <c r="AVC86" s="16"/>
      <c r="AVD86" s="16"/>
      <c r="AVE86" s="16"/>
      <c r="AVF86" s="16"/>
      <c r="AVG86" s="16"/>
      <c r="AVH86" s="16"/>
      <c r="AVI86" s="16"/>
      <c r="AVJ86" s="16"/>
      <c r="AVK86" s="16"/>
      <c r="AVL86" s="16"/>
      <c r="AVM86" s="16"/>
      <c r="AVN86" s="16"/>
      <c r="AVO86" s="16"/>
      <c r="AVP86" s="16"/>
      <c r="AVQ86" s="16"/>
      <c r="AVR86" s="16"/>
      <c r="AVS86" s="16"/>
      <c r="AVT86" s="16"/>
      <c r="AVU86" s="16"/>
      <c r="AVV86" s="16"/>
      <c r="AVW86" s="16"/>
      <c r="AVX86" s="16"/>
      <c r="AVY86" s="16"/>
      <c r="AVZ86" s="16"/>
      <c r="AWA86" s="16"/>
      <c r="AWB86" s="16"/>
      <c r="AWC86" s="16"/>
      <c r="AWD86" s="16"/>
      <c r="AWE86" s="16"/>
      <c r="AWF86" s="16"/>
      <c r="AWG86" s="16"/>
      <c r="AWH86" s="16"/>
      <c r="AWI86" s="16"/>
      <c r="AWJ86" s="16"/>
      <c r="AWK86" s="16"/>
      <c r="AWL86" s="16"/>
      <c r="AWM86" s="16"/>
      <c r="AWN86" s="16"/>
      <c r="AWO86" s="16"/>
      <c r="AWP86" s="16"/>
      <c r="AWQ86" s="16"/>
      <c r="AWR86" s="16"/>
      <c r="AWS86" s="16"/>
      <c r="AWT86" s="16"/>
      <c r="AWU86" s="16"/>
      <c r="AWV86" s="16"/>
      <c r="AWW86" s="16"/>
      <c r="AWX86" s="16"/>
      <c r="AWY86" s="16"/>
      <c r="AWZ86" s="16"/>
      <c r="AXA86" s="16"/>
      <c r="AXB86" s="16"/>
      <c r="AXC86" s="16"/>
      <c r="AXD86" s="16"/>
      <c r="AXE86" s="16"/>
      <c r="AXF86" s="16"/>
      <c r="AXG86" s="16"/>
      <c r="AXH86" s="16"/>
      <c r="AXI86" s="16"/>
      <c r="AXJ86" s="16"/>
      <c r="AXK86" s="16"/>
      <c r="AXL86" s="16"/>
      <c r="AXM86" s="16"/>
      <c r="AXN86" s="16"/>
      <c r="AXO86" s="16"/>
      <c r="AXP86" s="16"/>
      <c r="AXQ86" s="16"/>
      <c r="AXR86" s="16"/>
      <c r="AXS86" s="16"/>
      <c r="AXT86" s="16"/>
      <c r="AXU86" s="16"/>
      <c r="AXV86" s="16"/>
      <c r="AXW86" s="16"/>
      <c r="AXX86" s="16"/>
      <c r="AXY86" s="16"/>
      <c r="AXZ86" s="16"/>
      <c r="AYA86" s="16"/>
      <c r="AYB86" s="16"/>
      <c r="AYC86" s="16"/>
      <c r="AYD86" s="16"/>
      <c r="AYE86" s="16"/>
      <c r="AYF86" s="16"/>
      <c r="AYG86" s="16"/>
      <c r="AYH86" s="16"/>
      <c r="AYI86" s="16"/>
      <c r="AYJ86" s="16"/>
      <c r="AYK86" s="16"/>
      <c r="AYL86" s="16"/>
      <c r="AYM86" s="16"/>
      <c r="AYN86" s="16"/>
      <c r="AYO86" s="16"/>
      <c r="AYP86" s="16"/>
      <c r="AYQ86" s="16"/>
      <c r="AYR86" s="16"/>
      <c r="AYS86" s="16"/>
      <c r="AYT86" s="16"/>
      <c r="AYU86" s="16"/>
      <c r="AYV86" s="16"/>
      <c r="AYW86" s="16"/>
      <c r="AYX86" s="16"/>
      <c r="AYY86" s="16"/>
      <c r="AYZ86" s="16"/>
      <c r="AZA86" s="16"/>
      <c r="AZB86" s="16"/>
      <c r="AZC86" s="16"/>
      <c r="AZD86" s="16"/>
      <c r="AZE86" s="16"/>
      <c r="AZF86" s="16"/>
      <c r="AZG86" s="16"/>
      <c r="AZH86" s="16"/>
      <c r="AZI86" s="16"/>
      <c r="AZJ86" s="16"/>
      <c r="AZK86" s="16"/>
      <c r="AZL86" s="16"/>
      <c r="AZM86" s="16"/>
      <c r="AZN86" s="16"/>
      <c r="AZO86" s="16"/>
      <c r="AZP86" s="16"/>
      <c r="AZQ86" s="16"/>
      <c r="AZR86" s="16"/>
      <c r="AZS86" s="16"/>
      <c r="AZT86" s="16"/>
      <c r="AZU86" s="16"/>
      <c r="AZV86" s="16"/>
      <c r="AZW86" s="16"/>
      <c r="AZX86" s="16"/>
      <c r="AZY86" s="16"/>
      <c r="AZZ86" s="16"/>
      <c r="BAA86" s="16"/>
      <c r="BAB86" s="16"/>
      <c r="BAC86" s="16"/>
      <c r="BAD86" s="16"/>
      <c r="BAE86" s="16"/>
      <c r="BAF86" s="16"/>
      <c r="BAG86" s="16"/>
      <c r="BAH86" s="16"/>
      <c r="BAI86" s="16"/>
      <c r="BAJ86" s="16"/>
      <c r="BAK86" s="16"/>
      <c r="BAL86" s="16"/>
      <c r="BAM86" s="16"/>
      <c r="BAN86" s="16"/>
      <c r="BAO86" s="16"/>
      <c r="BAP86" s="16"/>
      <c r="BAQ86" s="16"/>
      <c r="BAR86" s="16"/>
      <c r="BAS86" s="16"/>
      <c r="BAT86" s="16"/>
      <c r="BAU86" s="16"/>
      <c r="BAV86" s="16"/>
      <c r="BAW86" s="16"/>
      <c r="BAX86" s="16"/>
      <c r="BAY86" s="16"/>
      <c r="BAZ86" s="16"/>
      <c r="BBA86" s="16"/>
      <c r="BBB86" s="16"/>
      <c r="BBC86" s="16"/>
      <c r="BBD86" s="16"/>
      <c r="BBE86" s="16"/>
      <c r="BBF86" s="16"/>
      <c r="BBG86" s="16"/>
      <c r="BBH86" s="16"/>
      <c r="BBI86" s="16"/>
      <c r="BBJ86" s="16"/>
      <c r="BBK86" s="16"/>
      <c r="BBL86" s="16"/>
      <c r="BBM86" s="16"/>
      <c r="BBN86" s="16"/>
      <c r="BBO86" s="16"/>
      <c r="BBP86" s="16"/>
      <c r="BBQ86" s="16"/>
      <c r="BBR86" s="16"/>
      <c r="BBS86" s="16"/>
      <c r="BBT86" s="16"/>
      <c r="BBU86" s="16"/>
      <c r="BBV86" s="16"/>
      <c r="BBW86" s="16"/>
      <c r="BBX86" s="16"/>
      <c r="BBY86" s="16"/>
      <c r="BBZ86" s="16"/>
      <c r="BCA86" s="16"/>
      <c r="BCB86" s="16"/>
      <c r="BCC86" s="16"/>
      <c r="BCD86" s="16"/>
      <c r="BCE86" s="16"/>
      <c r="BCF86" s="16"/>
      <c r="BCG86" s="16"/>
      <c r="BCH86" s="16"/>
      <c r="BCI86" s="16"/>
      <c r="BCJ86" s="16"/>
      <c r="BCK86" s="16"/>
      <c r="BCL86" s="16"/>
      <c r="BCM86" s="16"/>
      <c r="BCN86" s="16"/>
      <c r="BCO86" s="16"/>
      <c r="BCP86" s="16"/>
      <c r="BCQ86" s="16"/>
      <c r="BCR86" s="16"/>
      <c r="BCS86" s="16"/>
      <c r="BCT86" s="16"/>
      <c r="BCU86" s="16"/>
      <c r="BCV86" s="16"/>
      <c r="BCW86" s="16"/>
      <c r="BCX86" s="16"/>
      <c r="BCY86" s="16"/>
      <c r="BCZ86" s="16"/>
      <c r="BDA86" s="16"/>
      <c r="BDB86" s="16"/>
      <c r="BDC86" s="16"/>
      <c r="BDD86" s="16"/>
      <c r="BDE86" s="16"/>
      <c r="BDF86" s="16"/>
      <c r="BDG86" s="16"/>
      <c r="BDH86" s="16"/>
      <c r="BDI86" s="16"/>
      <c r="BDJ86" s="16"/>
      <c r="BDK86" s="16"/>
      <c r="BDL86" s="16"/>
      <c r="BDM86" s="16"/>
      <c r="BDN86" s="16"/>
      <c r="BDO86" s="16"/>
      <c r="BDP86" s="16"/>
      <c r="BDQ86" s="16"/>
      <c r="BDR86" s="16"/>
      <c r="BDS86" s="16"/>
      <c r="BDT86" s="16"/>
      <c r="BDU86" s="16"/>
      <c r="BDV86" s="16"/>
      <c r="BDW86" s="16"/>
      <c r="BDX86" s="16"/>
      <c r="BDY86" s="16"/>
      <c r="BDZ86" s="16"/>
      <c r="BEA86" s="16"/>
      <c r="BEB86" s="16"/>
      <c r="BEC86" s="16"/>
      <c r="BED86" s="16"/>
      <c r="BEE86" s="16"/>
      <c r="BEF86" s="16"/>
      <c r="BEG86" s="16"/>
      <c r="BEH86" s="16"/>
      <c r="BEI86" s="16"/>
      <c r="BEJ86" s="16"/>
      <c r="BEK86" s="16"/>
      <c r="BEL86" s="16"/>
      <c r="BEM86" s="16"/>
      <c r="BEN86" s="16"/>
      <c r="BEO86" s="16"/>
      <c r="BEP86" s="16"/>
      <c r="BEQ86" s="16"/>
      <c r="BER86" s="16"/>
      <c r="BES86" s="16"/>
      <c r="BET86" s="16"/>
      <c r="BEU86" s="16"/>
      <c r="BEV86" s="16"/>
      <c r="BEW86" s="16"/>
      <c r="BEX86" s="16"/>
      <c r="BEY86" s="16"/>
      <c r="BEZ86" s="16"/>
      <c r="BFA86" s="16"/>
      <c r="BFB86" s="16"/>
      <c r="BFC86" s="16"/>
      <c r="BFD86" s="16"/>
      <c r="BFE86" s="16"/>
      <c r="BFF86" s="16"/>
      <c r="BFG86" s="16"/>
      <c r="BFH86" s="16"/>
      <c r="BFI86" s="16"/>
      <c r="BFJ86" s="16"/>
      <c r="BFK86" s="16"/>
      <c r="BFL86" s="16"/>
      <c r="BFM86" s="16"/>
      <c r="BFN86" s="16"/>
      <c r="BFO86" s="16"/>
      <c r="BFP86" s="16"/>
      <c r="BFQ86" s="16"/>
      <c r="BFR86" s="16"/>
      <c r="BFS86" s="16"/>
      <c r="BFT86" s="16"/>
      <c r="BFU86" s="16"/>
      <c r="BFV86" s="16"/>
      <c r="BFW86" s="16"/>
      <c r="BFX86" s="16"/>
      <c r="BFY86" s="16"/>
      <c r="BFZ86" s="16"/>
      <c r="BGA86" s="16"/>
      <c r="BGB86" s="16"/>
      <c r="BGC86" s="16"/>
      <c r="BGD86" s="16"/>
      <c r="BGE86" s="16"/>
      <c r="BGF86" s="16"/>
      <c r="BGG86" s="16"/>
      <c r="BGH86" s="16"/>
      <c r="BGI86" s="16"/>
      <c r="BGJ86" s="16"/>
      <c r="BGK86" s="16"/>
      <c r="BGL86" s="16"/>
      <c r="BGM86" s="16"/>
      <c r="BGN86" s="16"/>
      <c r="BGO86" s="16"/>
      <c r="BGP86" s="16"/>
      <c r="BGQ86" s="16"/>
      <c r="BGR86" s="16"/>
      <c r="BGS86" s="16"/>
      <c r="BGT86" s="16"/>
      <c r="BGU86" s="16"/>
      <c r="BGV86" s="16"/>
      <c r="BGW86" s="16"/>
      <c r="BGX86" s="16"/>
      <c r="BGY86" s="16"/>
      <c r="BGZ86" s="16"/>
      <c r="BHA86" s="16"/>
      <c r="BHB86" s="16"/>
      <c r="BHC86" s="16"/>
      <c r="BHD86" s="16"/>
      <c r="BHE86" s="16"/>
      <c r="BHF86" s="16"/>
      <c r="BHG86" s="16"/>
      <c r="BHH86" s="16"/>
      <c r="BHI86" s="16"/>
      <c r="BHJ86" s="16"/>
      <c r="BHK86" s="16"/>
      <c r="BHL86" s="16"/>
      <c r="BHM86" s="16"/>
      <c r="BHN86" s="16"/>
      <c r="BHO86" s="16"/>
      <c r="BHP86" s="16"/>
      <c r="BHQ86" s="16"/>
      <c r="BHR86" s="16"/>
      <c r="BHS86" s="16"/>
      <c r="BHT86" s="16"/>
      <c r="BHU86" s="16"/>
      <c r="BHV86" s="16"/>
      <c r="BHW86" s="16"/>
      <c r="BHX86" s="16"/>
      <c r="BHY86" s="16"/>
      <c r="BHZ86" s="16"/>
      <c r="BIA86" s="16"/>
      <c r="BIB86" s="16"/>
      <c r="BIC86" s="16"/>
      <c r="BID86" s="16"/>
      <c r="BIE86" s="16"/>
      <c r="BIF86" s="16"/>
      <c r="BIG86" s="16"/>
      <c r="BIH86" s="16"/>
      <c r="BII86" s="16"/>
      <c r="BIJ86" s="16"/>
      <c r="BIK86" s="16"/>
      <c r="BIL86" s="16"/>
      <c r="BIM86" s="16"/>
      <c r="BIN86" s="16"/>
      <c r="BIO86" s="16"/>
      <c r="BIP86" s="16"/>
      <c r="BIQ86" s="16"/>
      <c r="BIR86" s="16"/>
      <c r="BIS86" s="16"/>
      <c r="BIT86" s="16"/>
      <c r="BIU86" s="16"/>
      <c r="BIV86" s="16"/>
      <c r="BIW86" s="16"/>
      <c r="BIX86" s="16"/>
      <c r="BIY86" s="16"/>
      <c r="BIZ86" s="16"/>
      <c r="BJA86" s="16"/>
      <c r="BJB86" s="16"/>
      <c r="BJC86" s="16"/>
      <c r="BJD86" s="16"/>
      <c r="BJE86" s="16"/>
      <c r="BJF86" s="16"/>
      <c r="BJG86" s="16"/>
      <c r="BJH86" s="16"/>
      <c r="BJI86" s="16"/>
      <c r="BJJ86" s="16"/>
      <c r="BJK86" s="16"/>
      <c r="BJL86" s="16"/>
      <c r="BJM86" s="16"/>
      <c r="BJN86" s="16"/>
      <c r="BJO86" s="16"/>
      <c r="BJP86" s="16"/>
      <c r="BJQ86" s="16"/>
      <c r="BJR86" s="16"/>
      <c r="BJS86" s="16"/>
      <c r="BJT86" s="16"/>
      <c r="BJU86" s="16"/>
      <c r="BJV86" s="16"/>
      <c r="BJW86" s="16"/>
      <c r="BJX86" s="16"/>
      <c r="BJY86" s="16"/>
      <c r="BJZ86" s="16"/>
      <c r="BKA86" s="16"/>
      <c r="BKB86" s="16"/>
      <c r="BKC86" s="16"/>
      <c r="BKD86" s="16"/>
      <c r="BKE86" s="16"/>
      <c r="BKF86" s="16"/>
      <c r="BKG86" s="16"/>
      <c r="BKH86" s="16"/>
      <c r="BKI86" s="16"/>
      <c r="BKJ86" s="16"/>
      <c r="BKK86" s="16"/>
      <c r="BKL86" s="16"/>
      <c r="BKM86" s="16"/>
      <c r="BKN86" s="16"/>
      <c r="BKO86" s="16"/>
      <c r="BKP86" s="16"/>
      <c r="BKQ86" s="16"/>
      <c r="BKR86" s="16"/>
      <c r="BKS86" s="16"/>
      <c r="BKT86" s="16"/>
      <c r="BKU86" s="16"/>
      <c r="BKV86" s="16"/>
      <c r="BKW86" s="16"/>
      <c r="BKX86" s="16"/>
      <c r="BKY86" s="16"/>
      <c r="BKZ86" s="16"/>
      <c r="BLA86" s="16"/>
      <c r="BLB86" s="16"/>
      <c r="BLC86" s="16"/>
      <c r="BLD86" s="16"/>
      <c r="BLE86" s="16"/>
      <c r="BLF86" s="16"/>
      <c r="BLG86" s="16"/>
      <c r="BLH86" s="16"/>
      <c r="BLI86" s="16"/>
      <c r="BLJ86" s="16"/>
      <c r="BLK86" s="16"/>
      <c r="BLL86" s="16"/>
      <c r="BLM86" s="16"/>
      <c r="BLN86" s="16"/>
      <c r="BLO86" s="16"/>
      <c r="BLP86" s="16"/>
      <c r="BLQ86" s="16"/>
      <c r="BLR86" s="16"/>
      <c r="BLS86" s="16"/>
      <c r="BLT86" s="16"/>
      <c r="BLU86" s="16"/>
      <c r="BLV86" s="16"/>
      <c r="BLW86" s="16"/>
      <c r="BLX86" s="16"/>
      <c r="BLY86" s="16"/>
      <c r="BLZ86" s="16"/>
      <c r="BMA86" s="16"/>
      <c r="BMB86" s="16"/>
      <c r="BMC86" s="16"/>
      <c r="BMD86" s="16"/>
      <c r="BME86" s="16"/>
      <c r="BMF86" s="16"/>
      <c r="BMG86" s="16"/>
      <c r="BMH86" s="16"/>
      <c r="BMI86" s="16"/>
      <c r="BMJ86" s="16"/>
      <c r="BMK86" s="16"/>
      <c r="BML86" s="16"/>
      <c r="BMM86" s="16"/>
      <c r="BMN86" s="16"/>
      <c r="BMO86" s="16"/>
      <c r="BMP86" s="16"/>
      <c r="BMQ86" s="16"/>
      <c r="BMR86" s="16"/>
      <c r="BMS86" s="16"/>
      <c r="BMT86" s="16"/>
      <c r="BMU86" s="16"/>
      <c r="BMV86" s="16"/>
      <c r="BMW86" s="16"/>
      <c r="BMX86" s="16"/>
      <c r="BMY86" s="16"/>
      <c r="BMZ86" s="16"/>
      <c r="BNA86" s="16"/>
      <c r="BNB86" s="16"/>
      <c r="BNC86" s="16"/>
      <c r="BND86" s="16"/>
      <c r="BNE86" s="16"/>
      <c r="BNF86" s="16"/>
      <c r="BNG86" s="16"/>
      <c r="BNH86" s="16"/>
      <c r="BNI86" s="16"/>
      <c r="BNJ86" s="16"/>
      <c r="BNK86" s="16"/>
      <c r="BNL86" s="16"/>
      <c r="BNM86" s="16"/>
      <c r="BNN86" s="16"/>
      <c r="BNO86" s="16"/>
      <c r="BNP86" s="16"/>
      <c r="BNQ86" s="16"/>
      <c r="BNR86" s="16"/>
      <c r="BNS86" s="16"/>
      <c r="BNT86" s="16"/>
      <c r="BNU86" s="16"/>
      <c r="BNV86" s="16"/>
      <c r="BNW86" s="16"/>
      <c r="BNX86" s="16"/>
      <c r="BNY86" s="16"/>
      <c r="BNZ86" s="16"/>
      <c r="BOA86" s="16"/>
      <c r="BOB86" s="16"/>
      <c r="BOC86" s="16"/>
      <c r="BOD86" s="16"/>
      <c r="BOE86" s="16"/>
      <c r="BOF86" s="16"/>
      <c r="BOG86" s="16"/>
      <c r="BOH86" s="16"/>
      <c r="BOI86" s="16"/>
      <c r="BOJ86" s="16"/>
      <c r="BOK86" s="16"/>
      <c r="BOL86" s="16"/>
      <c r="BOM86" s="16"/>
      <c r="BON86" s="16"/>
      <c r="BOO86" s="16"/>
      <c r="BOP86" s="16"/>
      <c r="BOQ86" s="16"/>
      <c r="BOR86" s="16"/>
      <c r="BOS86" s="16"/>
      <c r="BOT86" s="16"/>
      <c r="BOU86" s="16"/>
      <c r="BOV86" s="16"/>
      <c r="BOW86" s="16"/>
      <c r="BOX86" s="16"/>
      <c r="BOY86" s="16"/>
      <c r="BOZ86" s="16"/>
      <c r="BPA86" s="16"/>
      <c r="BPB86" s="16"/>
      <c r="BPC86" s="16"/>
      <c r="BPD86" s="16"/>
      <c r="BPE86" s="16"/>
      <c r="BPF86" s="16"/>
      <c r="BPG86" s="16"/>
      <c r="BPH86" s="16"/>
      <c r="BPI86" s="16"/>
      <c r="BPJ86" s="16"/>
      <c r="BPK86" s="16"/>
      <c r="BPL86" s="16"/>
      <c r="BPM86" s="16"/>
      <c r="BPN86" s="16"/>
      <c r="BPO86" s="16"/>
      <c r="BPP86" s="16"/>
      <c r="BPQ86" s="16"/>
      <c r="BPR86" s="16"/>
      <c r="BPS86" s="16"/>
      <c r="BPT86" s="16"/>
      <c r="BPU86" s="16"/>
      <c r="BPV86" s="16"/>
      <c r="BPW86" s="16"/>
      <c r="BPX86" s="16"/>
      <c r="BPY86" s="16"/>
      <c r="BPZ86" s="16"/>
      <c r="BQA86" s="16"/>
      <c r="BQB86" s="16"/>
      <c r="BQC86" s="16"/>
      <c r="BQD86" s="16"/>
      <c r="BQE86" s="16"/>
      <c r="BQF86" s="16"/>
      <c r="BQG86" s="16"/>
      <c r="BQH86" s="16"/>
      <c r="BQI86" s="16"/>
      <c r="BQJ86" s="16"/>
      <c r="BQK86" s="16"/>
      <c r="BQL86" s="16"/>
      <c r="BQM86" s="16"/>
      <c r="BQN86" s="16"/>
      <c r="BQO86" s="16"/>
      <c r="BQP86" s="16"/>
      <c r="BQQ86" s="16"/>
      <c r="BQR86" s="16"/>
      <c r="BQS86" s="16"/>
      <c r="BQT86" s="16"/>
      <c r="BQU86" s="16"/>
      <c r="BQV86" s="16"/>
      <c r="BQW86" s="16"/>
      <c r="BQX86" s="16"/>
      <c r="BQY86" s="16"/>
      <c r="BQZ86" s="16"/>
      <c r="BRA86" s="16"/>
      <c r="BRB86" s="16"/>
      <c r="BRC86" s="16"/>
      <c r="BRD86" s="16"/>
      <c r="BRE86" s="16"/>
      <c r="BRF86" s="16"/>
      <c r="BRG86" s="16"/>
      <c r="BRH86" s="16"/>
      <c r="BRI86" s="16"/>
      <c r="BRJ86" s="16"/>
      <c r="BRK86" s="16"/>
      <c r="BRL86" s="16"/>
      <c r="BRM86" s="16"/>
      <c r="BRN86" s="16"/>
      <c r="BRO86" s="16"/>
      <c r="BRP86" s="16"/>
      <c r="BRQ86" s="16"/>
      <c r="BRR86" s="16"/>
      <c r="BRS86" s="16"/>
      <c r="BRT86" s="16"/>
      <c r="BRU86" s="16"/>
      <c r="BRV86" s="16"/>
      <c r="BRW86" s="16"/>
      <c r="BRX86" s="16"/>
      <c r="BRY86" s="16"/>
      <c r="BRZ86" s="16"/>
      <c r="BSA86" s="16"/>
      <c r="BSB86" s="16"/>
      <c r="BSC86" s="16"/>
      <c r="BSD86" s="16"/>
      <c r="BSE86" s="16"/>
      <c r="BSF86" s="16"/>
      <c r="BSG86" s="16"/>
      <c r="BSH86" s="16"/>
      <c r="BSI86" s="16"/>
      <c r="BSJ86" s="16"/>
      <c r="BSK86" s="16"/>
      <c r="BSL86" s="16"/>
      <c r="BSM86" s="16"/>
      <c r="BSN86" s="16"/>
      <c r="BSO86" s="16"/>
      <c r="BSP86" s="16"/>
      <c r="BSQ86" s="16"/>
      <c r="BSR86" s="16"/>
      <c r="BSS86" s="16"/>
      <c r="BST86" s="16"/>
      <c r="BSU86" s="16"/>
      <c r="BSV86" s="16"/>
      <c r="BSW86" s="16"/>
      <c r="BSX86" s="16"/>
      <c r="BSY86" s="16"/>
      <c r="BSZ86" s="16"/>
      <c r="BTA86" s="16"/>
      <c r="BTB86" s="16"/>
      <c r="BTC86" s="16"/>
      <c r="BTD86" s="16"/>
      <c r="BTE86" s="16"/>
      <c r="BTF86" s="16"/>
      <c r="BTG86" s="16"/>
      <c r="BTH86" s="16"/>
    </row>
    <row r="87" spans="1:1880" ht="35.25" customHeight="1" x14ac:dyDescent="0.3">
      <c r="A87" s="67"/>
      <c r="B87" s="324" t="s">
        <v>3</v>
      </c>
      <c r="C87" s="447"/>
      <c r="D87" s="325"/>
      <c r="E87" s="325"/>
      <c r="F87" s="319"/>
      <c r="G87" s="406"/>
      <c r="H87" s="407"/>
      <c r="I87" s="698"/>
      <c r="J87"/>
      <c r="K87" s="360"/>
    </row>
    <row r="88" spans="1:1880" ht="158.4" customHeight="1" x14ac:dyDescent="0.3">
      <c r="A88" s="67">
        <v>547</v>
      </c>
      <c r="B88" s="261"/>
      <c r="C88" s="261" t="s">
        <v>66</v>
      </c>
      <c r="D88" s="259" t="s">
        <v>625</v>
      </c>
      <c r="E88" s="260" t="e">
        <f>INDEX('PY1 Data(H)'!$A$1:$CZ$281,MATCH('Unit Data from Audit Worksheet'!$A88,'PY1 Data(H)'!$A$1:$A$281,0),MATCH('Unit Data from Audit Worksheet'!$D$2,'PY1 Data(H)'!$A$1:$CZ$1,0))</f>
        <v>#N/A</v>
      </c>
      <c r="F88" s="129"/>
      <c r="G88" s="292" t="str">
        <f>IF(F88&lt;1,"Please answer this question","")</f>
        <v>Please answer this question</v>
      </c>
      <c r="H88" s="292" t="str">
        <f>IF(G88&lt;1,"Please answer this question","")</f>
        <v/>
      </c>
      <c r="I88" s="694"/>
      <c r="J88"/>
      <c r="K88" s="360"/>
    </row>
    <row r="89" spans="1:1880" s="16" customFormat="1" ht="126" customHeight="1" x14ac:dyDescent="0.3">
      <c r="A89" s="133">
        <v>659</v>
      </c>
      <c r="B89" s="310" t="s">
        <v>21</v>
      </c>
      <c r="C89" s="310" t="s">
        <v>134</v>
      </c>
      <c r="D89" s="135" t="s">
        <v>239</v>
      </c>
      <c r="E89" s="260" t="e">
        <f>INDEX('PY1 Data(H)'!$A$1:$CZ$281,MATCH('Unit Data from Audit Worksheet'!$A89,'PY1 Data(H)'!$A$1:$A$281,0),MATCH('Unit Data from Audit Worksheet'!$D$2,'PY1 Data(H)'!$A$1:$CZ$1,0))</f>
        <v>#N/A</v>
      </c>
      <c r="F89" s="129">
        <v>0</v>
      </c>
      <c r="G89" s="293" t="s">
        <v>240</v>
      </c>
      <c r="H89" s="292" t="str">
        <f>IF(F89&lt;1,"Please answer this question if applicable","")</f>
        <v>Please answer this question if applicable</v>
      </c>
      <c r="I89" s="697"/>
      <c r="J89"/>
      <c r="K89" s="360"/>
      <c r="L89"/>
      <c r="N89" s="130"/>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row>
    <row r="90" spans="1:1880" ht="65.25" customHeight="1" x14ac:dyDescent="0.3">
      <c r="A90" s="133">
        <v>660</v>
      </c>
      <c r="B90" s="310" t="s">
        <v>21</v>
      </c>
      <c r="C90" s="310" t="s">
        <v>134</v>
      </c>
      <c r="D90" s="135" t="s">
        <v>241</v>
      </c>
      <c r="E90" s="260" t="e">
        <f>INDEX('PY1 Data(H)'!$A$1:$CZ$281,MATCH('Unit Data from Audit Worksheet'!$A90,'PY1 Data(H)'!$A$1:$A$281,0),MATCH('Unit Data from Audit Worksheet'!$D$2,'PY1 Data(H)'!$A$1:$CZ$1,0))</f>
        <v>#N/A</v>
      </c>
      <c r="F90" s="129">
        <v>0</v>
      </c>
      <c r="G90" s="292" t="str">
        <f>IF(F90&lt;1,"Please answer this question if applicable","")</f>
        <v>Please answer this question if applicable</v>
      </c>
      <c r="H90" s="402"/>
      <c r="I90" s="698"/>
      <c r="J90"/>
      <c r="K90" s="360"/>
    </row>
    <row r="91" spans="1:1880" ht="94.5" customHeight="1" x14ac:dyDescent="0.3">
      <c r="A91" s="133">
        <v>661</v>
      </c>
      <c r="B91" s="310" t="s">
        <v>21</v>
      </c>
      <c r="C91" s="310" t="s">
        <v>136</v>
      </c>
      <c r="D91" s="233" t="s">
        <v>242</v>
      </c>
      <c r="E91" s="531" t="e">
        <f>INDEX('PY1 Data(H)'!$A$1:$CZ$281,MATCH('Unit Data from Audit Worksheet'!$A91,'PY1 Data(H)'!$A$1:$A$281,0),MATCH('Unit Data from Audit Worksheet'!$D$2,'PY1 Data(H)'!$A$1:$CZ$1,0))</f>
        <v>#N/A</v>
      </c>
      <c r="F91" s="428">
        <v>0</v>
      </c>
      <c r="G91" s="293" t="str">
        <f>IF((F91&lt;1),"Please answer this question if applicable ",IF(F91=H91,"","Please review percentage"))</f>
        <v xml:space="preserve">Please answer this question if applicable </v>
      </c>
      <c r="H91" s="416">
        <f>ROUND(IFERROR((F90/F89)*100,0),1)</f>
        <v>0</v>
      </c>
      <c r="I91" s="712"/>
      <c r="J91"/>
      <c r="K91" s="360"/>
    </row>
    <row r="92" spans="1:1880" ht="111.75" customHeight="1" x14ac:dyDescent="0.3">
      <c r="A92" s="67"/>
      <c r="B92" s="261"/>
      <c r="C92" s="261"/>
      <c r="D92" s="19" t="s">
        <v>4</v>
      </c>
      <c r="E92" s="327"/>
      <c r="F92" s="392"/>
      <c r="G92" s="293"/>
      <c r="H92" s="416"/>
      <c r="I92" s="713"/>
      <c r="J92"/>
      <c r="K92" s="360"/>
    </row>
    <row r="93" spans="1:1880" ht="32.25" customHeight="1" x14ac:dyDescent="0.3">
      <c r="A93" s="67"/>
      <c r="B93" s="324" t="s">
        <v>5</v>
      </c>
      <c r="C93" s="447"/>
      <c r="D93" s="325"/>
      <c r="E93" s="316"/>
      <c r="F93" s="706"/>
      <c r="G93" s="406"/>
      <c r="H93" s="407"/>
      <c r="I93" s="698"/>
      <c r="J93"/>
      <c r="K93" s="360"/>
    </row>
    <row r="94" spans="1:1880" ht="68.25" customHeight="1" x14ac:dyDescent="0.3">
      <c r="A94" s="67">
        <v>6</v>
      </c>
      <c r="B94" s="3" t="s">
        <v>19</v>
      </c>
      <c r="C94" s="3" t="s">
        <v>67</v>
      </c>
      <c r="D94" s="17" t="s">
        <v>275</v>
      </c>
      <c r="E94" s="260" t="e">
        <f>INDEX('PY1 Data(H)'!$A$1:$CZ$281,MATCH('Unit Data from Audit Worksheet'!$A94,'PY1 Data(H)'!$A$1:$A$281,0),MATCH('Unit Data from Audit Worksheet'!$D$2,'PY1 Data(H)'!$A$1:$CZ$1,0))</f>
        <v>#N/A</v>
      </c>
      <c r="F94" s="129">
        <v>0</v>
      </c>
      <c r="G94" s="402">
        <f>IF(F94&lt;0,"Error: Enter as positive.",)</f>
        <v>0</v>
      </c>
      <c r="H94" s="407"/>
      <c r="I94" s="698"/>
      <c r="J94"/>
      <c r="K94" s="360"/>
    </row>
    <row r="95" spans="1:1880" ht="27.75" customHeight="1" x14ac:dyDescent="0.3">
      <c r="A95" s="67"/>
      <c r="B95" s="324" t="s">
        <v>137</v>
      </c>
      <c r="C95" s="446"/>
      <c r="D95" s="324"/>
      <c r="E95" s="328"/>
      <c r="F95" s="707"/>
      <c r="G95" s="329"/>
      <c r="H95" s="407"/>
      <c r="I95" s="714"/>
      <c r="J95"/>
      <c r="K95" s="360"/>
      <c r="M95" s="16" t="s">
        <v>208</v>
      </c>
    </row>
    <row r="96" spans="1:1880" ht="68.25" customHeight="1" x14ac:dyDescent="0.3">
      <c r="A96" s="67">
        <v>620</v>
      </c>
      <c r="B96" s="261" t="s">
        <v>21</v>
      </c>
      <c r="C96" s="261"/>
      <c r="D96" s="17" t="s">
        <v>628</v>
      </c>
      <c r="E96" s="339"/>
      <c r="F96" s="126"/>
      <c r="G96" s="292" t="str">
        <f>IF(F96&lt;1,"Please answer this question","")</f>
        <v>Please answer this question</v>
      </c>
      <c r="H96" s="407"/>
      <c r="I96" s="714"/>
      <c r="J96"/>
      <c r="K96" s="360"/>
      <c r="M96" s="16" t="s">
        <v>209</v>
      </c>
    </row>
    <row r="97" spans="1:15" ht="123.75" customHeight="1" x14ac:dyDescent="0.3">
      <c r="A97" s="312"/>
      <c r="B97" s="769" t="s">
        <v>197</v>
      </c>
      <c r="C97" s="769"/>
      <c r="D97" s="769"/>
      <c r="E97" s="337"/>
      <c r="F97" s="708"/>
      <c r="G97" s="337"/>
      <c r="H97" s="407"/>
      <c r="I97" s="714"/>
      <c r="J97"/>
      <c r="M97" s="16" t="s">
        <v>200</v>
      </c>
    </row>
    <row r="98" spans="1:15" ht="63" customHeight="1" x14ac:dyDescent="0.3">
      <c r="A98" s="133">
        <v>947</v>
      </c>
      <c r="B98" s="310"/>
      <c r="C98" s="310"/>
      <c r="D98" s="233" t="s">
        <v>175</v>
      </c>
      <c r="E98" s="368"/>
      <c r="F98" s="725"/>
      <c r="G98" s="292" t="str">
        <f>IF(ISBLANK(F98),"Please do not leave blank","")</f>
        <v>Please do not leave blank</v>
      </c>
      <c r="H98" s="407"/>
      <c r="I98" s="698"/>
      <c r="J98"/>
      <c r="K98" s="130"/>
      <c r="M98" s="130"/>
      <c r="O98" s="130"/>
    </row>
    <row r="99" spans="1:15" ht="65.25" customHeight="1" x14ac:dyDescent="0.3">
      <c r="A99" s="133">
        <v>948</v>
      </c>
      <c r="B99" s="310"/>
      <c r="C99" s="310"/>
      <c r="D99" s="233" t="s">
        <v>176</v>
      </c>
      <c r="E99" s="368"/>
      <c r="F99" s="725"/>
      <c r="G99" s="292" t="str">
        <f t="shared" ref="G99:G101" si="2">IF(ISBLANK(F99),"Please do not leave blank","")</f>
        <v>Please do not leave blank</v>
      </c>
      <c r="H99" s="407"/>
      <c r="I99" s="698"/>
      <c r="J99"/>
      <c r="K99" s="130"/>
      <c r="M99" s="130"/>
      <c r="O99" s="130"/>
    </row>
    <row r="100" spans="1:15" ht="76.5" customHeight="1" x14ac:dyDescent="0.3">
      <c r="A100" s="133">
        <v>949</v>
      </c>
      <c r="B100" s="310"/>
      <c r="C100" s="310"/>
      <c r="D100" s="233" t="s">
        <v>177</v>
      </c>
      <c r="E100" s="368"/>
      <c r="F100" s="725"/>
      <c r="G100" s="292" t="str">
        <f t="shared" si="2"/>
        <v>Please do not leave blank</v>
      </c>
      <c r="H100" s="407"/>
      <c r="I100" s="698"/>
      <c r="J100"/>
      <c r="K100" s="130"/>
      <c r="M100" s="130"/>
      <c r="O100" s="130"/>
    </row>
    <row r="101" spans="1:15" ht="60" customHeight="1" x14ac:dyDescent="0.3">
      <c r="A101" s="133">
        <v>950</v>
      </c>
      <c r="B101" s="310"/>
      <c r="C101" s="310"/>
      <c r="D101" s="233" t="s">
        <v>166</v>
      </c>
      <c r="E101" s="368"/>
      <c r="F101" s="725"/>
      <c r="G101" s="292" t="str">
        <f t="shared" si="2"/>
        <v>Please do not leave blank</v>
      </c>
      <c r="H101" s="407"/>
      <c r="I101" s="698"/>
      <c r="J101"/>
      <c r="K101" s="130"/>
      <c r="M101" s="130"/>
      <c r="O101" s="130"/>
    </row>
    <row r="102" spans="1:15" ht="89.4" customHeight="1" x14ac:dyDescent="0.3">
      <c r="A102" s="133">
        <v>952</v>
      </c>
      <c r="B102" s="310"/>
      <c r="C102" s="310"/>
      <c r="D102" s="289" t="s">
        <v>627</v>
      </c>
      <c r="E102" s="368"/>
      <c r="F102" s="726"/>
      <c r="G102" s="292" t="s">
        <v>277</v>
      </c>
      <c r="H102" s="407"/>
      <c r="I102" s="715"/>
      <c r="J102"/>
      <c r="K102" s="130"/>
      <c r="M102" s="130"/>
      <c r="O102" s="130"/>
    </row>
    <row r="103" spans="1:15" ht="15" thickBot="1" x14ac:dyDescent="0.35">
      <c r="A103" s="67"/>
      <c r="B103" s="322"/>
      <c r="C103" s="330"/>
      <c r="D103" s="331" t="s">
        <v>170</v>
      </c>
      <c r="E103" s="327"/>
      <c r="F103" s="332"/>
      <c r="G103" s="333"/>
      <c r="H103" s="417"/>
      <c r="I103" s="698"/>
      <c r="J103"/>
      <c r="K103" s="130"/>
      <c r="M103" s="130"/>
      <c r="O103" s="130"/>
    </row>
    <row r="104" spans="1:15" ht="15" thickBot="1" x14ac:dyDescent="0.35">
      <c r="A104" s="418"/>
      <c r="B104" s="766" t="s">
        <v>198</v>
      </c>
      <c r="C104" s="767"/>
      <c r="D104" s="767"/>
      <c r="E104" s="768"/>
      <c r="F104" s="252"/>
      <c r="G104" s="292"/>
      <c r="H104" s="407"/>
      <c r="I104" s="714"/>
      <c r="J104"/>
    </row>
    <row r="105" spans="1:15" ht="75.75" customHeight="1" x14ac:dyDescent="0.3">
      <c r="A105" s="418"/>
      <c r="B105" s="770" t="s">
        <v>199</v>
      </c>
      <c r="C105" s="770"/>
      <c r="D105" s="770"/>
      <c r="E105" s="770"/>
      <c r="F105" s="252"/>
      <c r="G105" s="292"/>
      <c r="H105" s="407"/>
      <c r="I105" s="714"/>
      <c r="J105"/>
    </row>
    <row r="106" spans="1:15" ht="15" thickBot="1" x14ac:dyDescent="0.35">
      <c r="A106" s="419"/>
      <c r="B106" s="420"/>
      <c r="C106" s="420"/>
      <c r="D106" s="421"/>
      <c r="E106" s="260"/>
      <c r="F106" s="252"/>
      <c r="G106" s="292"/>
      <c r="H106" s="407"/>
      <c r="I106" s="714"/>
      <c r="J106"/>
    </row>
    <row r="107" spans="1:15" ht="15" thickBot="1" x14ac:dyDescent="0.35">
      <c r="A107" s="418"/>
      <c r="B107" s="422" t="s">
        <v>158</v>
      </c>
      <c r="C107" s="423" t="s">
        <v>159</v>
      </c>
      <c r="D107" s="424"/>
      <c r="E107" s="425"/>
      <c r="F107" s="62"/>
      <c r="G107" s="292"/>
      <c r="H107" s="407"/>
      <c r="I107" s="714"/>
      <c r="J107"/>
    </row>
    <row r="108" spans="1:15" ht="44.25" customHeight="1" thickBot="1" x14ac:dyDescent="0.35">
      <c r="A108" s="418"/>
      <c r="B108" s="103" t="s">
        <v>179</v>
      </c>
      <c r="C108" s="102"/>
      <c r="D108" s="101"/>
      <c r="E108" s="262"/>
      <c r="F108" s="294"/>
      <c r="G108" s="292"/>
      <c r="H108" s="407"/>
      <c r="I108" s="714"/>
      <c r="J108"/>
    </row>
    <row r="109" spans="1:15" ht="44.25" customHeight="1" thickBot="1" x14ac:dyDescent="0.35">
      <c r="A109" s="418"/>
      <c r="B109" s="103"/>
      <c r="C109" s="108"/>
      <c r="D109" s="295" t="s">
        <v>190</v>
      </c>
      <c r="E109" s="296"/>
      <c r="F109" s="297"/>
      <c r="G109" s="297"/>
      <c r="H109" s="407"/>
      <c r="I109" s="714"/>
    </row>
    <row r="110" spans="1:15" ht="32.4" customHeight="1" thickBot="1" x14ac:dyDescent="0.35">
      <c r="A110" s="183">
        <v>960</v>
      </c>
      <c r="B110" s="760" t="s">
        <v>180</v>
      </c>
      <c r="C110" s="761"/>
      <c r="D110" s="722"/>
      <c r="E110" s="379" t="str">
        <f>IF(ISBLANK($D110),"&lt;&lt;&lt;&lt;&lt;&lt;&lt;&lt;&lt;&lt;&lt;&lt;&lt;&lt;&lt;","")</f>
        <v>&lt;&lt;&lt;&lt;&lt;&lt;&lt;&lt;&lt;&lt;&lt;&lt;&lt;&lt;&lt;</v>
      </c>
      <c r="F110" s="380" t="str">
        <f>IF(ISBLANK($D110),"Required","")</f>
        <v>Required</v>
      </c>
      <c r="G110" s="426"/>
      <c r="H110" s="36"/>
      <c r="I110" s="714"/>
    </row>
    <row r="111" spans="1:15" ht="32.4" customHeight="1" thickBot="1" x14ac:dyDescent="0.35">
      <c r="A111" s="183">
        <v>962</v>
      </c>
      <c r="B111" s="758" t="s">
        <v>160</v>
      </c>
      <c r="C111" s="759"/>
      <c r="D111" s="722"/>
      <c r="E111" s="379" t="str">
        <f>IF(ISBLANK($D111),"&lt;&lt;&lt;&lt;&lt;&lt;&lt;&lt;&lt;&lt;&lt;&lt;&lt;&lt;&lt;","")</f>
        <v>&lt;&lt;&lt;&lt;&lt;&lt;&lt;&lt;&lt;&lt;&lt;&lt;&lt;&lt;&lt;</v>
      </c>
      <c r="F111" s="380" t="str">
        <f>IF(ISBLANK($D111),"Required","")</f>
        <v>Required</v>
      </c>
      <c r="G111" s="427"/>
      <c r="H111" s="407"/>
      <c r="I111" s="714"/>
    </row>
    <row r="112" spans="1:15" ht="32.4" customHeight="1" thickBot="1" x14ac:dyDescent="0.35">
      <c r="A112" s="183">
        <v>964</v>
      </c>
      <c r="B112" s="758" t="s">
        <v>161</v>
      </c>
      <c r="C112" s="759"/>
      <c r="D112" s="723"/>
      <c r="E112" s="379" t="str">
        <f>IF(ISBLANK($D112),"&lt;&lt;&lt;&lt;&lt;&lt;&lt;&lt;&lt;&lt;&lt;&lt;&lt;&lt;&lt;","")</f>
        <v>&lt;&lt;&lt;&lt;&lt;&lt;&lt;&lt;&lt;&lt;&lt;&lt;&lt;&lt;&lt;</v>
      </c>
      <c r="F112" s="380" t="str">
        <f>IF(ISBLANK($D112),"Required","")</f>
        <v>Required</v>
      </c>
      <c r="G112" s="427"/>
      <c r="H112" s="407"/>
      <c r="I112" s="716"/>
    </row>
    <row r="113" spans="1:9" ht="32.4" customHeight="1" thickBot="1" x14ac:dyDescent="0.35">
      <c r="A113" s="391">
        <v>966</v>
      </c>
      <c r="B113" s="754" t="s">
        <v>661</v>
      </c>
      <c r="C113" s="755"/>
      <c r="D113" s="724"/>
      <c r="E113" s="379" t="str">
        <f>IF(ISBLANK($D113),"&lt;&lt;&lt;&lt;&lt;&lt;&lt;&lt;&lt;&lt;&lt;&lt;&lt;&lt;&lt;","")</f>
        <v>&lt;&lt;&lt;&lt;&lt;&lt;&lt;&lt;&lt;&lt;&lt;&lt;&lt;&lt;&lt;</v>
      </c>
      <c r="F113" s="380" t="str">
        <f>IF(ISBLANK($D113),"Required","")</f>
        <v>Required</v>
      </c>
      <c r="G113" s="349"/>
      <c r="H113" s="407"/>
      <c r="I113" s="714"/>
    </row>
    <row r="114" spans="1:9" ht="32.4" customHeight="1" thickBot="1" x14ac:dyDescent="0.35">
      <c r="A114" s="391"/>
      <c r="B114" s="754" t="s">
        <v>660</v>
      </c>
      <c r="C114" s="755"/>
      <c r="D114" s="724"/>
      <c r="E114" s="381"/>
      <c r="F114" s="380"/>
      <c r="G114" s="349"/>
      <c r="H114" s="407"/>
      <c r="I114" s="714"/>
    </row>
    <row r="115" spans="1:9" ht="32.4" customHeight="1" thickBot="1" x14ac:dyDescent="0.35">
      <c r="A115" s="183">
        <v>968</v>
      </c>
      <c r="B115" s="756" t="s">
        <v>163</v>
      </c>
      <c r="C115" s="757"/>
      <c r="D115" s="722"/>
      <c r="E115" s="382" t="str">
        <f>IF(ISBLANK($D115),"&lt;&lt;&lt;&lt;&lt;&lt;&lt;&lt;&lt;&lt;&lt;&lt;&lt;&lt;&lt;","")</f>
        <v>&lt;&lt;&lt;&lt;&lt;&lt;&lt;&lt;&lt;&lt;&lt;&lt;&lt;&lt;&lt;</v>
      </c>
      <c r="F115" s="380" t="str">
        <f>IF(ISBLANK($D115),"Required","")</f>
        <v>Required</v>
      </c>
      <c r="G115" s="427"/>
      <c r="H115" s="407"/>
      <c r="I115" s="714"/>
    </row>
    <row r="116" spans="1:9" x14ac:dyDescent="0.3">
      <c r="A116" s="67"/>
      <c r="B116" s="334"/>
      <c r="C116" s="334"/>
      <c r="D116" s="338" t="s">
        <v>14</v>
      </c>
      <c r="E116" s="335"/>
      <c r="F116" s="335"/>
      <c r="G116" s="335"/>
      <c r="H116" s="336"/>
      <c r="I116" s="717"/>
    </row>
    <row r="117" spans="1:9" x14ac:dyDescent="0.3">
      <c r="A117" s="67"/>
      <c r="B117" s="261"/>
      <c r="C117" s="261"/>
      <c r="D117" s="106"/>
      <c r="E117" s="131"/>
      <c r="F117" s="298"/>
      <c r="G117" s="298"/>
      <c r="H117" s="15"/>
      <c r="I117" s="67"/>
    </row>
    <row r="118" spans="1:9" x14ac:dyDescent="0.3">
      <c r="A118" s="67"/>
      <c r="B118" s="261"/>
      <c r="C118" s="261"/>
      <c r="D118" s="17"/>
      <c r="E118" s="260"/>
      <c r="F118" s="298"/>
      <c r="G118" s="298"/>
      <c r="H118" s="15"/>
      <c r="I118" s="67"/>
    </row>
    <row r="119" spans="1:9" x14ac:dyDescent="0.3">
      <c r="A119" s="342"/>
      <c r="E119" s="360"/>
    </row>
    <row r="120" spans="1:9" x14ac:dyDescent="0.3">
      <c r="A120" s="67"/>
      <c r="B120" s="313"/>
      <c r="C120" s="313"/>
      <c r="D120" s="299"/>
      <c r="E120" s="178" t="e">
        <f>SUM(E7:E96)</f>
        <v>#N/A</v>
      </c>
      <c r="F120" s="16"/>
      <c r="G120" s="300"/>
      <c r="H120" s="15"/>
      <c r="I120" s="67"/>
    </row>
    <row r="121" spans="1:9" x14ac:dyDescent="0.3">
      <c r="A121" s="183"/>
      <c r="B121" s="183"/>
      <c r="C121" s="183"/>
      <c r="D121" s="299"/>
      <c r="E121" s="178"/>
      <c r="F121" s="130"/>
      <c r="G121" s="300"/>
      <c r="H121" s="15"/>
      <c r="I121" s="67"/>
    </row>
    <row r="122" spans="1:9" x14ac:dyDescent="0.3">
      <c r="A122" s="183"/>
      <c r="B122" s="183"/>
      <c r="C122" s="183"/>
      <c r="D122" s="301"/>
      <c r="E122" s="125"/>
      <c r="F122" s="130"/>
      <c r="G122" s="300"/>
      <c r="H122" s="15"/>
      <c r="I122" s="67"/>
    </row>
    <row r="123" spans="1:9" x14ac:dyDescent="0.3">
      <c r="A123" s="183"/>
      <c r="B123" s="183"/>
      <c r="C123" s="183"/>
      <c r="D123" s="301"/>
      <c r="E123" s="178"/>
      <c r="F123" s="130"/>
      <c r="G123" s="300"/>
      <c r="H123" s="15"/>
      <c r="I123" s="67"/>
    </row>
    <row r="124" spans="1:9" x14ac:dyDescent="0.3">
      <c r="A124" s="183"/>
      <c r="B124" s="183"/>
      <c r="C124" s="183"/>
      <c r="D124" s="301"/>
      <c r="E124" s="178"/>
      <c r="F124" s="130"/>
      <c r="G124" s="300"/>
      <c r="H124" s="15"/>
      <c r="I124" s="67"/>
    </row>
    <row r="125" spans="1:9" x14ac:dyDescent="0.3">
      <c r="A125" s="183"/>
      <c r="B125" s="183"/>
      <c r="C125" s="183"/>
      <c r="D125" s="301"/>
      <c r="E125" s="178"/>
      <c r="F125" s="130"/>
      <c r="G125" s="300"/>
      <c r="H125" s="15"/>
      <c r="I125" s="67"/>
    </row>
    <row r="126" spans="1:9" x14ac:dyDescent="0.3">
      <c r="A126" s="183"/>
      <c r="D126" s="214"/>
      <c r="E126" s="178"/>
      <c r="F126" s="130"/>
      <c r="H126" s="15"/>
      <c r="I126" s="67"/>
    </row>
    <row r="127" spans="1:9" x14ac:dyDescent="0.3">
      <c r="D127" s="214"/>
      <c r="E127" s="179"/>
      <c r="F127" s="130"/>
      <c r="H127" s="15"/>
      <c r="I127" s="67"/>
    </row>
    <row r="128" spans="1:9" x14ac:dyDescent="0.3">
      <c r="D128" s="214"/>
      <c r="E128" s="178"/>
      <c r="F128" s="130"/>
      <c r="H128" s="15"/>
      <c r="I128" s="67"/>
    </row>
    <row r="129" spans="4:11" x14ac:dyDescent="0.3">
      <c r="D129" s="214"/>
      <c r="E129" s="131"/>
      <c r="F129" s="130"/>
      <c r="I129" s="67"/>
    </row>
    <row r="130" spans="4:11" x14ac:dyDescent="0.3">
      <c r="E130" s="177"/>
      <c r="F130" s="130"/>
      <c r="G130" s="303"/>
      <c r="I130" s="67"/>
    </row>
    <row r="131" spans="4:11" x14ac:dyDescent="0.3">
      <c r="E131" s="131"/>
      <c r="F131" s="130"/>
      <c r="I131" s="67"/>
    </row>
    <row r="132" spans="4:11" x14ac:dyDescent="0.3">
      <c r="E132" s="131"/>
      <c r="F132" s="130"/>
      <c r="I132" s="67"/>
    </row>
    <row r="133" spans="4:11" x14ac:dyDescent="0.3">
      <c r="E133" s="131"/>
      <c r="F133" s="130"/>
      <c r="I133" s="67"/>
    </row>
    <row r="134" spans="4:11" x14ac:dyDescent="0.3">
      <c r="I134" s="67"/>
    </row>
    <row r="135" spans="4:11" x14ac:dyDescent="0.3">
      <c r="I135" s="67"/>
    </row>
    <row r="136" spans="4:11" x14ac:dyDescent="0.3">
      <c r="I136" s="67"/>
    </row>
    <row r="137" spans="4:11" x14ac:dyDescent="0.3">
      <c r="I137" s="67"/>
    </row>
    <row r="138" spans="4:11" x14ac:dyDescent="0.3">
      <c r="I138" s="67"/>
    </row>
    <row r="139" spans="4:11" x14ac:dyDescent="0.3">
      <c r="I139" s="67"/>
    </row>
    <row r="140" spans="4:11" x14ac:dyDescent="0.3">
      <c r="I140" s="67"/>
    </row>
    <row r="141" spans="4:11" x14ac:dyDescent="0.3">
      <c r="I141" s="130"/>
    </row>
    <row r="142" spans="4:11" x14ac:dyDescent="0.3">
      <c r="I142" s="130"/>
      <c r="K142" s="131"/>
    </row>
    <row r="143" spans="4:11" x14ac:dyDescent="0.3">
      <c r="I143" s="130"/>
      <c r="K143" s="131"/>
    </row>
    <row r="144" spans="4:11" x14ac:dyDescent="0.3">
      <c r="I144" s="130"/>
      <c r="K144" s="131"/>
    </row>
    <row r="145" spans="9:11" x14ac:dyDescent="0.3">
      <c r="I145" s="130"/>
      <c r="K145" s="131"/>
    </row>
    <row r="146" spans="9:11" x14ac:dyDescent="0.3">
      <c r="I146" s="130"/>
      <c r="K146" s="131"/>
    </row>
    <row r="147" spans="9:11" x14ac:dyDescent="0.3">
      <c r="I147" s="130"/>
      <c r="K147" s="131"/>
    </row>
    <row r="148" spans="9:11" x14ac:dyDescent="0.3">
      <c r="I148" s="67"/>
      <c r="K148" s="131"/>
    </row>
    <row r="149" spans="9:11" x14ac:dyDescent="0.3">
      <c r="I149" s="67"/>
      <c r="J149" s="131"/>
      <c r="K149" s="131"/>
    </row>
    <row r="150" spans="9:11" x14ac:dyDescent="0.3">
      <c r="I150" s="67"/>
      <c r="J150" s="131"/>
      <c r="K150" s="131"/>
    </row>
    <row r="151" spans="9:11" x14ac:dyDescent="0.3">
      <c r="I151" s="67"/>
      <c r="J151" s="131"/>
      <c r="K151" s="131"/>
    </row>
    <row r="152" spans="9:11" x14ac:dyDescent="0.3">
      <c r="I152" s="67"/>
      <c r="J152" s="131"/>
      <c r="K152" s="131"/>
    </row>
    <row r="153" spans="9:11" x14ac:dyDescent="0.3">
      <c r="I153" s="67"/>
      <c r="J153" s="131"/>
      <c r="K153" s="131"/>
    </row>
    <row r="154" spans="9:11" x14ac:dyDescent="0.3">
      <c r="I154" s="67"/>
      <c r="J154" s="131"/>
      <c r="K154" s="131"/>
    </row>
    <row r="155" spans="9:11" x14ac:dyDescent="0.3">
      <c r="I155" s="67"/>
      <c r="J155" s="131"/>
      <c r="K155" s="131"/>
    </row>
    <row r="156" spans="9:11" x14ac:dyDescent="0.3">
      <c r="I156" s="67"/>
      <c r="J156" s="131"/>
      <c r="K156" s="131"/>
    </row>
    <row r="157" spans="9:11" x14ac:dyDescent="0.3">
      <c r="I157" s="130"/>
      <c r="J157" s="131"/>
      <c r="K157" s="131"/>
    </row>
    <row r="158" spans="9:11" x14ac:dyDescent="0.3">
      <c r="I158" s="130"/>
      <c r="J158" s="131"/>
      <c r="K158" s="131"/>
    </row>
    <row r="159" spans="9:11" x14ac:dyDescent="0.3">
      <c r="I159" s="130"/>
      <c r="J159" s="131"/>
      <c r="K159" s="131"/>
    </row>
    <row r="160" spans="9:11" x14ac:dyDescent="0.3">
      <c r="I160" s="130"/>
      <c r="J160" s="131"/>
      <c r="K160" s="131"/>
    </row>
    <row r="161" spans="9:11" x14ac:dyDescent="0.3">
      <c r="I161" s="130"/>
      <c r="J161" s="131"/>
      <c r="K161" s="131"/>
    </row>
    <row r="162" spans="9:11" x14ac:dyDescent="0.3">
      <c r="I162" s="130"/>
      <c r="J162" s="131"/>
      <c r="K162" s="131"/>
    </row>
    <row r="163" spans="9:11" x14ac:dyDescent="0.3">
      <c r="I163" s="130"/>
      <c r="J163" s="131"/>
      <c r="K163" s="131"/>
    </row>
    <row r="164" spans="9:11" x14ac:dyDescent="0.3">
      <c r="I164" s="130"/>
      <c r="J164" s="131"/>
      <c r="K164" s="131"/>
    </row>
    <row r="165" spans="9:11" x14ac:dyDescent="0.3">
      <c r="I165" s="130"/>
      <c r="J165" s="131"/>
      <c r="K165" s="131"/>
    </row>
    <row r="166" spans="9:11" x14ac:dyDescent="0.3">
      <c r="I166" s="130"/>
      <c r="J166" s="131"/>
      <c r="K166" s="131"/>
    </row>
    <row r="167" spans="9:11" x14ac:dyDescent="0.3">
      <c r="I167" s="130"/>
      <c r="J167" s="131"/>
      <c r="K167" s="131"/>
    </row>
    <row r="168" spans="9:11" x14ac:dyDescent="0.3">
      <c r="I168" s="130"/>
      <c r="J168" s="131"/>
      <c r="K168" s="131"/>
    </row>
    <row r="169" spans="9:11" x14ac:dyDescent="0.3">
      <c r="I169" s="130"/>
      <c r="J169" s="131"/>
      <c r="K169" s="131"/>
    </row>
    <row r="170" spans="9:11" x14ac:dyDescent="0.3">
      <c r="I170" s="130"/>
      <c r="J170" s="131"/>
      <c r="K170" s="131"/>
    </row>
    <row r="171" spans="9:11" x14ac:dyDescent="0.3">
      <c r="I171" s="130"/>
      <c r="J171" s="131"/>
      <c r="K171" s="131"/>
    </row>
    <row r="172" spans="9:11" x14ac:dyDescent="0.3">
      <c r="I172" s="130"/>
      <c r="J172" s="131"/>
      <c r="K172" s="131"/>
    </row>
    <row r="173" spans="9:11" x14ac:dyDescent="0.3">
      <c r="I173" s="130"/>
      <c r="J173" s="131"/>
      <c r="K173" s="131"/>
    </row>
    <row r="174" spans="9:11" x14ac:dyDescent="0.3">
      <c r="I174" s="130"/>
      <c r="J174" s="131"/>
      <c r="K174" s="131"/>
    </row>
    <row r="175" spans="9:11" x14ac:dyDescent="0.3">
      <c r="I175" s="130"/>
      <c r="J175" s="131"/>
      <c r="K175" s="131"/>
    </row>
    <row r="176" spans="9:11" x14ac:dyDescent="0.3">
      <c r="I176" s="130"/>
      <c r="J176" s="131"/>
      <c r="K176" s="131"/>
    </row>
    <row r="177" spans="9:11" x14ac:dyDescent="0.3">
      <c r="I177" s="130"/>
      <c r="J177" s="131"/>
      <c r="K177" s="131"/>
    </row>
    <row r="178" spans="9:11" x14ac:dyDescent="0.3">
      <c r="I178" s="130"/>
      <c r="J178" s="131"/>
      <c r="K178" s="131"/>
    </row>
    <row r="179" spans="9:11" x14ac:dyDescent="0.3">
      <c r="I179" s="130"/>
      <c r="J179" s="131"/>
      <c r="K179" s="131"/>
    </row>
    <row r="180" spans="9:11" x14ac:dyDescent="0.3">
      <c r="I180" s="130"/>
      <c r="J180" s="131"/>
      <c r="K180" s="131"/>
    </row>
    <row r="181" spans="9:11" x14ac:dyDescent="0.3">
      <c r="I181" s="130"/>
      <c r="J181" s="131"/>
      <c r="K181" s="131"/>
    </row>
    <row r="182" spans="9:11" x14ac:dyDescent="0.3">
      <c r="I182" s="130"/>
      <c r="J182" s="131"/>
      <c r="K182" s="131"/>
    </row>
    <row r="183" spans="9:11" x14ac:dyDescent="0.3">
      <c r="I183" s="130"/>
      <c r="J183" s="131"/>
      <c r="K183" s="131"/>
    </row>
    <row r="184" spans="9:11" x14ac:dyDescent="0.3">
      <c r="I184" s="130"/>
      <c r="J184" s="131"/>
      <c r="K184" s="131"/>
    </row>
    <row r="185" spans="9:11" x14ac:dyDescent="0.3">
      <c r="I185" s="130"/>
      <c r="J185" s="131"/>
      <c r="K185" s="131"/>
    </row>
    <row r="186" spans="9:11" x14ac:dyDescent="0.3">
      <c r="I186" s="130"/>
      <c r="J186" s="131"/>
      <c r="K186" s="131"/>
    </row>
    <row r="187" spans="9:11" x14ac:dyDescent="0.3">
      <c r="I187" s="130"/>
      <c r="J187" s="131"/>
      <c r="K187" s="131"/>
    </row>
    <row r="188" spans="9:11" x14ac:dyDescent="0.3">
      <c r="I188" s="130"/>
      <c r="J188" s="131"/>
      <c r="K188" s="131"/>
    </row>
    <row r="189" spans="9:11" x14ac:dyDescent="0.3">
      <c r="I189" s="130"/>
      <c r="J189" s="131"/>
      <c r="K189" s="131"/>
    </row>
    <row r="190" spans="9:11" x14ac:dyDescent="0.3">
      <c r="I190" s="130"/>
      <c r="J190" s="131"/>
      <c r="K190" s="131"/>
    </row>
    <row r="191" spans="9:11" x14ac:dyDescent="0.3">
      <c r="I191" s="130"/>
      <c r="J191" s="131"/>
      <c r="K191" s="131"/>
    </row>
    <row r="192" spans="9:11" x14ac:dyDescent="0.3">
      <c r="I192" s="130"/>
      <c r="J192" s="131"/>
      <c r="K192" s="131"/>
    </row>
    <row r="193" spans="9:11" x14ac:dyDescent="0.3">
      <c r="I193" s="130"/>
      <c r="J193" s="131"/>
      <c r="K193" s="131"/>
    </row>
    <row r="194" spans="9:11" x14ac:dyDescent="0.3">
      <c r="I194" s="130"/>
      <c r="J194" s="131"/>
      <c r="K194" s="131"/>
    </row>
    <row r="195" spans="9:11" x14ac:dyDescent="0.3">
      <c r="I195" s="130"/>
      <c r="J195" s="131"/>
      <c r="K195" s="131"/>
    </row>
    <row r="196" spans="9:11" x14ac:dyDescent="0.3">
      <c r="I196" s="130"/>
      <c r="J196" s="131"/>
      <c r="K196" s="131"/>
    </row>
    <row r="197" spans="9:11" x14ac:dyDescent="0.3">
      <c r="I197" s="130"/>
      <c r="J197" s="131"/>
      <c r="K197" s="131"/>
    </row>
    <row r="198" spans="9:11" x14ac:dyDescent="0.3">
      <c r="I198" s="130"/>
      <c r="J198" s="131"/>
      <c r="K198" s="131"/>
    </row>
    <row r="199" spans="9:11" x14ac:dyDescent="0.3">
      <c r="I199" s="130"/>
      <c r="J199" s="131"/>
      <c r="K199" s="131"/>
    </row>
    <row r="200" spans="9:11" x14ac:dyDescent="0.3">
      <c r="I200" s="130"/>
      <c r="J200" s="131"/>
      <c r="K200" s="131"/>
    </row>
    <row r="201" spans="9:11" x14ac:dyDescent="0.3">
      <c r="I201" s="130"/>
      <c r="J201" s="131"/>
      <c r="K201" s="131"/>
    </row>
    <row r="202" spans="9:11" x14ac:dyDescent="0.3">
      <c r="I202" s="130"/>
      <c r="J202" s="131"/>
      <c r="K202" s="131"/>
    </row>
    <row r="203" spans="9:11" x14ac:dyDescent="0.3">
      <c r="I203" s="130"/>
      <c r="J203" s="131"/>
      <c r="K203" s="131"/>
    </row>
    <row r="204" spans="9:11" x14ac:dyDescent="0.3">
      <c r="I204" s="130"/>
      <c r="J204" s="131"/>
      <c r="K204" s="131"/>
    </row>
    <row r="205" spans="9:11" x14ac:dyDescent="0.3">
      <c r="I205" s="130"/>
      <c r="J205" s="131"/>
      <c r="K205" s="131"/>
    </row>
    <row r="206" spans="9:11" x14ac:dyDescent="0.3">
      <c r="I206" s="130"/>
      <c r="J206" s="131"/>
      <c r="K206" s="131"/>
    </row>
    <row r="207" spans="9:11" x14ac:dyDescent="0.3">
      <c r="I207" s="130"/>
      <c r="J207" s="131"/>
      <c r="K207" s="131"/>
    </row>
    <row r="208" spans="9:11" x14ac:dyDescent="0.3">
      <c r="I208" s="130"/>
      <c r="J208" s="131"/>
      <c r="K208" s="131"/>
    </row>
    <row r="209" spans="9:11" x14ac:dyDescent="0.3">
      <c r="I209" s="130"/>
      <c r="J209" s="131"/>
      <c r="K209" s="131"/>
    </row>
    <row r="210" spans="9:11" x14ac:dyDescent="0.3">
      <c r="I210" s="130"/>
      <c r="J210" s="131"/>
      <c r="K210" s="131"/>
    </row>
    <row r="211" spans="9:11" x14ac:dyDescent="0.3">
      <c r="I211" s="130"/>
      <c r="J211" s="131"/>
    </row>
    <row r="212" spans="9:11" x14ac:dyDescent="0.3">
      <c r="I212" s="130"/>
      <c r="J212" s="131"/>
    </row>
    <row r="213" spans="9:11" x14ac:dyDescent="0.3">
      <c r="I213" s="130"/>
      <c r="J213" s="131"/>
    </row>
    <row r="214" spans="9:11" x14ac:dyDescent="0.3">
      <c r="I214" s="130"/>
      <c r="J214" s="131"/>
    </row>
    <row r="215" spans="9:11" x14ac:dyDescent="0.3">
      <c r="I215" s="130"/>
      <c r="J215" s="131"/>
    </row>
    <row r="216" spans="9:11" x14ac:dyDescent="0.3">
      <c r="I216" s="130"/>
      <c r="J216" s="131"/>
    </row>
    <row r="217" spans="9:11" x14ac:dyDescent="0.3">
      <c r="I217" s="130"/>
      <c r="J217" s="131"/>
    </row>
    <row r="218" spans="9:11" x14ac:dyDescent="0.3">
      <c r="I218" s="130"/>
    </row>
    <row r="219" spans="9:11" x14ac:dyDescent="0.3">
      <c r="I219" s="130"/>
    </row>
    <row r="220" spans="9:11" x14ac:dyDescent="0.3">
      <c r="I220" s="130"/>
    </row>
    <row r="221" spans="9:11" x14ac:dyDescent="0.3">
      <c r="I221" s="130"/>
    </row>
    <row r="222" spans="9:11" x14ac:dyDescent="0.3">
      <c r="I222" s="130"/>
    </row>
    <row r="223" spans="9:11" x14ac:dyDescent="0.3">
      <c r="I223" s="130"/>
    </row>
    <row r="224" spans="9:11" x14ac:dyDescent="0.3">
      <c r="I224" s="130"/>
    </row>
    <row r="225" spans="9:9" x14ac:dyDescent="0.3">
      <c r="I225" s="130"/>
    </row>
    <row r="226" spans="9:9" x14ac:dyDescent="0.3">
      <c r="I226" s="67"/>
    </row>
    <row r="227" spans="9:9" x14ac:dyDescent="0.3">
      <c r="I227" s="67"/>
    </row>
    <row r="228" spans="9:9" x14ac:dyDescent="0.3">
      <c r="I228" s="67"/>
    </row>
    <row r="229" spans="9:9" x14ac:dyDescent="0.3">
      <c r="I229" s="67"/>
    </row>
    <row r="230" spans="9:9" x14ac:dyDescent="0.3">
      <c r="I230" s="67"/>
    </row>
    <row r="231" spans="9:9" x14ac:dyDescent="0.3">
      <c r="I231" s="67"/>
    </row>
    <row r="232" spans="9:9" x14ac:dyDescent="0.3">
      <c r="I232" s="67"/>
    </row>
    <row r="233" spans="9:9" x14ac:dyDescent="0.3">
      <c r="I233" s="67"/>
    </row>
    <row r="234" spans="9:9" x14ac:dyDescent="0.3">
      <c r="I234" s="67"/>
    </row>
    <row r="235" spans="9:9" x14ac:dyDescent="0.3">
      <c r="I235" s="67"/>
    </row>
  </sheetData>
  <sheetProtection algorithmName="SHA-512" hashValue="sLnTUuQDJnFroNyRxa7AEowR4BSu2F0sLRlzQAevIl1TSAqSOWA6RrGpevYfMTE/BOC4/Yn5cwU5FaUbmKEQLg==" saltValue="fo32fyubu/jJhLcQz79Aiw==" spinCount="100000" sheet="1" formatCells="0"/>
  <dataConsolidate link="1"/>
  <mergeCells count="11">
    <mergeCell ref="E2:G2"/>
    <mergeCell ref="B2:C2"/>
    <mergeCell ref="B104:E104"/>
    <mergeCell ref="B97:D97"/>
    <mergeCell ref="B105:E105"/>
    <mergeCell ref="B113:C113"/>
    <mergeCell ref="B115:C115"/>
    <mergeCell ref="B112:C112"/>
    <mergeCell ref="B110:C110"/>
    <mergeCell ref="B111:C111"/>
    <mergeCell ref="B114:C114"/>
  </mergeCells>
  <phoneticPr fontId="54" type="noConversion"/>
  <conditionalFormatting sqref="H71:H81">
    <cfRule type="cellIs" dxfId="32" priority="107" stopIfTrue="1" operator="notEqual">
      <formula>0</formula>
    </cfRule>
  </conditionalFormatting>
  <conditionalFormatting sqref="H22">
    <cfRule type="cellIs" dxfId="31" priority="103" stopIfTrue="1" operator="notEqual">
      <formula>0</formula>
    </cfRule>
  </conditionalFormatting>
  <conditionalFormatting sqref="H35:H36">
    <cfRule type="cellIs" dxfId="30" priority="102" stopIfTrue="1" operator="notEqual">
      <formula>0</formula>
    </cfRule>
  </conditionalFormatting>
  <conditionalFormatting sqref="H60">
    <cfRule type="cellIs" dxfId="29" priority="101" stopIfTrue="1" operator="notEqual">
      <formula>0</formula>
    </cfRule>
  </conditionalFormatting>
  <conditionalFormatting sqref="G92">
    <cfRule type="cellIs" priority="68" stopIfTrue="1" operator="equal">
      <formula>";;;"</formula>
    </cfRule>
  </conditionalFormatting>
  <conditionalFormatting sqref="G92">
    <cfRule type="cellIs" dxfId="28" priority="67" stopIfTrue="1" operator="equal">
      <formula>0</formula>
    </cfRule>
  </conditionalFormatting>
  <conditionalFormatting sqref="G91">
    <cfRule type="cellIs" priority="65" stopIfTrue="1" operator="equal">
      <formula>";;;"</formula>
    </cfRule>
  </conditionalFormatting>
  <conditionalFormatting sqref="G91">
    <cfRule type="cellIs" dxfId="27" priority="64" stopIfTrue="1" operator="equal">
      <formula>0</formula>
    </cfRule>
  </conditionalFormatting>
  <conditionalFormatting sqref="G91">
    <cfRule type="cellIs" dxfId="26" priority="63" stopIfTrue="1" operator="equal">
      <formula>0</formula>
    </cfRule>
  </conditionalFormatting>
  <conditionalFormatting sqref="G89">
    <cfRule type="cellIs" priority="3" stopIfTrue="1" operator="equal">
      <formula>";;;"</formula>
    </cfRule>
  </conditionalFormatting>
  <conditionalFormatting sqref="G89">
    <cfRule type="cellIs" dxfId="25" priority="2" stopIfTrue="1" operator="equal">
      <formula>0</formula>
    </cfRule>
  </conditionalFormatting>
  <conditionalFormatting sqref="G89">
    <cfRule type="cellIs" dxfId="24" priority="1" stopIfTrue="1" operator="equal">
      <formula>0</formula>
    </cfRule>
  </conditionalFormatting>
  <dataValidations xWindow="829" yWindow="690" count="9">
    <dataValidation type="list" allowBlank="1" showErrorMessage="1" prompt="Please select your answer from the drop down list." sqref="F86 F96" xr:uid="{FCE57F22-20D9-4CFA-AFE5-1751E216D3C1}">
      <formula1>$O$1:$O$2</formula1>
    </dataValidation>
    <dataValidation type="list" allowBlank="1" showErrorMessage="1" prompt="Please seletect your answer from the drop down list." sqref="F88" xr:uid="{2CD3BDAD-30EF-425F-BB01-D3FF43CDAA81}">
      <formula1>$O$1:$O$4</formula1>
    </dataValidation>
    <dataValidation type="list" allowBlank="1" showInputMessage="1" showErrorMessage="1" prompt="Please select your answer from the drop down list." sqref="F100" xr:uid="{DB0EB8F5-2DE0-4833-AFDF-F7BB7A8D56E1}">
      <formula1>$M$6:$M$8</formula1>
    </dataValidation>
    <dataValidation type="custom" allowBlank="1" showInputMessage="1" showErrorMessage="1" error="Please enter a numeric value.  If this data is not applicable to your unit of government, the cell should be populated with zero." sqref="F83 F75:F81 F45:F47 F63:F73" xr:uid="{B5815DCD-160E-4CA9-A461-76D5F396E4F1}">
      <formula1>ISNUMBER(F45)</formula1>
    </dataValidation>
    <dataValidation type="custom" allowBlank="1" showErrorMessage="1" error="Please enter a numeric value.  If this data is not applicable to your unit of government, the cell should be populated with zero." sqref="F94 F89:F91" xr:uid="{6656F482-2030-43E8-B669-24F0F4187CE8}">
      <formula1>ISNUMBER(F89)</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87" xr:uid="{8DAFED68-C7CC-4E4B-B0DE-1B3BA6E17585}">
      <formula1>-ISNUMBER(221)</formula1>
    </dataValidation>
    <dataValidation type="custom" allowBlank="1" showErrorMessage="1" error="Please enter a numeric value.  If this data is not applicable to your unit of government the cell should be populated with zero." sqref="F85" xr:uid="{CB641EB2-3894-4A74-BBEC-CDF7A3E8D5D8}">
      <formula1>ISNUMBER(F85)</formula1>
    </dataValidation>
    <dataValidation type="list" allowBlank="1" showInputMessage="1" showErrorMessage="1" prompt="Please select your answer from the drop down list._x000a_" sqref="F101" xr:uid="{4FFD5FDA-E992-4F9D-8F5E-3AA9F619B3E7}">
      <formula1>$M$1:$M$2</formula1>
    </dataValidation>
    <dataValidation type="date" operator="greaterThan" allowBlank="1" showInputMessage="1" showErrorMessage="1" sqref="D112" xr:uid="{BEB2A382-3FA5-4A81-9D4F-C8E6E9C8259C}">
      <formula1>45107</formula1>
    </dataValidation>
  </dataValidations>
  <printOptions headings="1" gridLines="1"/>
  <pageMargins left="0.25" right="0.25" top="0.25" bottom="0.75" header="0.3" footer="0.3"/>
  <pageSetup scale="76" fitToHeight="0" orientation="portrait" r:id="rId1"/>
  <headerFooter>
    <oddFooter>&amp;LPage &amp;P&amp;R&amp;Z&amp;F</oddFooter>
  </headerFooter>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Names(H)'!$A$1:$A$30</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dimension ref="A1:T50"/>
  <sheetViews>
    <sheetView zoomScaleNormal="100" workbookViewId="0">
      <selection activeCell="C9" sqref="C9"/>
    </sheetView>
  </sheetViews>
  <sheetFormatPr defaultRowHeight="14.4" x14ac:dyDescent="0.3"/>
  <cols>
    <col min="1" max="1" width="7.6640625" style="616" customWidth="1"/>
    <col min="2" max="2" width="103.109375" style="595" customWidth="1"/>
    <col min="3" max="3" width="19" style="595" customWidth="1"/>
    <col min="4" max="4" width="50.33203125" style="617" customWidth="1"/>
    <col min="5" max="5" width="30" style="595" customWidth="1"/>
    <col min="6" max="6" width="8.88671875" style="595"/>
    <col min="7" max="9" width="8.88671875" style="618"/>
    <col min="10" max="10" width="1.6640625" style="618" customWidth="1"/>
    <col min="11" max="12" width="8.88671875" style="618" customWidth="1"/>
    <col min="13" max="13" width="13" style="618" customWidth="1"/>
    <col min="14" max="19" width="8.88671875" style="595"/>
    <col min="20" max="20" width="8.88671875" style="541"/>
    <col min="21" max="16384" width="8.88671875" style="595"/>
  </cols>
  <sheetData>
    <row r="1" spans="1:20" ht="15" thickBot="1" x14ac:dyDescent="0.35"/>
    <row r="2" spans="1:20" ht="52.2" customHeight="1" thickBot="1" x14ac:dyDescent="0.35">
      <c r="A2" s="771" t="s">
        <v>418</v>
      </c>
      <c r="B2" s="772"/>
      <c r="C2" s="772"/>
      <c r="D2" s="772"/>
    </row>
    <row r="3" spans="1:20" s="620" customFormat="1" ht="8.4" customHeight="1" thickBot="1" x14ac:dyDescent="0.35">
      <c r="A3" s="619"/>
      <c r="D3" s="621"/>
      <c r="E3" s="595"/>
      <c r="F3" s="595"/>
      <c r="G3" s="622"/>
      <c r="H3" s="622"/>
      <c r="I3" s="622"/>
      <c r="J3" s="622"/>
      <c r="K3" s="622"/>
      <c r="L3" s="622"/>
      <c r="M3" s="622"/>
      <c r="T3" s="623"/>
    </row>
    <row r="4" spans="1:20" ht="21" customHeight="1" thickBot="1" x14ac:dyDescent="0.35">
      <c r="A4" s="773" t="s">
        <v>419</v>
      </c>
      <c r="B4" s="774"/>
      <c r="C4" s="774"/>
      <c r="D4" s="774"/>
    </row>
    <row r="5" spans="1:20" s="620" customFormat="1" ht="13.2" customHeight="1" thickBot="1" x14ac:dyDescent="0.35">
      <c r="A5" s="624"/>
      <c r="B5" s="625"/>
      <c r="C5" s="625"/>
      <c r="D5" s="626"/>
      <c r="E5" s="595"/>
      <c r="F5" s="595"/>
      <c r="G5" s="622"/>
      <c r="H5" s="622"/>
      <c r="I5" s="622"/>
      <c r="J5" s="622"/>
      <c r="K5" s="622"/>
      <c r="L5" s="622"/>
      <c r="M5" s="622"/>
      <c r="T5" s="623"/>
    </row>
    <row r="6" spans="1:20" ht="28.8" customHeight="1" thickBot="1" x14ac:dyDescent="0.35">
      <c r="A6" s="775" t="s">
        <v>290</v>
      </c>
      <c r="B6" s="776"/>
      <c r="C6" s="776"/>
      <c r="D6" s="776"/>
    </row>
    <row r="7" spans="1:20" s="620" customFormat="1" ht="10.8" customHeight="1" thickBot="1" x14ac:dyDescent="0.35">
      <c r="A7" s="627"/>
      <c r="B7" s="628"/>
      <c r="C7" s="628"/>
      <c r="D7" s="628"/>
      <c r="F7" s="595"/>
      <c r="G7" s="622"/>
      <c r="H7" s="622"/>
      <c r="I7" s="622"/>
      <c r="J7" s="622"/>
      <c r="K7" s="622"/>
      <c r="L7" s="622"/>
      <c r="M7" s="622"/>
      <c r="T7" s="623"/>
    </row>
    <row r="8" spans="1:20" ht="45" customHeight="1" x14ac:dyDescent="0.3">
      <c r="A8" s="629" t="s">
        <v>281</v>
      </c>
      <c r="B8" s="630"/>
      <c r="C8" s="615"/>
      <c r="D8" s="631"/>
      <c r="E8" s="658" t="s">
        <v>790</v>
      </c>
    </row>
    <row r="9" spans="1:20" s="636" customFormat="1" ht="40.200000000000003" customHeight="1" x14ac:dyDescent="0.3">
      <c r="A9" s="632">
        <v>906</v>
      </c>
      <c r="B9" s="633" t="s">
        <v>201</v>
      </c>
      <c r="C9" s="438"/>
      <c r="D9" s="634" t="str">
        <f t="shared" ref="D9:D27" si="0">IF(C9="","This Question must be answered before uploading, the report will not be processed if left blank","")</f>
        <v>This Question must be answered before uploading, the report will not be processed if left blank</v>
      </c>
      <c r="E9" s="700"/>
      <c r="F9" s="595"/>
      <c r="G9" s="635"/>
      <c r="H9" s="635"/>
      <c r="I9" s="635"/>
      <c r="J9" s="635"/>
      <c r="K9" s="635"/>
      <c r="L9" s="635"/>
      <c r="M9" s="635"/>
      <c r="T9" s="637"/>
    </row>
    <row r="10" spans="1:20" ht="40.200000000000003" customHeight="1" x14ac:dyDescent="0.3">
      <c r="A10" s="632">
        <v>907</v>
      </c>
      <c r="B10" s="633" t="s">
        <v>414</v>
      </c>
      <c r="C10" s="438"/>
      <c r="D10" s="634" t="str">
        <f t="shared" si="0"/>
        <v>This Question must be answered before uploading, the report will not be processed if left blank</v>
      </c>
      <c r="E10" s="701"/>
      <c r="H10" s="635"/>
      <c r="I10" s="635"/>
      <c r="J10" s="635"/>
      <c r="K10" s="635"/>
      <c r="L10" s="635"/>
    </row>
    <row r="11" spans="1:20" ht="64.2" customHeight="1" x14ac:dyDescent="0.3">
      <c r="A11" s="632">
        <v>1058</v>
      </c>
      <c r="B11" s="633" t="s">
        <v>779</v>
      </c>
      <c r="C11" s="438"/>
      <c r="D11" s="634" t="str">
        <f>IF(C11="","This question must be answered before uploading. The report will not be processed if left blank.",IF(C11="Yes","Financial Performance Indicator of Concern that requires a response.  Please provide source document and page number in cell E11.",""))</f>
        <v>This question must be answered before uploading. The report will not be processed if left blank.</v>
      </c>
      <c r="E11" s="701"/>
    </row>
    <row r="12" spans="1:20" ht="76.8" customHeight="1" x14ac:dyDescent="0.3">
      <c r="A12" s="632">
        <v>1059</v>
      </c>
      <c r="B12" s="688" t="s">
        <v>811</v>
      </c>
      <c r="C12" s="438"/>
      <c r="D12" s="634" t="str">
        <f>IF(C12="","This question must be answered before uploading. The report will not be processed if left blank.",IF(C12="No","Please provide source document and page number in cell E12.",""))</f>
        <v>This question must be answered before uploading. The report will not be processed if left blank.</v>
      </c>
      <c r="E12" s="701"/>
      <c r="G12" s="635"/>
      <c r="H12" s="635"/>
      <c r="I12" s="635"/>
      <c r="J12" s="635"/>
      <c r="K12" s="635"/>
      <c r="L12" s="635"/>
    </row>
    <row r="13" spans="1:20" ht="79.2" customHeight="1" x14ac:dyDescent="0.3">
      <c r="A13" s="632">
        <v>1078</v>
      </c>
      <c r="B13" s="633" t="s">
        <v>817</v>
      </c>
      <c r="C13" s="438"/>
      <c r="D13" s="634" t="str">
        <f>IF(C13="","This question must be answered before uploading. The report will not be processed if left blank.",IF(C13="Yes","Please provide source document and page number in cell E13.",""))</f>
        <v>This question must be answered before uploading. The report will not be processed if left blank.</v>
      </c>
      <c r="E13" s="701"/>
      <c r="G13" s="635"/>
      <c r="H13" s="635"/>
      <c r="I13" s="635"/>
      <c r="J13" s="635"/>
      <c r="K13" s="635"/>
      <c r="L13" s="635"/>
    </row>
    <row r="14" spans="1:20" ht="68.400000000000006" customHeight="1" x14ac:dyDescent="0.3">
      <c r="A14" s="632">
        <v>1067</v>
      </c>
      <c r="B14" s="688" t="s">
        <v>780</v>
      </c>
      <c r="C14" s="438"/>
      <c r="D14" s="634" t="str">
        <f>IF(C14="","This question must be answered before uploading. The report will not be processed if left blank.",IF(C14="NO","Please provide source document and page number in cell E14.",""))</f>
        <v>This question must be answered before uploading. The report will not be processed if left blank.</v>
      </c>
      <c r="E14" s="701"/>
      <c r="G14" s="635"/>
      <c r="H14" s="635"/>
      <c r="I14" s="635"/>
      <c r="J14" s="635"/>
      <c r="K14" s="635"/>
      <c r="L14" s="635"/>
    </row>
    <row r="15" spans="1:20" ht="40.200000000000003" customHeight="1" x14ac:dyDescent="0.3">
      <c r="A15" s="632">
        <v>951</v>
      </c>
      <c r="B15" s="633" t="s">
        <v>415</v>
      </c>
      <c r="C15" s="438"/>
      <c r="D15" s="634" t="str">
        <f t="shared" si="0"/>
        <v>This Question must be answered before uploading, the report will not be processed if left blank</v>
      </c>
      <c r="E15" s="701"/>
      <c r="G15" s="635"/>
      <c r="H15" s="635"/>
      <c r="I15" s="635"/>
      <c r="J15" s="635"/>
      <c r="K15" s="635"/>
      <c r="L15" s="635"/>
    </row>
    <row r="16" spans="1:20" ht="40.200000000000003" customHeight="1" x14ac:dyDescent="0.3">
      <c r="A16" s="632">
        <v>953</v>
      </c>
      <c r="B16" s="633" t="s">
        <v>798</v>
      </c>
      <c r="C16" s="438"/>
      <c r="D16" s="634" t="str">
        <f t="shared" si="0"/>
        <v>This Question must be answered before uploading, the report will not be processed if left blank</v>
      </c>
      <c r="E16" s="701"/>
      <c r="G16" s="635"/>
      <c r="H16" s="635"/>
      <c r="I16" s="635"/>
      <c r="J16" s="635"/>
      <c r="K16" s="635"/>
      <c r="L16" s="635"/>
    </row>
    <row r="17" spans="1:13" ht="45" customHeight="1" x14ac:dyDescent="0.3">
      <c r="A17" s="632">
        <v>955</v>
      </c>
      <c r="B17" s="633" t="s">
        <v>789</v>
      </c>
      <c r="C17" s="438"/>
      <c r="D17" s="634" t="str">
        <f>IF(C17="","This question must be answered before uploading. The report will not be processed if left blank.",IF(C17&gt;0,"Financial Performance Indicator of Concern that requires a response.  Please provide source document and page number in E17.",""))</f>
        <v>This question must be answered before uploading. The report will not be processed if left blank.</v>
      </c>
      <c r="E17" s="701"/>
      <c r="G17" s="635"/>
      <c r="H17" s="635"/>
      <c r="I17" s="635"/>
      <c r="J17" s="635"/>
      <c r="K17" s="635"/>
      <c r="L17" s="635"/>
    </row>
    <row r="18" spans="1:13" ht="46.8" customHeight="1" x14ac:dyDescent="0.3">
      <c r="A18" s="632">
        <v>957</v>
      </c>
      <c r="B18" s="633" t="s">
        <v>778</v>
      </c>
      <c r="C18" s="438"/>
      <c r="D18" s="634" t="str">
        <f>IF(C18="","This question must be answered before uploading. The report will not be processed if left blank.",IF(C18&gt;0,"Financial Performance Indicator of Concern that requires a response.  Please provide source document and page number in E18.",""))</f>
        <v>This question must be answered before uploading. The report will not be processed if left blank.</v>
      </c>
      <c r="E18" s="701"/>
      <c r="H18" s="635"/>
      <c r="I18" s="635"/>
      <c r="J18" s="635"/>
      <c r="K18" s="635"/>
      <c r="L18" s="635"/>
    </row>
    <row r="19" spans="1:13" ht="103.2" customHeight="1" x14ac:dyDescent="0.3">
      <c r="A19" s="638">
        <v>973</v>
      </c>
      <c r="B19" s="633" t="s">
        <v>781</v>
      </c>
      <c r="C19" s="438"/>
      <c r="D19" s="634" t="str">
        <f>IF(C19="","This Question must be answered before uploading, the report will not be processed if left blank","")</f>
        <v>This Question must be answered before uploading, the report will not be processed if left blank</v>
      </c>
      <c r="E19" s="701"/>
      <c r="G19" s="635"/>
      <c r="H19" s="635"/>
      <c r="I19" s="635"/>
      <c r="J19" s="635"/>
      <c r="K19" s="635"/>
      <c r="L19" s="635"/>
    </row>
    <row r="20" spans="1:13" ht="52.2" customHeight="1" x14ac:dyDescent="0.3">
      <c r="A20" s="632">
        <v>959</v>
      </c>
      <c r="B20" s="633" t="s">
        <v>232</v>
      </c>
      <c r="C20" s="438"/>
      <c r="D20" s="634" t="str">
        <f>IF(C20="","This question must be answered before uploading. The report will not be processed if left blank.",IF(C20="Yes","Please provide source document and page number in cell E20.",""))</f>
        <v>This question must be answered before uploading. The report will not be processed if left blank.</v>
      </c>
      <c r="E20" s="701"/>
      <c r="G20" s="635"/>
      <c r="H20" s="635"/>
      <c r="I20" s="635"/>
      <c r="J20" s="635"/>
      <c r="K20" s="635"/>
      <c r="L20" s="635"/>
    </row>
    <row r="21" spans="1:13" ht="67.2" customHeight="1" x14ac:dyDescent="0.3">
      <c r="A21" s="632">
        <v>974</v>
      </c>
      <c r="B21" s="633" t="s">
        <v>234</v>
      </c>
      <c r="C21" s="438"/>
      <c r="D21" s="634" t="str">
        <f>IF(C21="","This question must be answered before uploading. The report will not be processed if left blank.",IF(C21="Yes","Financial Performance Indicator of Concern that requires a response.  Please provide source document and page number in cell E21.",""))</f>
        <v>This question must be answered before uploading. The report will not be processed if left blank.</v>
      </c>
      <c r="E21" s="701"/>
      <c r="H21" s="635"/>
      <c r="I21" s="635"/>
      <c r="J21" s="635"/>
      <c r="K21" s="635"/>
      <c r="L21" s="635"/>
    </row>
    <row r="22" spans="1:13" ht="40.200000000000003" customHeight="1" x14ac:dyDescent="0.3">
      <c r="A22" s="632" t="s">
        <v>220</v>
      </c>
      <c r="B22" s="633" t="s">
        <v>952</v>
      </c>
      <c r="C22" s="438"/>
      <c r="D22" s="634" t="str">
        <f>IF(C22="","This Question must be answered before uploading, the report will not be processed if left blank",IF(C22="Yes","Please submit copy via LGC File Portal.",""))</f>
        <v>This Question must be answered before uploading, the report will not be processed if left blank</v>
      </c>
      <c r="E22" s="701"/>
      <c r="H22" s="635"/>
      <c r="I22" s="635"/>
      <c r="J22" s="635"/>
      <c r="K22" s="635"/>
      <c r="L22" s="635"/>
    </row>
    <row r="23" spans="1:13" ht="40.200000000000003" customHeight="1" x14ac:dyDescent="0.3">
      <c r="A23" s="632" t="s">
        <v>221</v>
      </c>
      <c r="B23" s="633" t="s">
        <v>782</v>
      </c>
      <c r="C23" s="438"/>
      <c r="D23" s="634" t="str">
        <f t="shared" ref="D23:D24" si="1">IF(C23="","This Question must be answered before uploading, the report will not be processed if left blank",IF(C23="Yes","Please submit copy via LGC File Portal.",""))</f>
        <v>This Question must be answered before uploading, the report will not be processed if left blank</v>
      </c>
      <c r="E23" s="701"/>
      <c r="H23" s="635"/>
      <c r="I23" s="635"/>
      <c r="J23" s="635"/>
      <c r="K23" s="635"/>
      <c r="L23" s="635"/>
    </row>
    <row r="24" spans="1:13" ht="40.200000000000003" customHeight="1" x14ac:dyDescent="0.3">
      <c r="A24" s="632" t="s">
        <v>222</v>
      </c>
      <c r="B24" s="633" t="s">
        <v>783</v>
      </c>
      <c r="C24" s="438"/>
      <c r="D24" s="634" t="str">
        <f t="shared" si="1"/>
        <v>This Question must be answered before uploading, the report will not be processed if left blank</v>
      </c>
      <c r="E24" s="701"/>
      <c r="H24" s="635"/>
      <c r="I24" s="635"/>
      <c r="J24" s="635"/>
      <c r="K24" s="635"/>
      <c r="L24" s="635"/>
    </row>
    <row r="25" spans="1:13" ht="40.200000000000003" customHeight="1" x14ac:dyDescent="0.3">
      <c r="A25" s="659" t="s">
        <v>812</v>
      </c>
      <c r="B25" s="660" t="s">
        <v>954</v>
      </c>
      <c r="C25" s="661">
        <v>45473</v>
      </c>
      <c r="D25" s="662" t="s">
        <v>950</v>
      </c>
      <c r="E25" s="701"/>
      <c r="H25" s="635"/>
      <c r="I25" s="635"/>
      <c r="J25" s="635"/>
      <c r="K25" s="635"/>
      <c r="L25" s="635"/>
    </row>
    <row r="26" spans="1:13" ht="40.200000000000003" customHeight="1" x14ac:dyDescent="0.3">
      <c r="A26" s="749">
        <v>1079</v>
      </c>
      <c r="B26" s="750" t="s">
        <v>820</v>
      </c>
      <c r="C26" s="661"/>
      <c r="D26" s="663" t="str">
        <f>IF(C26="","This question must be answered before uploading. The report will not be processed if left blank.",IF(C26&gt;'Performance  Indicators Print'!N12,"Financial Performance Indicator of Concern that requires a response.",""))</f>
        <v>This question must be answered before uploading. The report will not be processed if left blank.</v>
      </c>
      <c r="E26" s="701"/>
      <c r="H26" s="635"/>
      <c r="I26" s="635"/>
      <c r="J26" s="635"/>
      <c r="K26" s="635"/>
      <c r="L26" s="635"/>
    </row>
    <row r="27" spans="1:13" ht="49.95" customHeight="1" x14ac:dyDescent="0.3">
      <c r="A27" s="632">
        <v>980</v>
      </c>
      <c r="B27" s="633" t="s">
        <v>953</v>
      </c>
      <c r="C27" s="439"/>
      <c r="D27" s="634" t="str">
        <f t="shared" si="0"/>
        <v>This Question must be answered before uploading, the report will not be processed if left blank</v>
      </c>
      <c r="E27" s="701"/>
      <c r="H27" s="595"/>
      <c r="I27" s="595"/>
      <c r="J27" s="595"/>
      <c r="K27" s="595"/>
      <c r="L27" s="595"/>
      <c r="M27" s="595"/>
    </row>
    <row r="28" spans="1:13" ht="40.200000000000003" customHeight="1" x14ac:dyDescent="0.3">
      <c r="A28" s="679">
        <v>975</v>
      </c>
      <c r="B28" s="687" t="s">
        <v>784</v>
      </c>
      <c r="C28" s="680"/>
      <c r="D28" s="681" t="str">
        <f>IF(C28="","This question must be answered before uploading. The report will not be processed if left blank.","")</f>
        <v>This question must be answered before uploading. The report will not be processed if left blank.</v>
      </c>
      <c r="E28" s="701"/>
      <c r="H28" s="635"/>
      <c r="I28" s="635"/>
      <c r="J28" s="635"/>
      <c r="K28" s="635"/>
      <c r="L28" s="635"/>
    </row>
    <row r="29" spans="1:13" ht="24" customHeight="1" x14ac:dyDescent="0.3">
      <c r="A29" s="683" t="s">
        <v>785</v>
      </c>
      <c r="B29" s="684"/>
      <c r="C29" s="685"/>
      <c r="D29" s="686"/>
      <c r="E29" s="702"/>
    </row>
    <row r="30" spans="1:13" ht="35.4" customHeight="1" x14ac:dyDescent="0.3">
      <c r="A30" s="751">
        <v>1068</v>
      </c>
      <c r="B30" s="752" t="s">
        <v>786</v>
      </c>
      <c r="C30" s="682"/>
      <c r="D30" s="753" t="str">
        <f>IF(C30="","This Question must be answered before uploading, the report will not be processed if left blank","")</f>
        <v>This Question must be answered before uploading, the report will not be processed if left blank</v>
      </c>
      <c r="E30" s="702"/>
    </row>
    <row r="31" spans="1:13" ht="40.799999999999997" customHeight="1" x14ac:dyDescent="0.3">
      <c r="A31" s="632">
        <v>1069</v>
      </c>
      <c r="B31" s="633" t="s">
        <v>787</v>
      </c>
      <c r="C31" s="537"/>
      <c r="D31" s="634" t="str">
        <f t="shared" ref="D31:D33" si="2">IF(C31="","This Question must be answered before uploading, the report will not be processed if left blank","")</f>
        <v>This Question must be answered before uploading, the report will not be processed if left blank</v>
      </c>
      <c r="E31" s="702"/>
    </row>
    <row r="32" spans="1:13" ht="43.8" customHeight="1" x14ac:dyDescent="0.3">
      <c r="A32" s="632">
        <v>1070</v>
      </c>
      <c r="B32" s="633" t="s">
        <v>788</v>
      </c>
      <c r="C32" s="537"/>
      <c r="D32" s="634" t="str">
        <f t="shared" si="2"/>
        <v>This Question must be answered before uploading, the report will not be processed if left blank</v>
      </c>
      <c r="E32" s="702"/>
    </row>
    <row r="33" spans="1:7" ht="38.4" customHeight="1" x14ac:dyDescent="0.3">
      <c r="A33" s="632">
        <v>1071</v>
      </c>
      <c r="B33" s="633" t="s">
        <v>821</v>
      </c>
      <c r="C33" s="538"/>
      <c r="D33" s="634" t="str">
        <f t="shared" si="2"/>
        <v>This Question must be answered before uploading, the report will not be processed if left blank</v>
      </c>
      <c r="E33" s="702"/>
    </row>
    <row r="34" spans="1:7" x14ac:dyDescent="0.3">
      <c r="A34" s="639"/>
      <c r="B34" s="621"/>
      <c r="C34" s="620"/>
      <c r="D34" s="631"/>
      <c r="E34" s="702"/>
    </row>
    <row r="35" spans="1:7" ht="40.200000000000003" customHeight="1" x14ac:dyDescent="0.3">
      <c r="A35" s="640" t="s">
        <v>223</v>
      </c>
      <c r="B35" s="634" t="str">
        <f>IF(D35="","This Question must be answered before uploading, the report will not be processed if left blank","")</f>
        <v>This Question must be answered before uploading, the report will not be processed if left blank</v>
      </c>
      <c r="C35" s="641" t="s">
        <v>202</v>
      </c>
      <c r="D35" s="709"/>
      <c r="E35" s="702"/>
    </row>
    <row r="36" spans="1:7" ht="14.4" customHeight="1" x14ac:dyDescent="0.3">
      <c r="A36" s="639"/>
      <c r="B36" s="621"/>
      <c r="C36" s="642"/>
      <c r="D36" s="710"/>
      <c r="E36" s="702"/>
    </row>
    <row r="37" spans="1:7" ht="40.200000000000003" customHeight="1" x14ac:dyDescent="0.3">
      <c r="A37" s="640" t="s">
        <v>224</v>
      </c>
      <c r="B37" s="634" t="str">
        <f>IF(D37="","This Question must be answered before uploading, the report will not be processed if left blank","")</f>
        <v>This Question must be answered before uploading, the report will not be processed if left blank</v>
      </c>
      <c r="C37" s="641" t="s">
        <v>203</v>
      </c>
      <c r="D37" s="709"/>
      <c r="E37" s="702"/>
    </row>
    <row r="38" spans="1:7" ht="14.4" customHeight="1" x14ac:dyDescent="0.3">
      <c r="A38" s="639"/>
      <c r="B38" s="621"/>
      <c r="C38" s="642"/>
      <c r="D38" s="710"/>
      <c r="E38" s="702"/>
    </row>
    <row r="39" spans="1:7" ht="40.200000000000003" customHeight="1" x14ac:dyDescent="0.3">
      <c r="A39" s="640" t="s">
        <v>289</v>
      </c>
      <c r="B39" s="634" t="str">
        <f>IF(D39="","This Question must be answered before uploading, the report will not be processed if left blank","")</f>
        <v>This Question must be answered before uploading, the report will not be processed if left blank</v>
      </c>
      <c r="C39" s="641" t="s">
        <v>416</v>
      </c>
      <c r="D39" s="711"/>
      <c r="E39" s="702"/>
      <c r="G39" s="595"/>
    </row>
    <row r="43" spans="1:7" x14ac:dyDescent="0.3">
      <c r="A43" s="643"/>
      <c r="B43" s="644" t="s">
        <v>204</v>
      </c>
      <c r="C43" s="645">
        <v>1</v>
      </c>
      <c r="D43" s="646" t="s">
        <v>138</v>
      </c>
    </row>
    <row r="44" spans="1:7" x14ac:dyDescent="0.3">
      <c r="A44" s="647"/>
      <c r="B44" s="648" t="s">
        <v>205</v>
      </c>
      <c r="C44" s="649">
        <v>45535</v>
      </c>
      <c r="D44" s="650"/>
    </row>
    <row r="45" spans="1:7" x14ac:dyDescent="0.3">
      <c r="B45" s="620"/>
      <c r="C45" s="621"/>
    </row>
    <row r="46" spans="1:7" x14ac:dyDescent="0.3">
      <c r="G46" s="595"/>
    </row>
    <row r="50" spans="2:3" x14ac:dyDescent="0.3">
      <c r="B50" s="620"/>
      <c r="C50" s="621"/>
    </row>
  </sheetData>
  <sheetProtection algorithmName="SHA-512" hashValue="ZHaYZYr7SMCdVUqnyPjJyt4nU6iMpuYB+BWD602g9kbJR9QiXCiT6h/n88vW4RJCtRtStjBzDM94hzFBFY/0og==" saltValue="O1QgCmOxuYXh7zZc210mEA==" spinCount="100000" sheet="1" objects="1" scenarios="1"/>
  <mergeCells count="3">
    <mergeCell ref="A2:D2"/>
    <mergeCell ref="A4:D4"/>
    <mergeCell ref="A6:D6"/>
  </mergeCells>
  <conditionalFormatting sqref="E12">
    <cfRule type="expression" dxfId="23" priority="20">
      <formula>C12="No"</formula>
    </cfRule>
  </conditionalFormatting>
  <conditionalFormatting sqref="E14">
    <cfRule type="expression" dxfId="22" priority="18">
      <formula>C14="No"</formula>
    </cfRule>
  </conditionalFormatting>
  <conditionalFormatting sqref="E20">
    <cfRule type="expression" dxfId="21" priority="7">
      <formula>$C$20="Yes"</formula>
    </cfRule>
    <cfRule type="expression" dxfId="20" priority="13">
      <formula>$C$22&gt;0</formula>
    </cfRule>
  </conditionalFormatting>
  <conditionalFormatting sqref="E21">
    <cfRule type="expression" dxfId="19" priority="6">
      <formula>$C$21="Yes"</formula>
    </cfRule>
  </conditionalFormatting>
  <conditionalFormatting sqref="E11">
    <cfRule type="expression" dxfId="18" priority="5">
      <formula>C11="Yes"</formula>
    </cfRule>
  </conditionalFormatting>
  <conditionalFormatting sqref="E17">
    <cfRule type="expression" dxfId="17" priority="4">
      <formula>$C$17&gt;0</formula>
    </cfRule>
  </conditionalFormatting>
  <conditionalFormatting sqref="E18">
    <cfRule type="expression" dxfId="16" priority="3">
      <formula>$C$18&gt;0</formula>
    </cfRule>
  </conditionalFormatting>
  <conditionalFormatting sqref="E13">
    <cfRule type="expression" dxfId="15" priority="2">
      <formula>C13="Yes"</formula>
    </cfRule>
  </conditionalFormatting>
  <dataValidations count="12">
    <dataValidation type="list" allowBlank="1" showInputMessage="1" showErrorMessage="1" prompt="Please select Yes or No from the drop down list" sqref="C16 C22:C24 C32 C14 C11:C12 C28 C30" xr:uid="{42DC82DB-0AE6-4795-B8A2-67794DECDEAD}">
      <formula1>"Yes, No"</formula1>
    </dataValidation>
    <dataValidation type="whole" operator="greaterThan" allowBlank="1" showInputMessage="1" showErrorMessage="1" prompt="Please enter a whole number.  If there are no findings please enter 0" sqref="C17:C19" xr:uid="{22039F36-BF2D-4D90-ACF3-F17B7FAD9827}">
      <formula1>-1</formula1>
    </dataValidation>
    <dataValidation type="list" allowBlank="1" showInputMessage="1" showErrorMessage="1" prompt="Please select Yes, No or N/A from the drop down list" sqref="C21 C31" xr:uid="{1338E819-A8A7-4AB4-965C-9AAE0E62C78A}">
      <formula1>"Yes, No, N/A"</formula1>
    </dataValidation>
    <dataValidation type="date" operator="greaterThan" showInputMessage="1" showErrorMessage="1" promptTitle="MM/DD/YYYY" prompt="This cannot be blank" sqref="C27" xr:uid="{F2F609DE-2DD8-4C56-AEA4-B39EA636E384}">
      <formula1>45107</formula1>
    </dataValidation>
    <dataValidation type="list" allowBlank="1" showInputMessage="1" showErrorMessage="1" prompt="Please select Yes or No from the drop down list" sqref="C27" xr:uid="{B4C96C02-4742-4E38-B12A-360ABBD230F0}">
      <formula1>"Yes,No"</formula1>
    </dataValidation>
    <dataValidation type="list" allowBlank="1" showInputMessage="1" showErrorMessage="1" sqref="C27" xr:uid="{C1CF9E65-608C-4B9B-B8C1-8E5A300F6B99}">
      <formula1>"Yes, No"</formula1>
    </dataValidation>
    <dataValidation type="list" allowBlank="1" showInputMessage="1" showErrorMessage="1" sqref="C27" xr:uid="{2F6B1B33-D794-41C2-9ACB-1601D80589F6}">
      <formula1>"Yes,No"</formula1>
    </dataValidation>
    <dataValidation type="date" operator="greaterThan" allowBlank="1" showInputMessage="1" showErrorMessage="1" sqref="D39" xr:uid="{C03418DF-3B42-4CD5-A316-291388505573}">
      <formula1>45107</formula1>
    </dataValidation>
    <dataValidation type="list" allowBlank="1" showInputMessage="1" showErrorMessage="1" prompt="Please select Yes or No from the drop down list." sqref="C9:C10 C15" xr:uid="{09FCC64E-5331-4E1E-8B61-60F4B5075DD5}">
      <formula1>"Yes, No"</formula1>
    </dataValidation>
    <dataValidation type="list" allowBlank="1" showInputMessage="1" showErrorMessage="1" prompt="Please select Yes, No or N/A _x000a_from the drop down list" sqref="C20" xr:uid="{5C89E521-C7B6-479F-8794-752856B78ECD}">
      <formula1>"Yes, No, N/A"</formula1>
    </dataValidation>
    <dataValidation type="list" allowBlank="1" showInputMessage="1" showErrorMessage="1" prompt="Please select Yes, No or N/A from the dropdown list." sqref="C13" xr:uid="{E16263B2-E629-4BD3-91A4-320CE124D3A4}">
      <formula1>"Yes, No, N/A"</formula1>
    </dataValidation>
    <dataValidation type="custom" allowBlank="1" showInputMessage="1" showErrorMessage="1" error="Submit Date is equal or prior to fiscal year-end date." sqref="C26" xr:uid="{F94D1B70-C696-4D44-90B6-382EF8680425}">
      <formula1>C25&lt;C26</formula1>
    </dataValidation>
  </dataValidations>
  <pageMargins left="0.7" right="0.7" top="0.75" bottom="0.75" header="0.3" footer="0.3"/>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pageSetUpPr fitToPage="1"/>
  </sheetPr>
  <dimension ref="A1:CC17"/>
  <sheetViews>
    <sheetView showGridLines="0" zoomScale="78" zoomScaleNormal="78" workbookViewId="0">
      <selection activeCell="F4" sqref="F4:G5"/>
    </sheetView>
  </sheetViews>
  <sheetFormatPr defaultColWidth="9.109375" defaultRowHeight="14.4" x14ac:dyDescent="0.3"/>
  <cols>
    <col min="1" max="1" width="6.33203125" style="544" customWidth="1"/>
    <col min="2" max="2" width="57.6640625" style="544" customWidth="1"/>
    <col min="3" max="4" width="14.33203125" style="544" customWidth="1"/>
    <col min="5" max="7" width="17.33203125" style="544" customWidth="1"/>
    <col min="8" max="8" width="71.44140625" style="544" customWidth="1"/>
    <col min="9" max="9" width="56.77734375" style="614" customWidth="1"/>
    <col min="10" max="10" width="46.109375" style="614" customWidth="1"/>
    <col min="11" max="11" width="9.109375" style="613" hidden="1" customWidth="1"/>
    <col min="12" max="12" width="36.88671875" style="541" hidden="1" customWidth="1"/>
    <col min="13" max="14" width="15.6640625" style="541" hidden="1" customWidth="1"/>
    <col min="15" max="15" width="56.33203125" style="541" hidden="1" customWidth="1"/>
    <col min="16" max="16" width="11.109375" style="542" customWidth="1"/>
    <col min="17" max="18" width="9.109375" style="543" customWidth="1"/>
    <col min="19" max="59" width="9.109375" style="543"/>
    <col min="60" max="16384" width="9.109375" style="544"/>
  </cols>
  <sheetData>
    <row r="1" spans="1:81" ht="40.5" customHeight="1" thickBot="1" x14ac:dyDescent="0.35">
      <c r="A1" s="539"/>
      <c r="B1" s="784" t="s">
        <v>403</v>
      </c>
      <c r="C1" s="784"/>
      <c r="D1" s="784"/>
      <c r="E1" s="784"/>
      <c r="F1" s="784"/>
      <c r="G1" s="784"/>
      <c r="H1" s="785"/>
      <c r="I1" s="782"/>
      <c r="J1" s="783"/>
      <c r="K1" s="540"/>
    </row>
    <row r="2" spans="1:81" ht="72" customHeight="1" thickBot="1" x14ac:dyDescent="0.35">
      <c r="A2" s="545"/>
      <c r="B2" s="786" t="s">
        <v>404</v>
      </c>
      <c r="C2" s="787"/>
      <c r="D2" s="787"/>
      <c r="E2" s="787"/>
      <c r="F2" s="787"/>
      <c r="G2" s="787"/>
      <c r="H2" s="788"/>
      <c r="I2" s="801" t="s">
        <v>405</v>
      </c>
      <c r="J2" s="803" t="s">
        <v>584</v>
      </c>
      <c r="K2" s="546"/>
    </row>
    <row r="3" spans="1:81" ht="15" customHeight="1" thickBot="1" x14ac:dyDescent="0.35">
      <c r="A3" s="547"/>
      <c r="B3" s="548"/>
      <c r="C3" s="549"/>
      <c r="D3" s="549"/>
      <c r="E3" s="549"/>
      <c r="F3" s="549"/>
      <c r="G3" s="550"/>
      <c r="H3" s="551"/>
      <c r="I3" s="802"/>
      <c r="J3" s="804"/>
      <c r="K3" s="546"/>
    </row>
    <row r="4" spans="1:81" ht="21.6" customHeight="1" thickBot="1" x14ac:dyDescent="0.35">
      <c r="A4" s="552"/>
      <c r="B4" s="553" t="s">
        <v>219</v>
      </c>
      <c r="C4" s="789" t="str">
        <f>'Unit Data from Audit Worksheet'!D2</f>
        <v>Select Unit Name from Drop Down List</v>
      </c>
      <c r="D4" s="790"/>
      <c r="E4" s="791"/>
      <c r="F4" s="792" t="s">
        <v>831</v>
      </c>
      <c r="G4" s="793"/>
      <c r="H4" s="796" t="s">
        <v>212</v>
      </c>
      <c r="I4" s="802"/>
      <c r="J4" s="804"/>
      <c r="K4" s="554"/>
      <c r="L4" s="555"/>
    </row>
    <row r="5" spans="1:81" ht="21.6" thickBot="1" x14ac:dyDescent="0.35">
      <c r="A5" s="556"/>
      <c r="B5" s="557" t="s">
        <v>211</v>
      </c>
      <c r="C5" s="798" t="e">
        <f>'Unit Data from Audit Worksheet'!D3</f>
        <v>#N/A</v>
      </c>
      <c r="D5" s="799"/>
      <c r="E5" s="800"/>
      <c r="F5" s="794"/>
      <c r="G5" s="795"/>
      <c r="H5" s="797"/>
      <c r="I5" s="802"/>
      <c r="J5" s="804"/>
      <c r="K5" s="558"/>
      <c r="L5" s="559" t="s">
        <v>215</v>
      </c>
    </row>
    <row r="6" spans="1:81" ht="18.600000000000001" customHeight="1" thickBot="1" x14ac:dyDescent="0.35">
      <c r="A6" s="547"/>
      <c r="B6" s="777"/>
      <c r="C6" s="778"/>
      <c r="D6" s="778"/>
      <c r="E6" s="778"/>
      <c r="F6" s="778"/>
      <c r="G6" s="778"/>
      <c r="H6" s="779"/>
      <c r="I6" s="802"/>
      <c r="J6" s="804"/>
      <c r="K6" s="558"/>
      <c r="L6" s="559"/>
    </row>
    <row r="7" spans="1:81" ht="27.75" customHeight="1" thickBot="1" x14ac:dyDescent="0.35">
      <c r="A7" s="560"/>
      <c r="B7" s="805" t="s">
        <v>282</v>
      </c>
      <c r="C7" s="806"/>
      <c r="D7" s="806"/>
      <c r="E7" s="806"/>
      <c r="F7" s="561" t="s">
        <v>236</v>
      </c>
      <c r="G7" s="561" t="s">
        <v>283</v>
      </c>
      <c r="H7" s="562"/>
      <c r="I7" s="563"/>
      <c r="J7" s="564"/>
      <c r="K7" s="565"/>
      <c r="L7" s="541">
        <v>2022</v>
      </c>
      <c r="M7" s="555">
        <v>2023</v>
      </c>
      <c r="N7" s="541">
        <v>2024</v>
      </c>
      <c r="O7" s="566"/>
      <c r="P7" s="567"/>
    </row>
    <row r="8" spans="1:81" ht="246" customHeight="1" thickBot="1" x14ac:dyDescent="0.35">
      <c r="A8" s="568" t="s">
        <v>406</v>
      </c>
      <c r="B8" s="807"/>
      <c r="C8" s="808"/>
      <c r="D8" s="808"/>
      <c r="E8" s="809"/>
      <c r="F8" s="569" t="str">
        <f>IF(N8="","N/A","8%")</f>
        <v>N/A</v>
      </c>
      <c r="G8" s="570" t="str">
        <f>IF(N8="","N/A",N8)</f>
        <v>N/A</v>
      </c>
      <c r="H8" s="571" t="s">
        <v>581</v>
      </c>
      <c r="I8" s="572" t="s">
        <v>593</v>
      </c>
      <c r="J8" s="689"/>
      <c r="K8" s="558"/>
      <c r="L8" s="573" t="e">
        <f>HLOOKUP($C$5,'PY2 Data(H)'!$D$2:$CQ$399,119,FALSE)</f>
        <v>#N/A</v>
      </c>
      <c r="M8" s="573" t="e">
        <f>HLOOKUP($C$5,'PY1 Data(H)'!$D$2:$CR$422,123,FALSE)</f>
        <v>#N/A</v>
      </c>
      <c r="N8" s="573" t="str">
        <f>IFERROR((Import!L38+Import!L39-Import!L42-Import!L43-Import!L76+Import!L61)/(Import!L52+Import!L57+Import!L54-Import!L55-Import!L56),"")</f>
        <v/>
      </c>
      <c r="O8" s="566"/>
      <c r="P8" s="567"/>
    </row>
    <row r="9" spans="1:81" ht="16.2" thickBot="1" x14ac:dyDescent="0.35">
      <c r="A9" s="574"/>
      <c r="B9" s="575" t="s">
        <v>582</v>
      </c>
      <c r="C9" s="576">
        <v>2022</v>
      </c>
      <c r="D9" s="576">
        <v>2023</v>
      </c>
      <c r="E9" s="576">
        <v>2024</v>
      </c>
      <c r="F9" s="577" t="s">
        <v>236</v>
      </c>
      <c r="G9" s="577" t="s">
        <v>283</v>
      </c>
      <c r="H9" s="578"/>
      <c r="I9" s="579"/>
      <c r="J9" s="690"/>
      <c r="K9" s="558"/>
      <c r="L9" s="580"/>
      <c r="M9" s="580"/>
      <c r="N9" s="581"/>
      <c r="O9" s="582"/>
      <c r="P9" s="583"/>
      <c r="Q9" s="584"/>
      <c r="R9" s="584"/>
      <c r="S9" s="584"/>
      <c r="T9" s="584"/>
      <c r="U9" s="584"/>
      <c r="V9" s="584"/>
      <c r="W9" s="584"/>
      <c r="X9" s="584"/>
      <c r="Y9" s="584"/>
      <c r="Z9" s="584"/>
      <c r="AA9" s="584"/>
      <c r="AB9" s="584"/>
      <c r="AC9" s="584"/>
      <c r="AD9" s="584"/>
      <c r="AE9" s="584"/>
      <c r="AF9" s="584"/>
      <c r="AG9" s="584"/>
      <c r="AH9" s="584"/>
      <c r="AI9" s="584"/>
      <c r="AJ9" s="584"/>
      <c r="AK9" s="584"/>
      <c r="AL9" s="584"/>
      <c r="AM9" s="584"/>
      <c r="AN9" s="584"/>
      <c r="AO9" s="584"/>
      <c r="AP9" s="584"/>
      <c r="AQ9" s="584"/>
      <c r="AR9" s="584"/>
      <c r="AS9" s="584"/>
      <c r="AT9" s="584"/>
      <c r="AU9" s="584"/>
      <c r="AV9" s="584"/>
      <c r="AW9" s="584"/>
      <c r="AX9" s="584"/>
      <c r="AY9" s="584"/>
      <c r="AZ9" s="584"/>
      <c r="BA9" s="584"/>
      <c r="BB9" s="584"/>
      <c r="BC9" s="584"/>
      <c r="BD9" s="584"/>
      <c r="BE9" s="584"/>
      <c r="BF9" s="584"/>
      <c r="BG9" s="584"/>
      <c r="BH9" s="585"/>
      <c r="BI9" s="585"/>
      <c r="BJ9" s="585"/>
      <c r="BK9" s="585"/>
      <c r="BL9" s="585"/>
      <c r="BM9" s="585"/>
      <c r="BN9" s="585"/>
      <c r="BO9" s="585"/>
      <c r="BP9" s="585"/>
      <c r="BQ9" s="585"/>
      <c r="BR9" s="585"/>
      <c r="BS9" s="585"/>
      <c r="BT9" s="585"/>
      <c r="BU9" s="585"/>
      <c r="BV9" s="585"/>
      <c r="BW9" s="585"/>
      <c r="BX9" s="585"/>
      <c r="BY9" s="585"/>
      <c r="BZ9" s="585"/>
    </row>
    <row r="10" spans="1:81" ht="112.2" customHeight="1" thickBot="1" x14ac:dyDescent="0.35">
      <c r="A10" s="568" t="s">
        <v>407</v>
      </c>
      <c r="B10" s="586" t="s">
        <v>146</v>
      </c>
      <c r="C10" s="587" t="e">
        <f>IF(L10=0,"N/A",L10)</f>
        <v>#N/A</v>
      </c>
      <c r="D10" s="587" t="e">
        <f>IF(M10=0,"N/A",M10)</f>
        <v>#N/A</v>
      </c>
      <c r="E10" s="588" t="e">
        <f>IF(N10=0,"N/A",N10)</f>
        <v>#DIV/0!</v>
      </c>
      <c r="F10" s="569" t="s">
        <v>213</v>
      </c>
      <c r="G10" s="588" t="e">
        <f>E10</f>
        <v>#DIV/0!</v>
      </c>
      <c r="H10" s="571" t="s">
        <v>284</v>
      </c>
      <c r="I10" s="589" t="s">
        <v>279</v>
      </c>
      <c r="J10" s="689"/>
      <c r="K10" s="558"/>
      <c r="L10" s="580" t="e">
        <f>HLOOKUP($C$5,'PY2 Data(H)'!$D$2:$CQ$307,120,FALSE)</f>
        <v>#N/A</v>
      </c>
      <c r="M10" s="580" t="e">
        <f>HLOOKUP($C$5,'PY1 Data(H)'!$D$2:$CR$422,124,FALSE)</f>
        <v>#N/A</v>
      </c>
      <c r="N10" s="581" t="e">
        <f>(Import!L63-Import!L62)/Import!L64</f>
        <v>#DIV/0!</v>
      </c>
    </row>
    <row r="11" spans="1:81" s="595" customFormat="1" ht="18.600000000000001" thickBot="1" x14ac:dyDescent="0.35">
      <c r="A11" s="590"/>
      <c r="B11" s="814" t="s">
        <v>285</v>
      </c>
      <c r="C11" s="814"/>
      <c r="D11" s="814"/>
      <c r="E11" s="576">
        <v>2024</v>
      </c>
      <c r="F11" s="591" t="s">
        <v>286</v>
      </c>
      <c r="G11" s="592"/>
      <c r="H11" s="593"/>
      <c r="I11" s="594"/>
      <c r="J11" s="691"/>
      <c r="K11" s="558"/>
      <c r="L11" s="541"/>
      <c r="M11" s="541"/>
      <c r="N11" s="541"/>
      <c r="O11" s="541"/>
      <c r="P11" s="542"/>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543"/>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row>
    <row r="12" spans="1:81" s="595" customFormat="1" ht="109.8" customHeight="1" thickBot="1" x14ac:dyDescent="0.35">
      <c r="A12" s="596" t="s">
        <v>408</v>
      </c>
      <c r="B12" s="780" t="s">
        <v>813</v>
      </c>
      <c r="C12" s="781"/>
      <c r="D12" s="781"/>
      <c r="E12" s="675">
        <f>'TD Info Completed by Auditor'!C26</f>
        <v>0</v>
      </c>
      <c r="F12" s="676"/>
      <c r="G12" s="675" t="str">
        <f>IF('TD Info Completed by Auditor'!C26&gt;N12,"Late","Response Not Required")</f>
        <v>Response Not Required</v>
      </c>
      <c r="H12" s="598" t="s">
        <v>287</v>
      </c>
      <c r="I12" s="655" t="s">
        <v>808</v>
      </c>
      <c r="J12" s="692"/>
      <c r="K12" s="558"/>
      <c r="L12" s="664">
        <f>'TD Info Completed by Auditor'!C26</f>
        <v>0</v>
      </c>
      <c r="M12" s="665">
        <f>'TD Info Completed by Auditor'!C25</f>
        <v>45473</v>
      </c>
      <c r="N12" s="666">
        <f>IF(M12=DATEVALUE("6/30/2024"),N14,IF(M12=DATEVALUE("9/30/2024"),N15,IF(M12=DATEVALUE("12/31/2024"),N16,IF(M12=DATEVALUE("3/31/2025"),N17))))</f>
        <v>45657</v>
      </c>
      <c r="O12" s="541"/>
      <c r="P12" s="542"/>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543"/>
      <c r="BB12" s="543"/>
      <c r="BC12" s="543"/>
      <c r="BD12" s="543"/>
      <c r="BE12" s="543"/>
      <c r="BF12" s="543"/>
      <c r="BG12" s="543"/>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row>
    <row r="13" spans="1:81" s="595" customFormat="1" ht="18" customHeight="1" thickBot="1" x14ac:dyDescent="0.35">
      <c r="A13" s="600"/>
      <c r="B13" s="812"/>
      <c r="C13" s="812"/>
      <c r="D13" s="813"/>
      <c r="E13" s="576">
        <v>2024</v>
      </c>
      <c r="F13" s="601" t="s">
        <v>286</v>
      </c>
      <c r="G13" s="602"/>
      <c r="H13" s="603"/>
      <c r="I13" s="604"/>
      <c r="J13" s="693"/>
      <c r="K13" s="558"/>
      <c r="L13" s="667" t="s">
        <v>814</v>
      </c>
      <c r="M13" s="668" t="s">
        <v>815</v>
      </c>
      <c r="N13" s="669"/>
      <c r="O13" s="541"/>
      <c r="P13" s="542"/>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543"/>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row>
    <row r="14" spans="1:81" s="595" customFormat="1" ht="86.4" customHeight="1" thickBot="1" x14ac:dyDescent="0.35">
      <c r="A14" s="568" t="s">
        <v>409</v>
      </c>
      <c r="B14" s="787" t="s">
        <v>793</v>
      </c>
      <c r="C14" s="787"/>
      <c r="D14" s="788"/>
      <c r="E14" s="597" t="str">
        <f>IF(AND(Import!L80=2,AND(Import!L86&lt;=0,Import!L87&lt;=0)),"No","Yes")</f>
        <v>Yes</v>
      </c>
      <c r="F14" s="605"/>
      <c r="G14" s="597" t="str">
        <f>E14</f>
        <v>Yes</v>
      </c>
      <c r="H14" s="606" t="s">
        <v>794</v>
      </c>
      <c r="I14" s="607" t="s">
        <v>583</v>
      </c>
      <c r="J14" s="692"/>
      <c r="K14" s="558"/>
      <c r="L14" s="667"/>
      <c r="M14" s="670">
        <v>45473</v>
      </c>
      <c r="N14" s="671">
        <v>45657</v>
      </c>
      <c r="O14" s="541"/>
      <c r="P14" s="542"/>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row>
    <row r="15" spans="1:81" s="595" customFormat="1" ht="18" customHeight="1" thickBot="1" x14ac:dyDescent="0.35">
      <c r="A15" s="600"/>
      <c r="B15" s="814"/>
      <c r="C15" s="814"/>
      <c r="D15" s="815"/>
      <c r="E15" s="576">
        <v>2024</v>
      </c>
      <c r="F15" s="601" t="s">
        <v>286</v>
      </c>
      <c r="G15" s="608"/>
      <c r="H15" s="602"/>
      <c r="I15" s="609"/>
      <c r="J15" s="693"/>
      <c r="K15" s="558"/>
      <c r="L15" s="667"/>
      <c r="M15" s="670">
        <v>45565</v>
      </c>
      <c r="N15" s="671">
        <v>45747</v>
      </c>
      <c r="O15" s="541"/>
      <c r="P15" s="542"/>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row>
    <row r="16" spans="1:81" s="595" customFormat="1" ht="73.650000000000006" customHeight="1" thickBot="1" x14ac:dyDescent="0.35">
      <c r="A16" s="568" t="s">
        <v>410</v>
      </c>
      <c r="B16" s="810" t="s">
        <v>411</v>
      </c>
      <c r="C16" s="810"/>
      <c r="D16" s="811"/>
      <c r="E16" s="597" t="str">
        <f>IF(Import!L90=1,"Yes",IF(Import!L90=2,"No",IF(Import!L90=3,"N/A",IF(Import!L90=0,"This question must be answered.  See cell C21 on TD"))))</f>
        <v>This question must be answered.  See cell C21 on TD</v>
      </c>
      <c r="F16" s="605"/>
      <c r="G16" s="597" t="str">
        <f>E16</f>
        <v>This question must be answered.  See cell C21 on TD</v>
      </c>
      <c r="H16" s="606" t="s">
        <v>288</v>
      </c>
      <c r="I16" s="599" t="s">
        <v>235</v>
      </c>
      <c r="J16" s="692"/>
      <c r="K16" s="558"/>
      <c r="L16" s="667"/>
      <c r="M16" s="670">
        <v>45657</v>
      </c>
      <c r="N16" s="671">
        <v>45838</v>
      </c>
      <c r="O16" s="541"/>
      <c r="P16" s="542"/>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row>
    <row r="17" spans="1:81" s="614" customFormat="1" x14ac:dyDescent="0.3">
      <c r="A17" s="610"/>
      <c r="B17" s="611"/>
      <c r="C17" s="611"/>
      <c r="D17" s="611"/>
      <c r="E17" s="611"/>
      <c r="F17" s="611"/>
      <c r="G17" s="611"/>
      <c r="H17" s="611"/>
      <c r="I17" s="612"/>
      <c r="J17" s="612"/>
      <c r="K17" s="613"/>
      <c r="L17" s="672"/>
      <c r="M17" s="673">
        <v>45747</v>
      </c>
      <c r="N17" s="674">
        <v>45930</v>
      </c>
      <c r="O17" s="541"/>
      <c r="P17" s="542"/>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543"/>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row>
  </sheetData>
  <sheetProtection algorithmName="SHA-512" hashValue="NcsZ7mh3xjNM15pQMt0uQzv+6yuhna6LjiHKVA7GtRoApDxAX2HqsbpXi6GzXducJwjIwdZ+MOhFdLGAhj5t2g==" saltValue="DDc8gPzmH49ALBb1YooglQ==" spinCount="100000" sheet="1" objects="1" scenarios="1"/>
  <mergeCells count="18">
    <mergeCell ref="B16:D16"/>
    <mergeCell ref="B13:D13"/>
    <mergeCell ref="B11:D11"/>
    <mergeCell ref="B14:D14"/>
    <mergeCell ref="B15:D15"/>
    <mergeCell ref="B6:H6"/>
    <mergeCell ref="B12:D12"/>
    <mergeCell ref="I1:J1"/>
    <mergeCell ref="B1:H1"/>
    <mergeCell ref="B2:H2"/>
    <mergeCell ref="C4:E4"/>
    <mergeCell ref="F4:G5"/>
    <mergeCell ref="H4:H5"/>
    <mergeCell ref="C5:E5"/>
    <mergeCell ref="I2:I6"/>
    <mergeCell ref="J2:J6"/>
    <mergeCell ref="B7:E7"/>
    <mergeCell ref="B8:E8"/>
  </mergeCells>
  <conditionalFormatting sqref="G10">
    <cfRule type="cellIs" dxfId="14" priority="32" operator="lessThan">
      <formula>1</formula>
    </cfRule>
  </conditionalFormatting>
  <conditionalFormatting sqref="G14">
    <cfRule type="cellIs" dxfId="13" priority="24" operator="equal">
      <formula>"Yes"</formula>
    </cfRule>
  </conditionalFormatting>
  <conditionalFormatting sqref="G16">
    <cfRule type="cellIs" dxfId="12" priority="23" operator="equal">
      <formula>"Yes"</formula>
    </cfRule>
  </conditionalFormatting>
  <conditionalFormatting sqref="E16 G16">
    <cfRule type="containsText" dxfId="11" priority="6" operator="containsText" text="This question must be answered">
      <formula>NOT(ISERROR(SEARCH("This question must be answered",E16)))</formula>
    </cfRule>
  </conditionalFormatting>
  <conditionalFormatting sqref="G8">
    <cfRule type="expression" dxfId="10" priority="34">
      <formula>G8-K7&lt;0</formula>
    </cfRule>
  </conditionalFormatting>
  <conditionalFormatting sqref="G12">
    <cfRule type="cellIs" dxfId="9" priority="2" operator="equal">
      <formula>"Late"</formula>
    </cfRule>
  </conditionalFormatting>
  <conditionalFormatting sqref="E12 G12">
    <cfRule type="containsText" dxfId="8" priority="1" operator="containsText" text="This question must be answered">
      <formula>NOT(ISERROR(SEARCH("This question must be answered",E12)))</formula>
    </cfRule>
  </conditionalFormatting>
  <pageMargins left="0.25" right="0.25" top="0.05" bottom="0.25" header="0.3" footer="0.25"/>
  <pageSetup scale="61" fitToHeight="0" orientation="landscape" r:id="rId1"/>
  <headerFooter>
    <oddFooter>&amp;C&amp;12&amp;P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E58CA-3ED4-46C1-BDD7-EDC58EFFD6EF}">
  <dimension ref="B1:R30"/>
  <sheetViews>
    <sheetView zoomScaleNormal="100" workbookViewId="0">
      <selection activeCell="B2" sqref="B2:D2"/>
    </sheetView>
  </sheetViews>
  <sheetFormatPr defaultColWidth="9.109375" defaultRowHeight="14.4" x14ac:dyDescent="0.3"/>
  <cols>
    <col min="1" max="1" width="2" style="125" customWidth="1"/>
    <col min="2" max="2" width="96.21875" style="125" customWidth="1"/>
    <col min="3" max="3" width="2" style="125" customWidth="1"/>
    <col min="4" max="4" width="17.6640625" style="125" customWidth="1"/>
    <col min="5" max="5" width="9.33203125" style="125" customWidth="1"/>
    <col min="6" max="6" width="14.109375" style="104" customWidth="1"/>
    <col min="7" max="7" width="50.44140625" style="341" customWidth="1"/>
    <col min="8" max="8" width="44.21875" style="125" customWidth="1"/>
    <col min="9" max="9" width="9.109375" style="125"/>
    <col min="10" max="10" width="36.77734375" style="125" customWidth="1"/>
    <col min="11" max="12" width="28.88671875" style="125" customWidth="1"/>
    <col min="13" max="13" width="9.109375" style="125"/>
    <col min="14" max="14" width="16.6640625" style="125" customWidth="1"/>
    <col min="15" max="15" width="22.5546875" style="125" customWidth="1"/>
    <col min="16" max="16" width="23.44140625" style="125" customWidth="1"/>
    <col min="17" max="17" width="9.109375" style="125"/>
    <col min="18" max="18" width="26.33203125" style="125" customWidth="1"/>
    <col min="19" max="16384" width="9.109375" style="125"/>
  </cols>
  <sheetData>
    <row r="1" spans="2:8" ht="18" x14ac:dyDescent="0.35">
      <c r="B1" s="454" t="s">
        <v>595</v>
      </c>
      <c r="C1" s="454"/>
      <c r="D1" s="454"/>
    </row>
    <row r="2" spans="2:8" x14ac:dyDescent="0.3">
      <c r="B2" s="816"/>
      <c r="C2" s="816"/>
      <c r="D2" s="816"/>
    </row>
    <row r="3" spans="2:8" ht="29.4" x14ac:dyDescent="0.35">
      <c r="B3" s="455" t="str">
        <f>'Unit Data from Audit Worksheet'!D2</f>
        <v>Select Unit Name from Drop Down List</v>
      </c>
      <c r="C3" s="367"/>
      <c r="D3" s="456">
        <v>2024</v>
      </c>
      <c r="F3" s="457" t="s">
        <v>596</v>
      </c>
      <c r="G3" s="458" t="s">
        <v>10</v>
      </c>
    </row>
    <row r="4" spans="2:8" ht="21" x14ac:dyDescent="0.3">
      <c r="B4" s="459" t="s">
        <v>597</v>
      </c>
      <c r="C4" s="460"/>
    </row>
    <row r="5" spans="2:8" ht="15.6" x14ac:dyDescent="0.3">
      <c r="B5" s="461" t="s">
        <v>598</v>
      </c>
      <c r="C5" s="461"/>
      <c r="D5" s="462"/>
    </row>
    <row r="6" spans="2:8" x14ac:dyDescent="0.3">
      <c r="B6" s="463" t="s">
        <v>599</v>
      </c>
      <c r="C6" s="463"/>
      <c r="D6" s="464">
        <f>Import!L38</f>
        <v>0</v>
      </c>
      <c r="F6" s="465">
        <v>506</v>
      </c>
      <c r="G6" s="341" t="s">
        <v>81</v>
      </c>
    </row>
    <row r="7" spans="2:8" x14ac:dyDescent="0.3">
      <c r="B7" s="463" t="s">
        <v>600</v>
      </c>
      <c r="C7" s="463"/>
      <c r="D7" s="466">
        <f>Import!L39</f>
        <v>0</v>
      </c>
      <c r="F7" s="465">
        <v>536</v>
      </c>
      <c r="G7" s="341" t="s">
        <v>82</v>
      </c>
    </row>
    <row r="8" spans="2:8" x14ac:dyDescent="0.3">
      <c r="B8" s="463" t="s">
        <v>601</v>
      </c>
      <c r="C8" s="463"/>
      <c r="D8" s="466">
        <f>Import!L61</f>
        <v>0</v>
      </c>
      <c r="F8" s="104">
        <v>647</v>
      </c>
      <c r="G8" s="341" t="s">
        <v>602</v>
      </c>
    </row>
    <row r="9" spans="2:8" x14ac:dyDescent="0.3">
      <c r="B9" s="467" t="s">
        <v>603</v>
      </c>
      <c r="C9" s="467"/>
      <c r="D9" s="468"/>
    </row>
    <row r="10" spans="2:8" x14ac:dyDescent="0.3">
      <c r="B10" s="463" t="s">
        <v>604</v>
      </c>
      <c r="C10" s="463"/>
      <c r="D10" s="469">
        <f>Import!L42</f>
        <v>0</v>
      </c>
      <c r="F10" s="104">
        <v>4</v>
      </c>
      <c r="G10" s="341" t="s">
        <v>605</v>
      </c>
    </row>
    <row r="11" spans="2:8" x14ac:dyDescent="0.3">
      <c r="B11" s="463" t="s">
        <v>606</v>
      </c>
      <c r="C11" s="463"/>
      <c r="D11" s="469">
        <f>Import!L76</f>
        <v>0</v>
      </c>
      <c r="F11" s="104">
        <v>6</v>
      </c>
      <c r="G11" s="341" t="s">
        <v>94</v>
      </c>
    </row>
    <row r="12" spans="2:8" x14ac:dyDescent="0.3">
      <c r="B12" s="463" t="s">
        <v>607</v>
      </c>
      <c r="C12" s="463"/>
      <c r="D12" s="470">
        <f>Import!L43</f>
        <v>0</v>
      </c>
      <c r="F12" s="104">
        <v>5</v>
      </c>
      <c r="G12" s="341" t="s">
        <v>608</v>
      </c>
    </row>
    <row r="13" spans="2:8" ht="15" thickBot="1" x14ac:dyDescent="0.35">
      <c r="B13" s="471" t="s">
        <v>609</v>
      </c>
      <c r="C13" s="463"/>
      <c r="D13" s="472">
        <f>SUM(D6:D8)-SUM(D10:D12)</f>
        <v>0</v>
      </c>
      <c r="E13" s="473"/>
      <c r="F13" s="104" t="s">
        <v>610</v>
      </c>
      <c r="G13" s="474" t="s">
        <v>622</v>
      </c>
      <c r="H13" s="475"/>
    </row>
    <row r="14" spans="2:8" ht="15" thickTop="1" x14ac:dyDescent="0.3">
      <c r="B14" s="476"/>
      <c r="C14" s="476"/>
      <c r="D14" s="477"/>
    </row>
    <row r="15" spans="2:8" ht="15.6" x14ac:dyDescent="0.3">
      <c r="B15" s="461"/>
      <c r="C15" s="461"/>
      <c r="D15" s="478"/>
    </row>
    <row r="16" spans="2:8" x14ac:dyDescent="0.3">
      <c r="B16" s="476" t="s">
        <v>611</v>
      </c>
      <c r="C16" s="476"/>
      <c r="D16" s="462"/>
    </row>
    <row r="17" spans="2:18" ht="14.4" customHeight="1" x14ac:dyDescent="0.3">
      <c r="B17" s="463" t="s">
        <v>612</v>
      </c>
      <c r="C17" s="463"/>
      <c r="D17" s="479">
        <f>Import!L52</f>
        <v>0</v>
      </c>
      <c r="F17" s="104">
        <v>532</v>
      </c>
      <c r="G17" s="341" t="s">
        <v>313</v>
      </c>
    </row>
    <row r="18" spans="2:18" x14ac:dyDescent="0.3">
      <c r="C18" s="476"/>
      <c r="D18" s="469"/>
    </row>
    <row r="19" spans="2:18" x14ac:dyDescent="0.3">
      <c r="B19" s="476" t="s">
        <v>613</v>
      </c>
      <c r="C19" s="476"/>
      <c r="D19" s="469"/>
    </row>
    <row r="20" spans="2:18" ht="14.4" customHeight="1" x14ac:dyDescent="0.3">
      <c r="B20" s="463" t="s">
        <v>614</v>
      </c>
      <c r="C20" s="463"/>
      <c r="D20" s="479">
        <f>Import!L54</f>
        <v>0</v>
      </c>
      <c r="F20" s="104">
        <v>20</v>
      </c>
      <c r="G20" s="341" t="s">
        <v>615</v>
      </c>
    </row>
    <row r="21" spans="2:18" ht="14.4" customHeight="1" x14ac:dyDescent="0.3">
      <c r="B21" s="463" t="s">
        <v>616</v>
      </c>
      <c r="C21" s="463"/>
      <c r="D21" s="469">
        <f>Import!L57</f>
        <v>0</v>
      </c>
      <c r="F21" s="104">
        <v>509</v>
      </c>
      <c r="G21" s="341" t="s">
        <v>103</v>
      </c>
    </row>
    <row r="22" spans="2:18" ht="14.4" customHeight="1" x14ac:dyDescent="0.3">
      <c r="B22" s="463" t="s">
        <v>617</v>
      </c>
      <c r="C22" s="463"/>
      <c r="D22" s="479">
        <f>Import!L55</f>
        <v>0</v>
      </c>
      <c r="F22" s="104">
        <v>533</v>
      </c>
      <c r="G22" s="341" t="s">
        <v>314</v>
      </c>
    </row>
    <row r="23" spans="2:18" ht="14.4" customHeight="1" x14ac:dyDescent="0.3">
      <c r="B23" s="463" t="s">
        <v>618</v>
      </c>
      <c r="C23" s="463"/>
      <c r="D23" s="479">
        <f>Import!L56</f>
        <v>0</v>
      </c>
      <c r="F23" s="104">
        <v>508</v>
      </c>
      <c r="G23" s="341" t="s">
        <v>105</v>
      </c>
    </row>
    <row r="24" spans="2:18" ht="14.4" customHeight="1" thickBot="1" x14ac:dyDescent="0.35">
      <c r="B24" s="471" t="s">
        <v>619</v>
      </c>
      <c r="C24" s="480"/>
      <c r="D24" s="481">
        <f>D17+D20+D21+-D22-D23</f>
        <v>0</v>
      </c>
      <c r="F24" s="104" t="s">
        <v>610</v>
      </c>
      <c r="G24" s="474" t="s">
        <v>623</v>
      </c>
    </row>
    <row r="25" spans="2:18" ht="15" thickTop="1" x14ac:dyDescent="0.3">
      <c r="B25" s="462"/>
      <c r="C25" s="462"/>
      <c r="D25" s="462"/>
    </row>
    <row r="26" spans="2:18" s="482" customFormat="1" ht="29.4" thickBot="1" x14ac:dyDescent="0.35">
      <c r="B26" s="471" t="s">
        <v>620</v>
      </c>
      <c r="C26" s="480"/>
      <c r="D26" s="530" t="e">
        <f>D13/D24</f>
        <v>#DIV/0!</v>
      </c>
      <c r="F26" s="104" t="s">
        <v>610</v>
      </c>
      <c r="G26" s="483" t="s">
        <v>621</v>
      </c>
      <c r="I26" s="125"/>
      <c r="J26" s="125"/>
      <c r="K26" s="125"/>
      <c r="L26" s="125"/>
      <c r="M26" s="125"/>
      <c r="N26" s="125"/>
      <c r="O26" s="125"/>
      <c r="P26" s="125"/>
      <c r="Q26" s="125"/>
      <c r="R26" s="125"/>
    </row>
    <row r="27" spans="2:18" s="482" customFormat="1" ht="15" thickTop="1" x14ac:dyDescent="0.3">
      <c r="B27" s="467"/>
      <c r="C27" s="467"/>
      <c r="D27" s="484"/>
      <c r="F27" s="104"/>
      <c r="G27" s="483"/>
      <c r="I27" s="125"/>
      <c r="J27" s="125"/>
      <c r="K27" s="125"/>
      <c r="L27" s="125"/>
      <c r="M27" s="125"/>
      <c r="N27" s="125"/>
      <c r="O27" s="125"/>
      <c r="P27" s="125"/>
      <c r="Q27" s="125"/>
      <c r="R27" s="125"/>
    </row>
    <row r="28" spans="2:18" s="482" customFormat="1" x14ac:dyDescent="0.3">
      <c r="B28" s="467"/>
      <c r="C28" s="467"/>
      <c r="D28" s="484"/>
      <c r="F28" s="104"/>
      <c r="G28" s="483"/>
      <c r="I28" s="125"/>
      <c r="J28" s="125"/>
      <c r="K28" s="125"/>
      <c r="L28" s="125"/>
      <c r="M28" s="125"/>
      <c r="N28" s="125"/>
      <c r="O28" s="125"/>
      <c r="P28" s="125"/>
      <c r="Q28" s="125"/>
      <c r="R28" s="125"/>
    </row>
    <row r="29" spans="2:18" s="482" customFormat="1" x14ac:dyDescent="0.3">
      <c r="B29" s="485"/>
      <c r="C29" s="485"/>
      <c r="D29" s="484"/>
      <c r="F29" s="104"/>
      <c r="G29" s="483"/>
      <c r="I29" s="125"/>
      <c r="J29" s="125"/>
      <c r="K29" s="125"/>
      <c r="L29" s="125"/>
      <c r="M29" s="125"/>
      <c r="N29" s="125"/>
      <c r="O29" s="125"/>
      <c r="P29" s="125"/>
      <c r="Q29" s="125"/>
      <c r="R29" s="125"/>
    </row>
    <row r="30" spans="2:18" x14ac:dyDescent="0.3">
      <c r="B30" s="486"/>
      <c r="C30" s="486"/>
      <c r="D30" s="487"/>
    </row>
  </sheetData>
  <sheetProtection algorithmName="SHA-512" hashValue="D6QocKSGUM+q0qDeuyiB3J2jtry+XGrYKR88BgZrPVZT+ITZHFvgdIi0DEd1IoGtZ3Z2Hck1Kt8HrOdr23FizQ==" saltValue="Cb7Twe+NFiiW/B2KIyx7Nw==" spinCount="100000" sheet="1" objects="1" scenarios="1"/>
  <mergeCells count="1">
    <mergeCell ref="B2:D2"/>
  </mergeCells>
  <pageMargins left="0.7" right="0.7" top="0.75" bottom="0.75" header="0.3" footer="0.3"/>
  <pageSetup scale="47" orientation="portrait" r:id="rId1"/>
  <colBreaks count="1" manualBreakCount="1">
    <brk id="1"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570"/>
  <sheetViews>
    <sheetView zoomScale="98" zoomScaleNormal="98"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2" customWidth="1"/>
    <col min="2" max="2" width="17.5546875" style="31" bestFit="1" customWidth="1"/>
    <col min="3" max="3" width="36.6640625" style="251" customWidth="1"/>
    <col min="4" max="4" width="20.88671875" style="2" bestFit="1" customWidth="1"/>
    <col min="5" max="5" width="17.5546875" style="2" customWidth="1"/>
    <col min="6" max="6" width="22.6640625" style="2" customWidth="1"/>
    <col min="7" max="7" width="17.44140625" style="181" customWidth="1"/>
    <col min="8" max="8" width="9.6640625" style="2" customWidth="1"/>
    <col min="9" max="9" width="1" style="210" customWidth="1"/>
    <col min="10" max="10" width="18.109375" style="4" customWidth="1"/>
    <col min="11" max="11" width="36.88671875" style="7" customWidth="1"/>
    <col min="12" max="12" width="23.44140625" style="258" customWidth="1"/>
    <col min="13" max="13" width="8.44140625" customWidth="1"/>
    <col min="14" max="14" width="18.109375" style="2" customWidth="1"/>
    <col min="15" max="15" width="17.88671875" style="2" customWidth="1"/>
    <col min="16" max="16" width="9.109375" style="131" customWidth="1"/>
    <col min="17" max="17" width="10.33203125" style="183" customWidth="1"/>
    <col min="18" max="18" width="7.109375" style="2" customWidth="1"/>
    <col min="19" max="19" width="6" style="2" customWidth="1"/>
    <col min="20" max="20" width="6.6640625" style="2" customWidth="1"/>
    <col min="21" max="21" width="7.5546875" style="2" customWidth="1"/>
    <col min="22" max="22" width="3.44140625" style="2" customWidth="1"/>
    <col min="23" max="23" width="7.33203125" style="2" customWidth="1"/>
    <col min="24" max="24" width="10.5546875" style="2" customWidth="1"/>
    <col min="25" max="25" width="9.88671875" style="2" customWidth="1"/>
    <col min="26" max="26" width="9.109375" style="2" customWidth="1"/>
    <col min="27" max="16384" width="9.109375" style="2"/>
  </cols>
  <sheetData>
    <row r="1" spans="1:28" ht="36" x14ac:dyDescent="0.3">
      <c r="C1" s="28" t="s">
        <v>171</v>
      </c>
      <c r="D1" s="11">
        <f>L49-(L38+L39-L42-L43-L76)-L46</f>
        <v>0</v>
      </c>
      <c r="I1" s="182"/>
      <c r="J1" s="27"/>
      <c r="K1" s="12" t="s">
        <v>15</v>
      </c>
      <c r="L1" s="37"/>
      <c r="S1" s="2">
        <v>100</v>
      </c>
      <c r="T1" s="2">
        <v>1</v>
      </c>
    </row>
    <row r="2" spans="1:28" ht="36" x14ac:dyDescent="0.4">
      <c r="C2" s="45" t="str">
        <f>'Unit Data from Audit Worksheet'!D2</f>
        <v>Select Unit Name from Drop Down List</v>
      </c>
      <c r="D2" s="92">
        <v>2024</v>
      </c>
      <c r="E2" s="92">
        <v>2024</v>
      </c>
      <c r="F2" s="10"/>
      <c r="G2" s="41"/>
      <c r="H2" s="10"/>
      <c r="I2" s="182"/>
      <c r="J2" s="24" t="s">
        <v>11</v>
      </c>
      <c r="K2" s="6" t="s">
        <v>10</v>
      </c>
      <c r="L2" s="40" t="s">
        <v>6</v>
      </c>
      <c r="S2" s="2">
        <v>200</v>
      </c>
      <c r="T2" s="2">
        <v>2</v>
      </c>
      <c r="X2" s="211"/>
      <c r="Y2" s="211"/>
    </row>
    <row r="3" spans="1:28" ht="31.2" x14ac:dyDescent="0.3">
      <c r="A3" s="184" t="s">
        <v>11</v>
      </c>
      <c r="B3" s="185"/>
      <c r="C3" s="26" t="s">
        <v>1</v>
      </c>
      <c r="D3" s="13" t="s">
        <v>12</v>
      </c>
      <c r="E3" s="13" t="s">
        <v>13</v>
      </c>
      <c r="F3" s="14" t="s">
        <v>16</v>
      </c>
      <c r="G3" s="46" t="s">
        <v>113</v>
      </c>
      <c r="H3" s="14" t="s">
        <v>135</v>
      </c>
      <c r="I3" s="182"/>
      <c r="J3" s="186"/>
      <c r="K3" s="93"/>
      <c r="L3" s="187"/>
      <c r="O3" s="2" t="s">
        <v>99</v>
      </c>
      <c r="Q3" s="55" t="s">
        <v>114</v>
      </c>
      <c r="S3" s="2">
        <v>300</v>
      </c>
      <c r="T3" s="2">
        <v>3</v>
      </c>
    </row>
    <row r="4" spans="1:28" ht="18" x14ac:dyDescent="0.35">
      <c r="A4" s="188"/>
      <c r="B4" s="189"/>
      <c r="C4" s="29"/>
      <c r="D4" s="5"/>
      <c r="E4" s="5"/>
      <c r="F4" s="5"/>
      <c r="G4" s="42"/>
      <c r="H4" s="5"/>
      <c r="I4" s="182"/>
      <c r="J4" s="25">
        <v>999</v>
      </c>
      <c r="K4" s="9" t="s">
        <v>98</v>
      </c>
      <c r="L4" s="443" t="e">
        <f>'Unit Data from Audit Worksheet'!D3</f>
        <v>#N/A</v>
      </c>
      <c r="S4" s="2">
        <v>400</v>
      </c>
      <c r="T4" s="2">
        <v>4</v>
      </c>
      <c r="X4" s="190"/>
      <c r="Y4" s="190"/>
    </row>
    <row r="5" spans="1:28" ht="57" customHeight="1" x14ac:dyDescent="0.3">
      <c r="A5" s="191">
        <f>'Unit Data from Audit Worksheet'!A7</f>
        <v>333</v>
      </c>
      <c r="B5" s="33" t="str">
        <f>'Unit Data from Audit Worksheet'!C7</f>
        <v>Net Position-Governmental Activities</v>
      </c>
      <c r="C5" s="192" t="str">
        <f>'Unit Data from Audit Worksheet'!D7</f>
        <v xml:space="preserve"> All unrestricted Cash and investments.  
Exclude: restricted cash 
                   cash held by a third party. </v>
      </c>
      <c r="D5" s="91"/>
      <c r="E5" s="95">
        <f>'Unit Data from Audit Worksheet'!F7</f>
        <v>0</v>
      </c>
      <c r="F5" s="159">
        <f>IF(L5&lt;0,"Error: Number is normally positive.",)</f>
        <v>0</v>
      </c>
      <c r="G5" s="43"/>
      <c r="H5" s="158"/>
      <c r="I5" s="21"/>
      <c r="J5" s="23">
        <v>333</v>
      </c>
      <c r="K5" s="30" t="s">
        <v>69</v>
      </c>
      <c r="L5" s="193">
        <f>IF(D5="",E5,D5)</f>
        <v>0</v>
      </c>
      <c r="P5" s="137"/>
      <c r="X5" s="363"/>
      <c r="Y5" s="190"/>
      <c r="AB5" s="190"/>
    </row>
    <row r="6" spans="1:28" ht="39.75" customHeight="1" x14ac:dyDescent="0.3">
      <c r="A6" s="148">
        <f>'Unit Data from Audit Worksheet'!A8</f>
        <v>500</v>
      </c>
      <c r="B6" s="160" t="str">
        <f>'Unit Data from Audit Worksheet'!C8</f>
        <v>Net Position-Governmental Activities</v>
      </c>
      <c r="C6" s="147" t="str">
        <f>'Unit Data from Audit Worksheet'!D8</f>
        <v xml:space="preserve"> All restricted Cash and investments</v>
      </c>
      <c r="D6" s="91"/>
      <c r="E6" s="165">
        <f>'Unit Data from Audit Worksheet'!F8</f>
        <v>0</v>
      </c>
      <c r="F6" s="159">
        <f>IF(L6&lt;0,"Error: Number is normally positive.",)</f>
        <v>0</v>
      </c>
      <c r="G6" s="161"/>
      <c r="H6" s="158"/>
      <c r="I6" s="21"/>
      <c r="J6" s="157">
        <v>500</v>
      </c>
      <c r="K6" s="156" t="s">
        <v>68</v>
      </c>
      <c r="L6" s="193">
        <f>IF(D6="",E6,D6)</f>
        <v>0</v>
      </c>
      <c r="P6" s="138"/>
      <c r="X6" s="363"/>
      <c r="Y6" s="190"/>
      <c r="AA6" s="271"/>
      <c r="AB6" s="190"/>
    </row>
    <row r="7" spans="1:28" ht="66.599999999999994" customHeight="1" x14ac:dyDescent="0.3">
      <c r="A7" s="148">
        <f>'Unit Data from Audit Worksheet'!A9</f>
        <v>385</v>
      </c>
      <c r="B7" s="160" t="str">
        <f>'Unit Data from Audit Worksheet'!C9</f>
        <v>Net Position-Governmental Activities</v>
      </c>
      <c r="C7" s="147" t="str">
        <f>'Unit Data from Audit Worksheet'!D9</f>
        <v>Total Assets and deferred outflows</v>
      </c>
      <c r="D7" s="91"/>
      <c r="E7" s="165">
        <f>'Unit Data from Audit Worksheet'!F9</f>
        <v>0</v>
      </c>
      <c r="F7" s="85">
        <f>IF((L5+L6)&gt;L7,"Error: Please review accts (333 + 500) &gt; 385",)</f>
        <v>0</v>
      </c>
      <c r="G7" s="161" t="str">
        <f>IF(Q7=1," Included in error count"," ")</f>
        <v xml:space="preserve"> </v>
      </c>
      <c r="H7" s="158"/>
      <c r="I7" s="21"/>
      <c r="J7" s="47">
        <v>385</v>
      </c>
      <c r="K7" s="48" t="s">
        <v>33</v>
      </c>
      <c r="L7" s="194">
        <f>IF(D7="",E7,D7)+IF(D9="",E9,D9)</f>
        <v>0</v>
      </c>
      <c r="N7" s="49" t="s">
        <v>109</v>
      </c>
      <c r="P7" s="138"/>
      <c r="X7" s="363"/>
      <c r="Y7" s="190"/>
      <c r="AA7" s="271"/>
      <c r="AB7" s="190"/>
    </row>
    <row r="8" spans="1:28" ht="90.75" customHeight="1" x14ac:dyDescent="0.3">
      <c r="A8" s="148">
        <f>'Unit Data from Audit Worksheet'!A10</f>
        <v>575</v>
      </c>
      <c r="B8" s="160" t="str">
        <f>'Unit Data from Audit Worksheet'!C10</f>
        <v>Net Position-Governmental Activities</v>
      </c>
      <c r="C8" s="147" t="str">
        <f>'Unit Data from Audit Worksheet'!D10</f>
        <v>Record any positive Internal balances on the net position statements that appear in the Asset Section of the Net Position Statement</v>
      </c>
      <c r="D8" s="91"/>
      <c r="E8" s="165">
        <f>'Unit Data from Audit Worksheet'!F10</f>
        <v>0</v>
      </c>
      <c r="F8" s="159">
        <f>IF(L8&lt;0,"Error: Number is normally positive.",)</f>
        <v>0</v>
      </c>
      <c r="G8" s="161"/>
      <c r="H8" s="158"/>
      <c r="I8" s="21"/>
      <c r="J8" s="157">
        <v>575</v>
      </c>
      <c r="K8" s="162" t="s">
        <v>111</v>
      </c>
      <c r="L8" s="193">
        <f>IF(D8="",E8,D8)</f>
        <v>0</v>
      </c>
      <c r="N8" s="38"/>
      <c r="P8" s="138"/>
      <c r="X8" s="363"/>
      <c r="Y8" s="190"/>
      <c r="AA8" s="271"/>
      <c r="AB8" s="190"/>
    </row>
    <row r="9" spans="1:28" ht="103.5" customHeight="1" x14ac:dyDescent="0.3">
      <c r="A9" s="148">
        <f>'Unit Data from Audit Worksheet'!A11</f>
        <v>576</v>
      </c>
      <c r="B9" s="160" t="str">
        <f>'Unit Data from Audit Worksheet'!C11</f>
        <v>Net Position-Governmental Activities</v>
      </c>
      <c r="C9" s="195" t="str">
        <f>'Unit Data from Audit Worksheet'!D11</f>
        <v>Record any negative Internal balances on the net position statements that appear in the Asset Section of the Net Position Statement.
Enter as a positive</v>
      </c>
      <c r="D9" s="68"/>
      <c r="E9" s="98">
        <f>'Unit Data from Audit Worksheet'!F11</f>
        <v>0</v>
      </c>
      <c r="F9" s="155">
        <f>IF(E9&lt;0,"Error: Enter as positive.",)</f>
        <v>0</v>
      </c>
      <c r="G9" s="69"/>
      <c r="H9" s="70"/>
      <c r="I9" s="21"/>
      <c r="J9" s="65">
        <v>576</v>
      </c>
      <c r="K9" s="162" t="s">
        <v>112</v>
      </c>
      <c r="L9" s="193">
        <f>IF(D9="",E9,D9)</f>
        <v>0</v>
      </c>
      <c r="N9" s="38"/>
      <c r="P9" s="139"/>
      <c r="X9" s="363"/>
      <c r="Y9" s="190"/>
      <c r="AA9" s="271"/>
      <c r="AB9" s="190"/>
    </row>
    <row r="10" spans="1:28" s="16" customFormat="1" ht="100.5" customHeight="1" x14ac:dyDescent="0.3">
      <c r="A10" s="148">
        <f>'Unit Data from Audit Worksheet'!A12</f>
        <v>626</v>
      </c>
      <c r="B10" s="152" t="str">
        <f>'Unit Data from Audit Worksheet'!C12</f>
        <v>Net Position-Governmental Activities</v>
      </c>
      <c r="C10" s="151" t="str">
        <f>'Unit Data from Audit Worksheet'!D12</f>
        <v xml:space="preserve">Total Current liabilities (as reported on Statement of Net Position)
Include:   Current liabilities including current portion of long-term debt.  Deferred inflows should not be included in Current Liabilities  </v>
      </c>
      <c r="D10" s="68"/>
      <c r="E10" s="168">
        <f>'Unit Data from Audit Worksheet'!F12</f>
        <v>0</v>
      </c>
      <c r="F10" s="154">
        <f>IF(L10&lt;0,"Error: Enter as a positive.",)</f>
        <v>0</v>
      </c>
      <c r="G10" s="144"/>
      <c r="H10" s="154"/>
      <c r="I10" s="21"/>
      <c r="J10" s="376">
        <v>626</v>
      </c>
      <c r="K10" s="377" t="s">
        <v>152</v>
      </c>
      <c r="L10" s="378">
        <f>IF(D10="",E10,D10)+IF(D9="",E9,D9)</f>
        <v>0</v>
      </c>
      <c r="M10"/>
      <c r="N10" s="115" t="s">
        <v>109</v>
      </c>
      <c r="O10" s="196"/>
      <c r="P10" s="140"/>
      <c r="Q10" s="197"/>
      <c r="R10" s="2"/>
      <c r="X10" s="363"/>
      <c r="Y10" s="198"/>
      <c r="AA10" s="271"/>
      <c r="AB10" s="190"/>
    </row>
    <row r="11" spans="1:28" s="16" customFormat="1" ht="101.4" customHeight="1" x14ac:dyDescent="0.3">
      <c r="A11" s="148">
        <f>'Unit Data from Audit Worksheet'!A13</f>
        <v>627</v>
      </c>
      <c r="B11" s="152" t="str">
        <f>'Unit Data from Audit Worksheet'!C13</f>
        <v>Net Position-Governmental Activities</v>
      </c>
      <c r="C11" s="151" t="str">
        <f>'Unit Data from Audit Worksheet'!D13</f>
        <v>Please enter any bond anticipation notes that are classified as current liabilities and included in account 626 above (amounts entered should agree to the current amount included in the changes to long-term debt note)</v>
      </c>
      <c r="D11" s="68"/>
      <c r="E11" s="168">
        <f>'Unit Data from Audit Worksheet'!F13</f>
        <v>0</v>
      </c>
      <c r="F11" s="154"/>
      <c r="G11" s="144"/>
      <c r="H11" s="154"/>
      <c r="I11" s="21"/>
      <c r="J11" s="153">
        <v>627</v>
      </c>
      <c r="K11" s="134" t="s">
        <v>147</v>
      </c>
      <c r="L11" s="199">
        <f t="shared" ref="L11:L15" si="0">IF(D11="",E11,D11)</f>
        <v>0</v>
      </c>
      <c r="M11"/>
      <c r="N11" s="114"/>
      <c r="O11" s="196"/>
      <c r="P11" s="140"/>
      <c r="Q11" s="197"/>
      <c r="R11" s="2"/>
      <c r="X11" s="363"/>
      <c r="Y11" s="198"/>
      <c r="AA11" s="271"/>
      <c r="AB11" s="190"/>
    </row>
    <row r="12" spans="1:28" s="16" customFormat="1" ht="108" customHeight="1" x14ac:dyDescent="0.3">
      <c r="A12" s="148">
        <f>'Unit Data from Audit Worksheet'!A14</f>
        <v>628</v>
      </c>
      <c r="B12" s="152" t="str">
        <f>'Unit Data from Audit Worksheet'!C14</f>
        <v>Net Position-Governmental Activities</v>
      </c>
      <c r="C12" s="151" t="str">
        <f>'Unit Data from Audit Worksheet'!D14</f>
        <v>Please enter any compensated absences that are classified as current liabilities and included in account 626 above (amounts entered should agree to the current amount included in the changes to long-term debt note)</v>
      </c>
      <c r="D12" s="68"/>
      <c r="E12" s="168">
        <f>'Unit Data from Audit Worksheet'!F14</f>
        <v>0</v>
      </c>
      <c r="F12" s="154"/>
      <c r="G12" s="144"/>
      <c r="H12" s="154"/>
      <c r="I12" s="21"/>
      <c r="J12" s="153">
        <v>628</v>
      </c>
      <c r="K12" s="134" t="s">
        <v>151</v>
      </c>
      <c r="L12" s="199">
        <f t="shared" si="0"/>
        <v>0</v>
      </c>
      <c r="M12"/>
      <c r="N12" s="114"/>
      <c r="O12" s="196"/>
      <c r="P12" s="140"/>
      <c r="Q12" s="197"/>
      <c r="R12" s="2"/>
      <c r="X12" s="363"/>
      <c r="Y12" s="198"/>
      <c r="AA12" s="271"/>
      <c r="AB12" s="190"/>
    </row>
    <row r="13" spans="1:28" s="16" customFormat="1" ht="103.8" customHeight="1" x14ac:dyDescent="0.3">
      <c r="A13" s="148">
        <f>'Unit Data from Audit Worksheet'!A15</f>
        <v>629</v>
      </c>
      <c r="B13" s="152" t="str">
        <f>'Unit Data from Audit Worksheet'!C15</f>
        <v>Net Position-Governmental Activities</v>
      </c>
      <c r="C13" s="151" t="str">
        <f>'Unit Data from Audit Worksheet'!D15</f>
        <v>Please enter any pension liabilities that are classified as current liabilities and included in account 626 above (amounts entered should agree to the current amount included in the changes to long-term debt note)</v>
      </c>
      <c r="D13" s="68"/>
      <c r="E13" s="168">
        <f>'Unit Data from Audit Worksheet'!F15</f>
        <v>0</v>
      </c>
      <c r="F13" s="154"/>
      <c r="G13" s="144"/>
      <c r="H13" s="154"/>
      <c r="I13" s="21"/>
      <c r="J13" s="153">
        <v>629</v>
      </c>
      <c r="K13" s="134" t="s">
        <v>150</v>
      </c>
      <c r="L13" s="199">
        <f t="shared" si="0"/>
        <v>0</v>
      </c>
      <c r="M13"/>
      <c r="N13" s="114"/>
      <c r="O13" s="196"/>
      <c r="P13" s="140"/>
      <c r="Q13" s="197"/>
      <c r="R13" s="2"/>
      <c r="X13" s="363"/>
      <c r="Y13" s="198"/>
      <c r="AA13" s="271"/>
      <c r="AB13" s="190"/>
    </row>
    <row r="14" spans="1:28" s="16" customFormat="1" ht="67.5" customHeight="1" x14ac:dyDescent="0.3">
      <c r="A14" s="148">
        <f>'Unit Data from Audit Worksheet'!A16</f>
        <v>630</v>
      </c>
      <c r="B14" s="152" t="str">
        <f>'Unit Data from Audit Worksheet'!C16</f>
        <v>Net Position-Governmental Activities</v>
      </c>
      <c r="C14" s="151" t="str">
        <f>'Unit Data from Audit Worksheet'!D16</f>
        <v>Please enter any current liabilities that are payable from restricted assets and included in account 626 above</v>
      </c>
      <c r="D14" s="68"/>
      <c r="E14" s="168">
        <f>'Unit Data from Audit Worksheet'!F16</f>
        <v>0</v>
      </c>
      <c r="F14" s="154"/>
      <c r="G14" s="144"/>
      <c r="H14" s="154"/>
      <c r="I14" s="21"/>
      <c r="J14" s="153">
        <v>630</v>
      </c>
      <c r="K14" s="134" t="s">
        <v>149</v>
      </c>
      <c r="L14" s="199">
        <f t="shared" si="0"/>
        <v>0</v>
      </c>
      <c r="M14"/>
      <c r="N14" s="114"/>
      <c r="O14" s="196"/>
      <c r="P14" s="140"/>
      <c r="Q14" s="197"/>
      <c r="R14" s="2"/>
      <c r="X14" s="363"/>
      <c r="Y14" s="198"/>
      <c r="AA14" s="271"/>
      <c r="AB14" s="190"/>
    </row>
    <row r="15" spans="1:28" s="16" customFormat="1" ht="102.75" customHeight="1" x14ac:dyDescent="0.3">
      <c r="A15" s="148">
        <f>'Unit Data from Audit Worksheet'!A17</f>
        <v>631</v>
      </c>
      <c r="B15" s="160" t="str">
        <f>'Unit Data from Audit Worksheet'!C17</f>
        <v>Net Position-Governmental Activities</v>
      </c>
      <c r="C15" s="145" t="str">
        <f>'Unit Data from Audit Worksheet'!D17</f>
        <v>Please enter any OPEB liabilities that are classified as current liabilities and included in account 626 above (amounts entered should agree to the current amount included in the changes to long-term debt note)</v>
      </c>
      <c r="D15" s="68"/>
      <c r="E15" s="168">
        <f>'Unit Data from Audit Worksheet'!F17</f>
        <v>0</v>
      </c>
      <c r="F15" s="154"/>
      <c r="G15" s="144"/>
      <c r="H15" s="154"/>
      <c r="I15" s="21"/>
      <c r="J15" s="153">
        <v>631</v>
      </c>
      <c r="K15" s="134" t="s">
        <v>148</v>
      </c>
      <c r="L15" s="199">
        <f t="shared" si="0"/>
        <v>0</v>
      </c>
      <c r="M15"/>
      <c r="N15" s="114"/>
      <c r="O15" s="196"/>
      <c r="P15" s="140"/>
      <c r="Q15" s="197"/>
      <c r="R15" s="2"/>
      <c r="X15" s="363"/>
      <c r="Y15" s="198"/>
      <c r="AA15" s="271"/>
      <c r="AB15" s="190"/>
    </row>
    <row r="16" spans="1:28" ht="70.8" customHeight="1" x14ac:dyDescent="0.3">
      <c r="A16" s="362">
        <f>'Unit Data from Audit Worksheet'!A18</f>
        <v>338</v>
      </c>
      <c r="B16" s="160" t="str">
        <f>'Unit Data from Audit Worksheet'!C18</f>
        <v>Net Position-Governmental Activities</v>
      </c>
      <c r="C16" s="147" t="str">
        <f>'Unit Data from Audit Worksheet'!D18</f>
        <v>Total Liabilities and total deferred inflows</v>
      </c>
      <c r="D16" s="68"/>
      <c r="E16" s="95">
        <f>'Unit Data from Audit Worksheet'!F18</f>
        <v>0</v>
      </c>
      <c r="F16" s="85" t="str">
        <f>IF(L10&gt;L16,"Please review accounts 626 greater than 338","")</f>
        <v/>
      </c>
      <c r="G16" s="43"/>
      <c r="H16" s="158"/>
      <c r="I16" s="21"/>
      <c r="J16" s="71">
        <v>338</v>
      </c>
      <c r="K16" s="72" t="s">
        <v>34</v>
      </c>
      <c r="L16" s="194">
        <f>IF(D16="",E16,D16)+IF(D9="",E9,D9)</f>
        <v>0</v>
      </c>
      <c r="N16" s="49" t="s">
        <v>109</v>
      </c>
      <c r="P16" s="137"/>
      <c r="X16" s="363"/>
      <c r="Y16" s="190"/>
      <c r="AA16" s="271"/>
      <c r="AB16" s="190"/>
    </row>
    <row r="17" spans="1:28" ht="106.2" customHeight="1" x14ac:dyDescent="0.3">
      <c r="A17" s="148">
        <f>'Unit Data from Audit Worksheet'!A19</f>
        <v>335</v>
      </c>
      <c r="B17" s="160" t="str">
        <f>'Unit Data from Audit Worksheet'!C19</f>
        <v>Net Position-Governmental Activities</v>
      </c>
      <c r="C17" s="147" t="str">
        <f>'Unit Data from Audit Worksheet'!D19</f>
        <v>Unearned revenues that were included in current liabilities in your audit report or entered in acct # 626 above. 
Exclude - unearned revenues that are listed in deferred inflows.</v>
      </c>
      <c r="D17" s="68"/>
      <c r="E17" s="165">
        <f>'Unit Data from Audit Worksheet'!F19</f>
        <v>0</v>
      </c>
      <c r="F17" s="159">
        <f>IF(L17&lt;0,"Error: Enter as a positive.",)</f>
        <v>0</v>
      </c>
      <c r="G17" s="161"/>
      <c r="H17" s="158"/>
      <c r="I17" s="21"/>
      <c r="J17" s="157">
        <v>335</v>
      </c>
      <c r="K17" s="156" t="s">
        <v>35</v>
      </c>
      <c r="L17" s="193">
        <f>IF(D17="",E17,D17)</f>
        <v>0</v>
      </c>
      <c r="P17" s="138"/>
      <c r="X17" s="363"/>
      <c r="Y17" s="190"/>
      <c r="AA17" s="271"/>
      <c r="AB17" s="190"/>
    </row>
    <row r="18" spans="1:28" ht="32.4" customHeight="1" x14ac:dyDescent="0.3">
      <c r="A18" s="148">
        <f>'Unit Data from Audit Worksheet'!A20</f>
        <v>252</v>
      </c>
      <c r="B18" s="160" t="str">
        <f>'Unit Data from Audit Worksheet'!C20</f>
        <v>Net Position-Governmental Activities</v>
      </c>
      <c r="C18" s="147" t="str">
        <f>'Unit Data from Audit Worksheet'!D20</f>
        <v xml:space="preserve"> Total Net investment in capital assets</v>
      </c>
      <c r="D18" s="68"/>
      <c r="E18" s="165">
        <f>'Unit Data from Audit Worksheet'!F20</f>
        <v>0</v>
      </c>
      <c r="F18" s="159"/>
      <c r="G18" s="161"/>
      <c r="H18" s="158"/>
      <c r="I18" s="21"/>
      <c r="J18" s="157">
        <v>252</v>
      </c>
      <c r="K18" s="156" t="s">
        <v>28</v>
      </c>
      <c r="L18" s="193">
        <f t="shared" ref="L18:L37" si="1">IF(D18="",E18,D18)</f>
        <v>0</v>
      </c>
      <c r="O18" s="200" t="e">
        <f>'Unit Data from Audit Worksheet'!E20</f>
        <v>#N/A</v>
      </c>
      <c r="P18" s="138"/>
      <c r="X18" s="363"/>
      <c r="Y18" s="190"/>
      <c r="AA18" s="271"/>
      <c r="AB18" s="190"/>
    </row>
    <row r="19" spans="1:28" ht="31.8" customHeight="1" x14ac:dyDescent="0.3">
      <c r="A19" s="148">
        <f>'Unit Data from Audit Worksheet'!A21</f>
        <v>253</v>
      </c>
      <c r="B19" s="160" t="str">
        <f>'Unit Data from Audit Worksheet'!C21</f>
        <v>Net Position-Governmental Activities</v>
      </c>
      <c r="C19" s="147" t="str">
        <f>'Unit Data from Audit Worksheet'!D21</f>
        <v xml:space="preserve"> Total Net Position, Restricted</v>
      </c>
      <c r="D19" s="68"/>
      <c r="E19" s="165">
        <f>'Unit Data from Audit Worksheet'!F21</f>
        <v>0</v>
      </c>
      <c r="F19" s="159"/>
      <c r="G19" s="161"/>
      <c r="H19" s="158"/>
      <c r="I19" s="21"/>
      <c r="J19" s="157">
        <v>253</v>
      </c>
      <c r="K19" s="156" t="s">
        <v>29</v>
      </c>
      <c r="L19" s="193">
        <f t="shared" si="1"/>
        <v>0</v>
      </c>
      <c r="O19" s="200" t="e">
        <f>'Unit Data from Audit Worksheet'!E21</f>
        <v>#N/A</v>
      </c>
      <c r="P19" s="138"/>
      <c r="X19" s="363"/>
      <c r="Y19" s="190"/>
      <c r="AA19" s="271"/>
      <c r="AB19" s="190"/>
    </row>
    <row r="20" spans="1:28" ht="73.5" customHeight="1" x14ac:dyDescent="0.3">
      <c r="A20" s="148">
        <f>'Unit Data from Audit Worksheet'!A22</f>
        <v>254</v>
      </c>
      <c r="B20" s="160" t="str">
        <f>'Unit Data from Audit Worksheet'!C22</f>
        <v>Net Position-Governmental Activities</v>
      </c>
      <c r="C20" s="147" t="str">
        <f>'Unit Data from Audit Worksheet'!D22</f>
        <v>Total Net Position, Unrestricted - enter negative unrestricted net position as a negative)</v>
      </c>
      <c r="D20" s="68"/>
      <c r="E20" s="165">
        <f>'Unit Data from Audit Worksheet'!F22</f>
        <v>0</v>
      </c>
      <c r="F20" s="159">
        <f>IF((L7-L16-L18-L19-L20)=0,,"Error: Total assets and deferred outflows less total liabilities and deferred inflows do not equal total net position accts 385-338-252-253-254")</f>
        <v>0</v>
      </c>
      <c r="G20" s="58">
        <f>+L7-L16-L18-L19-L20</f>
        <v>0</v>
      </c>
      <c r="H20" s="158"/>
      <c r="I20" s="21"/>
      <c r="J20" s="157">
        <v>254</v>
      </c>
      <c r="K20" s="156" t="s">
        <v>30</v>
      </c>
      <c r="L20" s="193">
        <f t="shared" si="1"/>
        <v>0</v>
      </c>
      <c r="O20" s="200" t="e">
        <f>'Unit Data from Audit Worksheet'!E22</f>
        <v>#N/A</v>
      </c>
      <c r="P20" s="138"/>
      <c r="X20" s="363"/>
      <c r="Y20" s="190"/>
      <c r="AA20" s="271"/>
      <c r="AB20" s="190"/>
    </row>
    <row r="21" spans="1:28" ht="51.75" customHeight="1" x14ac:dyDescent="0.3">
      <c r="A21" s="148">
        <f>'Unit Data from Audit Worksheet'!A24</f>
        <v>502</v>
      </c>
      <c r="B21" s="160" t="str">
        <f>'Unit Data from Audit Worksheet'!C24</f>
        <v>Net Position-Business Activities</v>
      </c>
      <c r="C21" s="147" t="str">
        <f>'Unit Data from Audit Worksheet'!D24</f>
        <v xml:space="preserve">All unrestricted Cash and investments. 
Exclude restricted cash and cash held by a third party. </v>
      </c>
      <c r="D21" s="68"/>
      <c r="E21" s="165">
        <f>'Unit Data from Audit Worksheet'!F24</f>
        <v>0</v>
      </c>
      <c r="F21" s="159">
        <f>IF(L21&lt;0,"Error: Number is normally positive.",)</f>
        <v>0</v>
      </c>
      <c r="G21" s="161"/>
      <c r="H21" s="158"/>
      <c r="I21" s="21"/>
      <c r="J21" s="157">
        <v>502</v>
      </c>
      <c r="K21" s="156" t="s">
        <v>70</v>
      </c>
      <c r="L21" s="193">
        <f t="shared" si="1"/>
        <v>0</v>
      </c>
      <c r="P21" s="138"/>
      <c r="X21" s="363"/>
      <c r="Y21" s="190"/>
      <c r="AA21" s="271"/>
      <c r="AB21" s="190"/>
    </row>
    <row r="22" spans="1:28" ht="40.5" customHeight="1" x14ac:dyDescent="0.3">
      <c r="A22" s="148">
        <f>'Unit Data from Audit Worksheet'!A25</f>
        <v>503</v>
      </c>
      <c r="B22" s="160" t="str">
        <f>'Unit Data from Audit Worksheet'!C25</f>
        <v>Net Position-Business Activities</v>
      </c>
      <c r="C22" s="147" t="str">
        <f>'Unit Data from Audit Worksheet'!D25</f>
        <v>All restricted Cash and investments</v>
      </c>
      <c r="D22" s="68"/>
      <c r="E22" s="165">
        <f>'Unit Data from Audit Worksheet'!F25</f>
        <v>0</v>
      </c>
      <c r="F22" s="159">
        <f>IF(L22&lt;0,"Error: Number is normally positive.",)</f>
        <v>0</v>
      </c>
      <c r="G22" s="161"/>
      <c r="H22" s="158"/>
      <c r="I22" s="21"/>
      <c r="J22" s="157">
        <v>503</v>
      </c>
      <c r="K22" s="156" t="s">
        <v>71</v>
      </c>
      <c r="L22" s="193">
        <f t="shared" si="1"/>
        <v>0</v>
      </c>
      <c r="P22" s="138"/>
      <c r="X22" s="363"/>
      <c r="Y22" s="190"/>
      <c r="AA22" s="271"/>
      <c r="AB22" s="190"/>
    </row>
    <row r="23" spans="1:28" ht="39" customHeight="1" x14ac:dyDescent="0.3">
      <c r="A23" s="148">
        <f>'Unit Data from Audit Worksheet'!A27</f>
        <v>388</v>
      </c>
      <c r="B23" s="160" t="str">
        <f>'Unit Data from Audit Worksheet'!C27</f>
        <v>Statement of Activities - Governmental</v>
      </c>
      <c r="C23" s="147" t="str">
        <f>'Unit Data from Audit Worksheet'!D27</f>
        <v>Total Expenses</v>
      </c>
      <c r="D23" s="68"/>
      <c r="E23" s="165">
        <f>'Unit Data from Audit Worksheet'!F27</f>
        <v>0</v>
      </c>
      <c r="F23" s="159">
        <f t="shared" ref="F23:F28" si="2">IF(L23&lt;0,"Error: Number is normally positive.",)</f>
        <v>0</v>
      </c>
      <c r="G23" s="161"/>
      <c r="H23" s="158"/>
      <c r="I23" s="21"/>
      <c r="J23" s="157">
        <v>388</v>
      </c>
      <c r="K23" s="156" t="s">
        <v>72</v>
      </c>
      <c r="L23" s="193">
        <f t="shared" si="1"/>
        <v>0</v>
      </c>
      <c r="P23" s="138"/>
      <c r="X23" s="363"/>
      <c r="Y23" s="190"/>
      <c r="AA23" s="271"/>
      <c r="AB23" s="190"/>
    </row>
    <row r="24" spans="1:28" ht="39" customHeight="1" x14ac:dyDescent="0.3">
      <c r="A24" s="148">
        <f>'Unit Data from Audit Worksheet'!A28</f>
        <v>339</v>
      </c>
      <c r="B24" s="160" t="str">
        <f>'Unit Data from Audit Worksheet'!C28</f>
        <v>Statement of Activities - Governmental</v>
      </c>
      <c r="C24" s="147" t="str">
        <f>'Unit Data from Audit Worksheet'!D28</f>
        <v xml:space="preserve">Charges for services </v>
      </c>
      <c r="D24" s="68"/>
      <c r="E24" s="165">
        <f>'Unit Data from Audit Worksheet'!F28</f>
        <v>0</v>
      </c>
      <c r="F24" s="159">
        <f t="shared" si="2"/>
        <v>0</v>
      </c>
      <c r="G24" s="161"/>
      <c r="H24" s="158"/>
      <c r="I24" s="21"/>
      <c r="J24" s="157">
        <v>339</v>
      </c>
      <c r="K24" s="156" t="s">
        <v>73</v>
      </c>
      <c r="L24" s="193">
        <f t="shared" si="1"/>
        <v>0</v>
      </c>
      <c r="P24" s="138"/>
      <c r="X24" s="363"/>
      <c r="Y24" s="190"/>
      <c r="AA24" s="271"/>
      <c r="AB24" s="190"/>
    </row>
    <row r="25" spans="1:28" ht="39" customHeight="1" x14ac:dyDescent="0.3">
      <c r="A25" s="148">
        <f>'Unit Data from Audit Worksheet'!A29</f>
        <v>504</v>
      </c>
      <c r="B25" s="160" t="str">
        <f>'Unit Data from Audit Worksheet'!C29</f>
        <v>Statement of Activities - Governmental</v>
      </c>
      <c r="C25" s="147" t="str">
        <f>'Unit Data from Audit Worksheet'!D29</f>
        <v>Operating grants and contributions</v>
      </c>
      <c r="D25" s="68"/>
      <c r="E25" s="165">
        <f>'Unit Data from Audit Worksheet'!F29</f>
        <v>0</v>
      </c>
      <c r="F25" s="159">
        <f t="shared" si="2"/>
        <v>0</v>
      </c>
      <c r="G25" s="161"/>
      <c r="H25" s="158"/>
      <c r="I25" s="21"/>
      <c r="J25" s="157">
        <v>504</v>
      </c>
      <c r="K25" s="156" t="s">
        <v>74</v>
      </c>
      <c r="L25" s="193">
        <f t="shared" si="1"/>
        <v>0</v>
      </c>
      <c r="P25" s="138"/>
      <c r="X25" s="363"/>
      <c r="Y25" s="190"/>
      <c r="AA25" s="271"/>
      <c r="AB25" s="190"/>
    </row>
    <row r="26" spans="1:28" ht="39" customHeight="1" x14ac:dyDescent="0.3">
      <c r="A26" s="148">
        <f>'Unit Data from Audit Worksheet'!A30</f>
        <v>505</v>
      </c>
      <c r="B26" s="160" t="str">
        <f>'Unit Data from Audit Worksheet'!C30</f>
        <v>Statement of Activities - Governmental</v>
      </c>
      <c r="C26" s="147" t="str">
        <f>'Unit Data from Audit Worksheet'!D30</f>
        <v>Capital grants and contributions</v>
      </c>
      <c r="D26" s="68"/>
      <c r="E26" s="165">
        <f>'Unit Data from Audit Worksheet'!F30</f>
        <v>0</v>
      </c>
      <c r="F26" s="159">
        <f t="shared" si="2"/>
        <v>0</v>
      </c>
      <c r="G26" s="161"/>
      <c r="H26" s="158"/>
      <c r="I26" s="21"/>
      <c r="J26" s="157">
        <v>505</v>
      </c>
      <c r="K26" s="156" t="s">
        <v>75</v>
      </c>
      <c r="L26" s="193">
        <f t="shared" si="1"/>
        <v>0</v>
      </c>
      <c r="P26" s="138"/>
      <c r="X26" s="363"/>
      <c r="Y26" s="190"/>
      <c r="AA26" s="271"/>
      <c r="AB26" s="190"/>
    </row>
    <row r="27" spans="1:28" ht="82.5" customHeight="1" x14ac:dyDescent="0.3">
      <c r="A27" s="148">
        <f>'Unit Data from Audit Worksheet'!A31</f>
        <v>341</v>
      </c>
      <c r="B27" s="160" t="str">
        <f>'Unit Data from Audit Worksheet'!C31</f>
        <v>Statement of Activities - Governmental</v>
      </c>
      <c r="C27" s="147" t="str">
        <f>'Unit Data from Audit Worksheet'!D31</f>
        <v>Total General revenues
Exclude: transfers-in or out,
                 special items,
                 extraordinary amounts</v>
      </c>
      <c r="D27" s="68"/>
      <c r="E27" s="165">
        <f>'Unit Data from Audit Worksheet'!F31</f>
        <v>0</v>
      </c>
      <c r="F27" s="159">
        <f t="shared" si="2"/>
        <v>0</v>
      </c>
      <c r="G27" s="161"/>
      <c r="H27" s="158"/>
      <c r="I27" s="21"/>
      <c r="J27" s="157">
        <v>341</v>
      </c>
      <c r="K27" s="156" t="s">
        <v>76</v>
      </c>
      <c r="L27" s="193">
        <f t="shared" si="1"/>
        <v>0</v>
      </c>
      <c r="P27" s="138"/>
      <c r="X27" s="363"/>
      <c r="Y27" s="190"/>
      <c r="AA27" s="271"/>
      <c r="AB27" s="190"/>
    </row>
    <row r="28" spans="1:28" ht="82.5" customHeight="1" x14ac:dyDescent="0.3">
      <c r="A28" s="148">
        <f>'Unit Data from Audit Worksheet'!A32</f>
        <v>386</v>
      </c>
      <c r="B28" s="160" t="str">
        <f>'Unit Data from Audit Worksheet'!C32</f>
        <v>Statement of Activities - Governmental</v>
      </c>
      <c r="C28" s="147" t="str">
        <f>'Unit Data from Audit Worksheet'!D32</f>
        <v>Total Transfers in    (Preference is that transfers-in  are not netted against transfers-out)</v>
      </c>
      <c r="D28" s="68"/>
      <c r="E28" s="165">
        <f>'Unit Data from Audit Worksheet'!F32</f>
        <v>0</v>
      </c>
      <c r="F28" s="159">
        <f t="shared" si="2"/>
        <v>0</v>
      </c>
      <c r="G28" s="161"/>
      <c r="H28" s="158"/>
      <c r="I28" s="21"/>
      <c r="J28" s="157">
        <v>386</v>
      </c>
      <c r="K28" s="156" t="s">
        <v>77</v>
      </c>
      <c r="L28" s="193">
        <f t="shared" si="1"/>
        <v>0</v>
      </c>
      <c r="P28" s="138"/>
      <c r="X28" s="363"/>
      <c r="Y28" s="190"/>
      <c r="AA28" s="271"/>
      <c r="AB28" s="190"/>
    </row>
    <row r="29" spans="1:28" ht="82.5" customHeight="1" x14ac:dyDescent="0.3">
      <c r="A29" s="148">
        <f>'Unit Data from Audit Worksheet'!A33</f>
        <v>387</v>
      </c>
      <c r="B29" s="160" t="str">
        <f>'Unit Data from Audit Worksheet'!C33</f>
        <v>Statement of Activities - Governmental</v>
      </c>
      <c r="C29" s="147" t="str">
        <f>'Unit Data from Audit Worksheet'!D33</f>
        <v>Total Transfers out    (Preference is that transfers-in  are not netted against transfers-out)</v>
      </c>
      <c r="D29" s="68"/>
      <c r="E29" s="165">
        <f>'Unit Data from Audit Worksheet'!F33</f>
        <v>0</v>
      </c>
      <c r="F29" s="159">
        <f>IF(L29&lt;0,"Error: Enter as a positive.",)</f>
        <v>0</v>
      </c>
      <c r="G29" s="161"/>
      <c r="H29" s="158"/>
      <c r="I29" s="21"/>
      <c r="J29" s="157">
        <v>387</v>
      </c>
      <c r="K29" s="156" t="s">
        <v>78</v>
      </c>
      <c r="L29" s="193">
        <f t="shared" si="1"/>
        <v>0</v>
      </c>
      <c r="P29" s="138"/>
      <c r="X29" s="363"/>
      <c r="Y29" s="190"/>
      <c r="AA29" s="271"/>
      <c r="AB29" s="190"/>
    </row>
    <row r="30" spans="1:28" ht="82.5" customHeight="1" x14ac:dyDescent="0.3">
      <c r="A30" s="148">
        <f>'Unit Data from Audit Worksheet'!A34</f>
        <v>389</v>
      </c>
      <c r="B30" s="160" t="str">
        <f>'Unit Data from Audit Worksheet'!C34</f>
        <v>Statement of Activities - Governmental</v>
      </c>
      <c r="C30" s="147" t="str">
        <f>'Unit Data from Audit Worksheet'!D34</f>
        <v>Total Special and Extraordinary items.    (Amounts that increase net position are recorded as positive and amounts that decrease net position are recorded as negative)</v>
      </c>
      <c r="D30" s="68"/>
      <c r="E30" s="165">
        <f>'Unit Data from Audit Worksheet'!F34</f>
        <v>0</v>
      </c>
      <c r="F30" s="159"/>
      <c r="G30" s="161"/>
      <c r="H30" s="158"/>
      <c r="I30" s="21"/>
      <c r="J30" s="157">
        <v>389</v>
      </c>
      <c r="K30" s="156" t="s">
        <v>79</v>
      </c>
      <c r="L30" s="193">
        <f t="shared" si="1"/>
        <v>0</v>
      </c>
      <c r="N30" s="201"/>
      <c r="P30" s="138"/>
      <c r="X30" s="363"/>
      <c r="Y30" s="190"/>
      <c r="AA30" s="271"/>
      <c r="AB30" s="190"/>
    </row>
    <row r="31" spans="1:28" ht="79.5" customHeight="1" x14ac:dyDescent="0.3">
      <c r="A31" s="148">
        <f>'Unit Data from Audit Worksheet'!A35</f>
        <v>255</v>
      </c>
      <c r="B31" s="160" t="str">
        <f>'Unit Data from Audit Worksheet'!C35</f>
        <v>Statement of Activities - Governmental</v>
      </c>
      <c r="C31" s="147" t="str">
        <f>'Unit Data from Audit Worksheet'!D35</f>
        <v>Total Change in net position - (Increase in net position is recorded as a positive and a decrease in net position is recorded as a negative)</v>
      </c>
      <c r="D31" s="68"/>
      <c r="E31" s="165">
        <f>'Unit Data from Audit Worksheet'!F35</f>
        <v>0</v>
      </c>
      <c r="F31" s="159">
        <f>IF((L24+L25+L26+L27+L28-L29+L30-L23-L31)=0,,"Total revenues less total expenses do not equal total change in net position. Acct 339+504+505+341+386-387+389-388-255=0")</f>
        <v>0</v>
      </c>
      <c r="G31" s="57">
        <f>L24+L25+L26+L27+L28-L29+L30-L23-L31</f>
        <v>0</v>
      </c>
      <c r="H31" s="158"/>
      <c r="I31" s="21"/>
      <c r="J31" s="157">
        <v>255</v>
      </c>
      <c r="K31" s="156" t="s">
        <v>80</v>
      </c>
      <c r="L31" s="193">
        <f t="shared" si="1"/>
        <v>0</v>
      </c>
      <c r="O31" s="200" t="e">
        <f>'Unit Data from Audit Worksheet'!E35</f>
        <v>#N/A</v>
      </c>
      <c r="P31" s="138"/>
      <c r="X31" s="363"/>
      <c r="Y31" s="190"/>
      <c r="AA31" s="271"/>
      <c r="AB31" s="190"/>
    </row>
    <row r="32" spans="1:28" ht="89.25" customHeight="1" x14ac:dyDescent="0.3">
      <c r="A32" s="148">
        <f>'Unit Data from Audit Worksheet'!A36</f>
        <v>376</v>
      </c>
      <c r="B32" s="160" t="str">
        <f>'Unit Data from Audit Worksheet'!C36</f>
        <v>Statement of Activities - Governmental</v>
      </c>
      <c r="C32" s="147" t="str">
        <f>'Unit Data from Audit Worksheet'!D36</f>
        <v>Any adjustment to beginning net position including rounding, prior period adjustments and restatements.   (Increases to net position are positive; decreases to net position are negative)</v>
      </c>
      <c r="D32" s="68"/>
      <c r="E32" s="165">
        <f>'Unit Data from Audit Worksheet'!F36</f>
        <v>0</v>
      </c>
      <c r="F32" s="56" t="e">
        <f>IF(L18+L19+L20-L31-L32=O18+O19+O20,,"Beginning Balance does not agree with our records acct (252+253+254-255-376=PY252+PY253+PY254)")</f>
        <v>#N/A</v>
      </c>
      <c r="G32" s="677" t="e">
        <f>L18+L19+L20-L31-L32-(O18+O19+O20)</f>
        <v>#N/A</v>
      </c>
      <c r="H32" s="158" t="e">
        <f>'Unit Data from Audit Worksheet'!I36</f>
        <v>#N/A</v>
      </c>
      <c r="I32" s="21"/>
      <c r="J32" s="157">
        <v>376</v>
      </c>
      <c r="K32" s="156" t="s">
        <v>31</v>
      </c>
      <c r="L32" s="193">
        <f t="shared" si="1"/>
        <v>0</v>
      </c>
      <c r="O32" s="200" t="e">
        <f>'Unit Data from Audit Worksheet'!E36</f>
        <v>#N/A</v>
      </c>
      <c r="P32" s="138"/>
      <c r="R32" s="269"/>
      <c r="S32" s="269"/>
      <c r="T32" s="269"/>
      <c r="U32" s="269"/>
      <c r="V32" s="269"/>
      <c r="W32" s="269"/>
      <c r="X32" s="363"/>
      <c r="Y32" s="190"/>
      <c r="Z32" s="269"/>
      <c r="AA32" s="271"/>
      <c r="AB32" s="190"/>
    </row>
    <row r="33" spans="1:28" ht="90" customHeight="1" x14ac:dyDescent="0.3">
      <c r="A33" s="148">
        <f>'Unit Data from Audit Worksheet'!A38</f>
        <v>592</v>
      </c>
      <c r="B33" s="160" t="str">
        <f>'Unit Data from Audit Worksheet'!C38</f>
        <v>Statement of Activities - Business Activities</v>
      </c>
      <c r="C33" s="147" t="str">
        <f>'Unit Data from Audit Worksheet'!D38</f>
        <v>Total Change in net position Business Type 
(Increase in net position is recorded as a positive and a decrease in net position is recorded as a negative)</v>
      </c>
      <c r="D33" s="68"/>
      <c r="E33" s="165">
        <f>'Unit Data from Audit Worksheet'!F38</f>
        <v>0</v>
      </c>
      <c r="F33" s="159"/>
      <c r="G33" s="161"/>
      <c r="H33" s="158"/>
      <c r="I33" s="21"/>
      <c r="J33" s="157">
        <v>592</v>
      </c>
      <c r="K33" s="156" t="s">
        <v>128</v>
      </c>
      <c r="L33" s="193">
        <f t="shared" si="1"/>
        <v>0</v>
      </c>
      <c r="O33" s="200"/>
      <c r="P33" s="138"/>
      <c r="R33" s="269"/>
      <c r="S33" s="269"/>
      <c r="T33" s="269"/>
      <c r="U33" s="269"/>
      <c r="V33" s="269"/>
      <c r="W33" s="269"/>
      <c r="X33" s="363"/>
      <c r="Y33" s="190"/>
      <c r="Z33" s="269"/>
      <c r="AA33" s="271"/>
      <c r="AB33" s="190"/>
    </row>
    <row r="34" spans="1:28" ht="66" customHeight="1" x14ac:dyDescent="0.3">
      <c r="A34" s="148">
        <f>'Unit Data from Audit Worksheet'!A39</f>
        <v>591</v>
      </c>
      <c r="B34" s="160" t="str">
        <f>'Unit Data from Audit Worksheet'!C39</f>
        <v>Statement of Activities - Business Activities</v>
      </c>
      <c r="C34" s="147" t="str">
        <f>'Unit Data from Audit Worksheet'!D39</f>
        <v>Total Expenses - Exclude Transfers</v>
      </c>
      <c r="D34" s="68"/>
      <c r="E34" s="165">
        <f>'Unit Data from Audit Worksheet'!F39</f>
        <v>0</v>
      </c>
      <c r="F34" s="159">
        <f>IF(L34&lt;0,"Error: Enter as a positive.",)</f>
        <v>0</v>
      </c>
      <c r="G34" s="161"/>
      <c r="H34" s="158"/>
      <c r="I34" s="21"/>
      <c r="J34" s="157">
        <v>591</v>
      </c>
      <c r="K34" s="156" t="s">
        <v>127</v>
      </c>
      <c r="L34" s="199">
        <f t="shared" si="1"/>
        <v>0</v>
      </c>
      <c r="O34" s="200"/>
      <c r="P34" s="138"/>
      <c r="R34" s="269"/>
      <c r="S34" s="269"/>
      <c r="T34" s="269"/>
      <c r="U34" s="269"/>
      <c r="V34" s="269"/>
      <c r="W34" s="269"/>
      <c r="X34" s="363"/>
      <c r="Y34" s="190"/>
      <c r="Z34" s="269"/>
      <c r="AA34" s="271"/>
      <c r="AB34" s="190"/>
    </row>
    <row r="35" spans="1:28" s="271" customFormat="1" ht="66" customHeight="1" x14ac:dyDescent="0.3">
      <c r="A35" s="207">
        <f>'Unit Data from Audit Worksheet'!A45</f>
        <v>1072</v>
      </c>
      <c r="B35" s="163" t="str">
        <f>'Unit Data from Audit Worksheet'!C45</f>
        <v>Revenue, Expenses &amp; Changes in Fund Net Position</v>
      </c>
      <c r="C35" s="208" t="str">
        <f>'Unit Data from Audit Worksheet'!D45</f>
        <v>All Proprietary Funds -total of all expenses excluding transfers out</v>
      </c>
      <c r="D35" s="68"/>
      <c r="E35" s="166">
        <f>'Unit Data from Audit Worksheet'!F45</f>
        <v>0</v>
      </c>
      <c r="F35" s="159"/>
      <c r="G35" s="161"/>
      <c r="H35" s="158"/>
      <c r="I35" s="21"/>
      <c r="J35" s="170">
        <v>1072</v>
      </c>
      <c r="K35" s="80" t="s">
        <v>804</v>
      </c>
      <c r="L35" s="209">
        <f t="shared" si="1"/>
        <v>0</v>
      </c>
      <c r="M35" s="125"/>
      <c r="O35" s="200"/>
      <c r="P35" s="139"/>
      <c r="Q35" s="183"/>
      <c r="X35" s="363"/>
      <c r="Y35" s="190"/>
      <c r="AB35" s="190"/>
    </row>
    <row r="36" spans="1:28" s="271" customFormat="1" ht="66" customHeight="1" x14ac:dyDescent="0.3">
      <c r="A36" s="207">
        <f>'Unit Data from Audit Worksheet'!A46</f>
        <v>1073</v>
      </c>
      <c r="B36" s="163" t="str">
        <f>'Unit Data from Audit Worksheet'!C46</f>
        <v>Revenue, Expenses &amp; Changes in Fund Net Position</v>
      </c>
      <c r="C36" s="208" t="str">
        <f>'Unit Data from Audit Worksheet'!D46</f>
        <v>All Proprietary Funds -Depreciation and amortization expense</v>
      </c>
      <c r="D36" s="68"/>
      <c r="E36" s="166">
        <f>'Unit Data from Audit Worksheet'!F46</f>
        <v>0</v>
      </c>
      <c r="F36" s="159"/>
      <c r="G36" s="161"/>
      <c r="H36" s="158"/>
      <c r="I36" s="21"/>
      <c r="J36" s="170">
        <v>1073</v>
      </c>
      <c r="K36" s="80" t="s">
        <v>805</v>
      </c>
      <c r="L36" s="209">
        <f t="shared" si="1"/>
        <v>0</v>
      </c>
      <c r="M36" s="125"/>
      <c r="O36" s="200"/>
      <c r="P36" s="139"/>
      <c r="Q36" s="183"/>
      <c r="X36" s="363"/>
      <c r="Y36" s="190"/>
      <c r="AB36" s="190"/>
    </row>
    <row r="37" spans="1:28" s="271" customFormat="1" ht="66" customHeight="1" x14ac:dyDescent="0.3">
      <c r="A37" s="207">
        <f>'Unit Data from Audit Worksheet'!A47</f>
        <v>1074</v>
      </c>
      <c r="B37" s="163" t="str">
        <f>'Unit Data from Audit Worksheet'!C47</f>
        <v>Cash Flow Statement</v>
      </c>
      <c r="C37" s="208" t="str">
        <f>'Unit Data from Audit Worksheet'!D47</f>
        <v>All Proprietary Funds -Principal paid on long-term debt.  Amount should be reduced by principal payments for debt refunding.</v>
      </c>
      <c r="D37" s="68"/>
      <c r="E37" s="166">
        <f>'Unit Data from Audit Worksheet'!F47</f>
        <v>0</v>
      </c>
      <c r="F37" s="159"/>
      <c r="G37" s="161"/>
      <c r="H37" s="158"/>
      <c r="I37" s="21"/>
      <c r="J37" s="170">
        <v>1074</v>
      </c>
      <c r="K37" s="80" t="s">
        <v>807</v>
      </c>
      <c r="L37" s="209">
        <f t="shared" si="1"/>
        <v>0</v>
      </c>
      <c r="M37" s="125"/>
      <c r="O37" s="200"/>
      <c r="P37" s="139"/>
      <c r="Q37" s="183"/>
      <c r="X37" s="363"/>
      <c r="Y37" s="190"/>
      <c r="AB37" s="190"/>
    </row>
    <row r="38" spans="1:28" ht="54" customHeight="1" x14ac:dyDescent="0.3">
      <c r="A38" s="148">
        <f>'Unit Data from Audit Worksheet'!A49</f>
        <v>506</v>
      </c>
      <c r="B38" s="32" t="str">
        <f>'Unit Data from Audit Worksheet'!C49</f>
        <v>General Fund-Balance Sheet</v>
      </c>
      <c r="C38" s="202" t="str">
        <f>'Unit Data from Audit Worksheet'!D49</f>
        <v xml:space="preserve">All unrestricted cash and investments.  
Exclude restricted cash and cash held by a third party. </v>
      </c>
      <c r="D38" s="68"/>
      <c r="E38" s="97">
        <f>'Unit Data from Audit Worksheet'!F49</f>
        <v>0</v>
      </c>
      <c r="F38" s="20">
        <f>IF(L38&lt;0,"Error: Number is normally positive.",)</f>
        <v>0</v>
      </c>
      <c r="G38" s="44"/>
      <c r="H38" s="158"/>
      <c r="I38" s="21"/>
      <c r="J38" s="22">
        <v>506</v>
      </c>
      <c r="K38" s="156" t="s">
        <v>81</v>
      </c>
      <c r="L38" s="203">
        <f t="shared" ref="L38:L49" si="3">IF(D38="",E38,D38)</f>
        <v>0</v>
      </c>
      <c r="P38" s="139"/>
      <c r="X38" s="363"/>
      <c r="Y38" s="190"/>
      <c r="AA38" s="271"/>
      <c r="AB38" s="190"/>
    </row>
    <row r="39" spans="1:28" ht="45.75" customHeight="1" x14ac:dyDescent="0.3">
      <c r="A39" s="148">
        <f>'Unit Data from Audit Worksheet'!A50</f>
        <v>536</v>
      </c>
      <c r="B39" s="32" t="str">
        <f>'Unit Data from Audit Worksheet'!C50</f>
        <v>General Fund-Balance Sheet</v>
      </c>
      <c r="C39" s="202" t="str">
        <f>'Unit Data from Audit Worksheet'!D50</f>
        <v>All restricted cash and investments</v>
      </c>
      <c r="D39" s="68"/>
      <c r="E39" s="97">
        <f>'Unit Data from Audit Worksheet'!F50</f>
        <v>0</v>
      </c>
      <c r="F39" s="20">
        <f>IF(L39&lt;0,"Error: Number is normally positive.",)</f>
        <v>0</v>
      </c>
      <c r="G39" s="44"/>
      <c r="H39" s="158"/>
      <c r="I39" s="21"/>
      <c r="J39" s="22">
        <v>536</v>
      </c>
      <c r="K39" s="156" t="s">
        <v>82</v>
      </c>
      <c r="L39" s="203">
        <f t="shared" si="3"/>
        <v>0</v>
      </c>
      <c r="P39" s="140"/>
      <c r="Q39" s="197"/>
      <c r="S39" s="196"/>
      <c r="T39" s="196"/>
      <c r="U39" s="196"/>
      <c r="V39" s="196"/>
      <c r="W39" s="16"/>
      <c r="X39" s="363"/>
      <c r="Y39" s="190"/>
      <c r="Z39" s="16"/>
      <c r="AA39" s="271"/>
      <c r="AB39" s="190"/>
    </row>
    <row r="40" spans="1:28" ht="56.25" customHeight="1" x14ac:dyDescent="0.3">
      <c r="A40" s="148">
        <f>'Unit Data from Audit Worksheet'!A51</f>
        <v>586</v>
      </c>
      <c r="B40" s="160" t="str">
        <f>'Unit Data from Audit Worksheet'!C51</f>
        <v>General Fund-Balance Sheet</v>
      </c>
      <c r="C40" s="147" t="str">
        <f>'Unit Data from Audit Worksheet'!D51</f>
        <v>Advance To: Interfund loan receivable-portion of repayment plan longer than 12 months</v>
      </c>
      <c r="D40" s="91"/>
      <c r="E40" s="165">
        <f>'Unit Data from Audit Worksheet'!F51</f>
        <v>0</v>
      </c>
      <c r="F40" s="159"/>
      <c r="G40" s="161"/>
      <c r="H40" s="158"/>
      <c r="I40" s="21"/>
      <c r="J40" s="157">
        <v>586</v>
      </c>
      <c r="K40" s="147" t="s">
        <v>116</v>
      </c>
      <c r="L40" s="193">
        <f t="shared" si="3"/>
        <v>0</v>
      </c>
      <c r="P40" s="140"/>
      <c r="Q40" s="197"/>
      <c r="S40" s="196"/>
      <c r="T40" s="196"/>
      <c r="U40" s="196"/>
      <c r="V40" s="196"/>
      <c r="W40" s="16"/>
      <c r="X40" s="363"/>
      <c r="Y40" s="190"/>
      <c r="Z40" s="16"/>
      <c r="AA40" s="271"/>
      <c r="AB40" s="190"/>
    </row>
    <row r="41" spans="1:28" ht="40.799999999999997" customHeight="1" x14ac:dyDescent="0.3">
      <c r="A41" s="148">
        <f>'Unit Data from Audit Worksheet'!A52</f>
        <v>379</v>
      </c>
      <c r="B41" s="160" t="str">
        <f>'Unit Data from Audit Worksheet'!C52</f>
        <v>General Fund-Balance Sheet</v>
      </c>
      <c r="C41" s="147" t="str">
        <f>'Unit Data from Audit Worksheet'!D52</f>
        <v>Total Assets and deferred outflows</v>
      </c>
      <c r="D41" s="91"/>
      <c r="E41" s="165">
        <f>'Unit Data from Audit Worksheet'!F52</f>
        <v>0</v>
      </c>
      <c r="F41" s="53">
        <f>IF((L38+L39)&gt;L41,"Error: Please review accts (506+536)&gt;379",)</f>
        <v>0</v>
      </c>
      <c r="G41" s="161"/>
      <c r="H41" s="158"/>
      <c r="I41" s="21"/>
      <c r="J41" s="157">
        <v>379</v>
      </c>
      <c r="K41" s="156" t="s">
        <v>36</v>
      </c>
      <c r="L41" s="193">
        <f t="shared" si="3"/>
        <v>0</v>
      </c>
      <c r="P41" s="137"/>
      <c r="X41" s="363"/>
      <c r="Y41" s="190"/>
      <c r="AA41" s="271"/>
      <c r="AB41" s="190"/>
    </row>
    <row r="42" spans="1:28" ht="90.75" customHeight="1" x14ac:dyDescent="0.3">
      <c r="A42" s="148">
        <f>'Unit Data from Audit Worksheet'!A53</f>
        <v>4</v>
      </c>
      <c r="B42" s="32" t="str">
        <f>'Unit Data from Audit Worksheet'!C53</f>
        <v>General Fund-Balance Sheet</v>
      </c>
      <c r="C42" s="202" t="str">
        <f>'Unit Data from Audit Worksheet'!D53</f>
        <v>Current Liabilities (as reported on the Balance Sheet)
Exclude all deferred inflows. 
Include advance from(long-term portion of interfund loans)</v>
      </c>
      <c r="D42" s="91"/>
      <c r="E42" s="97">
        <f>'Unit Data from Audit Worksheet'!F53</f>
        <v>0</v>
      </c>
      <c r="F42" s="20">
        <f t="shared" ref="F42:F46" si="4">IF(L42&lt;0,"Error: Enter as a positive.",)</f>
        <v>0</v>
      </c>
      <c r="G42" s="44"/>
      <c r="H42" s="158"/>
      <c r="I42" s="21"/>
      <c r="J42" s="22">
        <v>4</v>
      </c>
      <c r="K42" s="156" t="s">
        <v>37</v>
      </c>
      <c r="L42" s="203">
        <f t="shared" si="3"/>
        <v>0</v>
      </c>
      <c r="P42" s="138"/>
      <c r="S42" s="16"/>
      <c r="T42" s="16"/>
      <c r="U42" s="16"/>
      <c r="V42" s="16"/>
      <c r="X42" s="363"/>
      <c r="Y42" s="190"/>
      <c r="Z42" s="16"/>
      <c r="AA42" s="271"/>
      <c r="AB42" s="190"/>
    </row>
    <row r="43" spans="1:28" ht="131.25" customHeight="1" x14ac:dyDescent="0.3">
      <c r="A43" s="148">
        <f>'Unit Data from Audit Worksheet'!A54</f>
        <v>5</v>
      </c>
      <c r="B43" s="32" t="str">
        <f>'Unit Data from Audit Worksheet'!C54</f>
        <v>General Fund-Balance Sheet</v>
      </c>
      <c r="C43" s="202" t="str">
        <f>'Unit Data from Audit Worksheet'!D54</f>
        <v>General fund deferred inflows derived from cash receipts. 
 Prepaid taxes is a common item listed.  Deferred inflows on the face of the statements can include cash and non-cash.  You may have to refer to the note disclosure where the cash and non-cash is broken out.</v>
      </c>
      <c r="D43" s="91"/>
      <c r="E43" s="97">
        <f>'Unit Data from Audit Worksheet'!F54</f>
        <v>0</v>
      </c>
      <c r="F43" s="20">
        <f t="shared" si="4"/>
        <v>0</v>
      </c>
      <c r="G43" s="44"/>
      <c r="H43" s="158"/>
      <c r="I43" s="21"/>
      <c r="J43" s="22">
        <v>5</v>
      </c>
      <c r="K43" s="156" t="s">
        <v>38</v>
      </c>
      <c r="L43" s="203">
        <f t="shared" si="3"/>
        <v>0</v>
      </c>
      <c r="P43" s="138"/>
      <c r="S43" s="16"/>
      <c r="T43" s="16"/>
      <c r="U43" s="16"/>
      <c r="V43" s="16"/>
      <c r="X43" s="363"/>
      <c r="Y43" s="190"/>
      <c r="Z43" s="16"/>
      <c r="AA43" s="271"/>
      <c r="AB43" s="190"/>
    </row>
    <row r="44" spans="1:28" ht="104.25" customHeight="1" x14ac:dyDescent="0.3">
      <c r="A44" s="148">
        <f>'Unit Data from Audit Worksheet'!A55</f>
        <v>380</v>
      </c>
      <c r="B44" s="160" t="str">
        <f>'Unit Data from Audit Worksheet'!C55</f>
        <v>General Fund-Balance Sheet</v>
      </c>
      <c r="C44" s="147" t="str">
        <f>'Unit Data from Audit Worksheet'!D55</f>
        <v>Total Deferred inflows not derived from cash receipts.  Deferred inflows on the face of the statements can include cash and non-cash.  You may have to refer to the note disclosure where the cash and non-cash is broken out.</v>
      </c>
      <c r="D44" s="91"/>
      <c r="E44" s="165">
        <f>'Unit Data from Audit Worksheet'!F55</f>
        <v>0</v>
      </c>
      <c r="F44" s="159">
        <f t="shared" si="4"/>
        <v>0</v>
      </c>
      <c r="G44" s="161"/>
      <c r="H44" s="158"/>
      <c r="I44" s="21"/>
      <c r="J44" s="157">
        <v>380</v>
      </c>
      <c r="K44" s="156" t="s">
        <v>39</v>
      </c>
      <c r="L44" s="193">
        <f t="shared" si="3"/>
        <v>0</v>
      </c>
      <c r="P44" s="138"/>
      <c r="X44" s="363"/>
      <c r="Y44" s="190"/>
      <c r="AA44" s="271"/>
      <c r="AB44" s="190"/>
    </row>
    <row r="45" spans="1:28" ht="41.25" customHeight="1" x14ac:dyDescent="0.3">
      <c r="A45" s="148">
        <f>'Unit Data from Audit Worksheet'!A56</f>
        <v>391</v>
      </c>
      <c r="B45" s="160" t="str">
        <f>'Unit Data from Audit Worksheet'!C56</f>
        <v>General Fund-Balance Sheet</v>
      </c>
      <c r="C45" s="147" t="str">
        <f>'Unit Data from Audit Worksheet'!D56</f>
        <v xml:space="preserve">Fund balance, Restricted for Stabilization by State Statute </v>
      </c>
      <c r="D45" s="91"/>
      <c r="E45" s="165">
        <f>'Unit Data from Audit Worksheet'!F56</f>
        <v>0</v>
      </c>
      <c r="F45" s="159">
        <f t="shared" si="4"/>
        <v>0</v>
      </c>
      <c r="G45" s="161"/>
      <c r="H45" s="158"/>
      <c r="I45" s="21"/>
      <c r="J45" s="157">
        <v>391</v>
      </c>
      <c r="K45" s="156" t="s">
        <v>83</v>
      </c>
      <c r="L45" s="193">
        <f t="shared" si="3"/>
        <v>0</v>
      </c>
      <c r="P45" s="138"/>
      <c r="X45" s="363"/>
      <c r="Y45" s="190"/>
      <c r="AA45" s="271"/>
      <c r="AB45" s="190"/>
    </row>
    <row r="46" spans="1:28" ht="28.8" x14ac:dyDescent="0.3">
      <c r="A46" s="148">
        <f>'Unit Data from Audit Worksheet'!A57</f>
        <v>7</v>
      </c>
      <c r="B46" s="32" t="str">
        <f>'Unit Data from Audit Worksheet'!C57</f>
        <v>General Fund-Balance Sheet</v>
      </c>
      <c r="C46" s="202" t="str">
        <f>'Unit Data from Audit Worksheet'!D57</f>
        <v>Fund balance, Nonspendable-  inventory/prepaids/etc.</v>
      </c>
      <c r="D46" s="91"/>
      <c r="E46" s="97">
        <f>'Unit Data from Audit Worksheet'!F57</f>
        <v>0</v>
      </c>
      <c r="F46" s="20">
        <f t="shared" si="4"/>
        <v>0</v>
      </c>
      <c r="G46" s="44"/>
      <c r="H46" s="158"/>
      <c r="I46" s="21"/>
      <c r="J46" s="22">
        <v>7</v>
      </c>
      <c r="K46" s="156" t="s">
        <v>84</v>
      </c>
      <c r="L46" s="203">
        <f t="shared" si="3"/>
        <v>0</v>
      </c>
      <c r="P46" s="138"/>
      <c r="X46" s="363"/>
      <c r="Y46" s="190"/>
      <c r="AA46" s="271"/>
      <c r="AB46" s="190"/>
    </row>
    <row r="47" spans="1:28" s="16" customFormat="1" ht="48.75" customHeight="1" x14ac:dyDescent="0.3">
      <c r="A47" s="132">
        <f>'Unit Data from Audit Worksheet'!A58</f>
        <v>645</v>
      </c>
      <c r="B47" s="169" t="str">
        <f>'Unit Data from Audit Worksheet'!C58</f>
        <v>General Fund-Balance Sheet</v>
      </c>
      <c r="C47" s="132" t="str">
        <f>'Unit Data from Audit Worksheet'!D58</f>
        <v>Fund balance, Assigned (total of all assigned components)</v>
      </c>
      <c r="D47" s="73"/>
      <c r="E47" s="168">
        <f>'Unit Data from Audit Worksheet'!F58</f>
        <v>0</v>
      </c>
      <c r="F47" s="154">
        <f>IF(L47&lt;0,"Error: Enter as a positive.",)</f>
        <v>0</v>
      </c>
      <c r="G47" s="144"/>
      <c r="H47" s="154"/>
      <c r="I47" s="204"/>
      <c r="J47" s="153">
        <v>645</v>
      </c>
      <c r="K47" s="132" t="s">
        <v>153</v>
      </c>
      <c r="L47" s="205">
        <f t="shared" si="3"/>
        <v>0</v>
      </c>
      <c r="M47"/>
      <c r="N47" s="196"/>
      <c r="O47" s="196"/>
      <c r="P47" s="138"/>
      <c r="Q47" s="183"/>
      <c r="R47" s="2"/>
      <c r="S47" s="2"/>
      <c r="T47" s="2"/>
      <c r="U47" s="2"/>
      <c r="V47" s="2"/>
      <c r="W47" s="2"/>
      <c r="X47" s="363"/>
      <c r="Y47" s="190"/>
      <c r="Z47" s="2"/>
      <c r="AA47" s="271"/>
      <c r="AB47" s="190"/>
    </row>
    <row r="48" spans="1:28" s="16" customFormat="1" ht="45.75" customHeight="1" x14ac:dyDescent="0.3">
      <c r="A48" s="132">
        <f>'Unit Data from Audit Worksheet'!A59</f>
        <v>646</v>
      </c>
      <c r="B48" s="169" t="str">
        <f>'Unit Data from Audit Worksheet'!C59</f>
        <v>General Fund-Balance Sheet</v>
      </c>
      <c r="C48" s="132" t="str">
        <f>'Unit Data from Audit Worksheet'!D59</f>
        <v>Fund Balance, Unassigned</v>
      </c>
      <c r="D48" s="73"/>
      <c r="E48" s="168">
        <f>'Unit Data from Audit Worksheet'!F59</f>
        <v>0</v>
      </c>
      <c r="F48" s="154">
        <f>IF(L48&lt;0,"Error: Enter as a positive.",)</f>
        <v>0</v>
      </c>
      <c r="G48" s="144"/>
      <c r="H48" s="154"/>
      <c r="I48" s="204"/>
      <c r="J48" s="153">
        <v>646</v>
      </c>
      <c r="K48" s="132" t="s">
        <v>154</v>
      </c>
      <c r="L48" s="205">
        <f t="shared" si="3"/>
        <v>0</v>
      </c>
      <c r="M48"/>
      <c r="N48" s="196"/>
      <c r="O48" s="196"/>
      <c r="P48" s="138"/>
      <c r="Q48" s="183"/>
      <c r="R48" s="2"/>
      <c r="S48" s="2"/>
      <c r="T48" s="2"/>
      <c r="U48" s="2"/>
      <c r="V48" s="2"/>
      <c r="W48" s="2"/>
      <c r="X48" s="363"/>
      <c r="Y48" s="190"/>
      <c r="Z48" s="2"/>
      <c r="AA48" s="271"/>
      <c r="AB48" s="190"/>
    </row>
    <row r="49" spans="1:28" ht="55.5" customHeight="1" x14ac:dyDescent="0.3">
      <c r="A49" s="191">
        <f>'Unit Data from Audit Worksheet'!A60</f>
        <v>9</v>
      </c>
      <c r="B49" s="74" t="str">
        <f>'Unit Data from Audit Worksheet'!C60</f>
        <v>General Fund-Balance Sheet</v>
      </c>
      <c r="C49" s="206" t="str">
        <f>'Unit Data from Audit Worksheet'!D60</f>
        <v>Total Fund balance (enter fund deficits as negative)</v>
      </c>
      <c r="D49" s="91"/>
      <c r="E49" s="96">
        <f>'Unit Data from Audit Worksheet'!F60</f>
        <v>0</v>
      </c>
      <c r="F49" s="75">
        <f>IF(L41-L42-L43-L44-L49=0,,"Error: Total assets less total liabilities do not equal Acct +379-4-5-380-9=0")</f>
        <v>0</v>
      </c>
      <c r="G49" s="76">
        <f>L41-L42-L43-L44-L49</f>
        <v>0</v>
      </c>
      <c r="H49" s="158"/>
      <c r="I49" s="21"/>
      <c r="J49" s="77">
        <v>9</v>
      </c>
      <c r="K49" s="30" t="s">
        <v>85</v>
      </c>
      <c r="L49" s="203">
        <f t="shared" si="3"/>
        <v>0</v>
      </c>
      <c r="O49" s="200" t="e">
        <f>'Unit Data from Audit Worksheet'!E60</f>
        <v>#N/A</v>
      </c>
      <c r="P49" s="138"/>
      <c r="X49" s="363"/>
      <c r="Y49" s="190"/>
      <c r="AA49" s="271"/>
      <c r="AB49" s="190"/>
    </row>
    <row r="50" spans="1:28" s="16" customFormat="1" ht="73.5" customHeight="1" x14ac:dyDescent="0.3">
      <c r="A50" s="148">
        <f>'Unit Data from Audit Worksheet'!A61</f>
        <v>1052</v>
      </c>
      <c r="B50" s="160" t="str">
        <f>'Unit Data from Audit Worksheet'!C61</f>
        <v>General Fund-Rev, Exp. Change in Fund Balance</v>
      </c>
      <c r="C50" s="147" t="str">
        <f>'Unit Data from Audit Worksheet'!D61</f>
        <v>Mark to Market unrealized losses in the General Fund. (enter as a negative number)</v>
      </c>
      <c r="D50" s="91"/>
      <c r="E50" s="165">
        <f>'Unit Data from Audit Worksheet'!F61</f>
        <v>0</v>
      </c>
      <c r="F50" s="159"/>
      <c r="G50" s="161"/>
      <c r="H50" s="158"/>
      <c r="I50" s="21"/>
      <c r="J50" s="157">
        <v>1052</v>
      </c>
      <c r="K50" s="156" t="s">
        <v>589</v>
      </c>
      <c r="L50" s="199">
        <f t="shared" ref="L50:L95" si="5">IF(D50="",E50,D50)</f>
        <v>0</v>
      </c>
      <c r="M50"/>
      <c r="P50" s="138"/>
      <c r="Q50" s="183"/>
      <c r="R50" s="271"/>
      <c r="S50" s="271"/>
      <c r="T50" s="271"/>
      <c r="U50" s="271"/>
      <c r="V50" s="271"/>
      <c r="W50" s="271"/>
      <c r="X50" s="363"/>
      <c r="Y50" s="190"/>
      <c r="Z50" s="271"/>
      <c r="AA50" s="271"/>
      <c r="AB50" s="190"/>
    </row>
    <row r="51" spans="1:28" s="16" customFormat="1" ht="73.5" customHeight="1" x14ac:dyDescent="0.3">
      <c r="A51" s="148">
        <f>'Unit Data from Audit Worksheet'!A63</f>
        <v>16</v>
      </c>
      <c r="B51" s="148" t="str">
        <f>'Unit Data from Audit Worksheet'!C63</f>
        <v>General Fund-Rev, Exp. Change in Fund Balance</v>
      </c>
      <c r="C51" s="148" t="str">
        <f>'Unit Data from Audit Worksheet'!D63</f>
        <v>Total revenues</v>
      </c>
      <c r="D51" s="91"/>
      <c r="E51" s="165">
        <f>'Unit Data from Audit Worksheet'!F63</f>
        <v>0</v>
      </c>
      <c r="F51" s="159"/>
      <c r="G51" s="161"/>
      <c r="H51" s="158"/>
      <c r="I51" s="21"/>
      <c r="J51" s="150">
        <v>16</v>
      </c>
      <c r="K51" s="429" t="s">
        <v>86</v>
      </c>
      <c r="L51" s="199">
        <f t="shared" si="5"/>
        <v>0</v>
      </c>
      <c r="M51"/>
      <c r="P51" s="138"/>
      <c r="Q51" s="183"/>
      <c r="R51" s="271"/>
      <c r="S51" s="271"/>
      <c r="T51" s="271"/>
      <c r="U51" s="271"/>
      <c r="V51" s="271"/>
      <c r="W51" s="271"/>
      <c r="X51" s="363"/>
      <c r="Y51" s="190"/>
      <c r="Z51" s="271"/>
      <c r="AA51" s="271"/>
      <c r="AB51" s="190"/>
    </row>
    <row r="52" spans="1:28" s="16" customFormat="1" ht="73.5" customHeight="1" x14ac:dyDescent="0.3">
      <c r="A52" s="148">
        <f>'Unit Data from Audit Worksheet'!A64</f>
        <v>532</v>
      </c>
      <c r="B52" s="148" t="str">
        <f>'Unit Data from Audit Worksheet'!C64</f>
        <v>General Fund-Rev, Exp. Change in Fund Balance</v>
      </c>
      <c r="C52" s="148" t="str">
        <f>'Unit Data from Audit Worksheet'!D64</f>
        <v xml:space="preserve">Total expenditures  
Exclude expenditures in the "other financing sources (uses)" section.
</v>
      </c>
      <c r="D52" s="91"/>
      <c r="E52" s="165">
        <f>'Unit Data from Audit Worksheet'!F64</f>
        <v>0</v>
      </c>
      <c r="F52" s="159"/>
      <c r="G52" s="161"/>
      <c r="H52" s="158"/>
      <c r="I52" s="21"/>
      <c r="J52" s="150">
        <v>532</v>
      </c>
      <c r="K52" s="430" t="s">
        <v>585</v>
      </c>
      <c r="L52" s="199">
        <f t="shared" si="5"/>
        <v>0</v>
      </c>
      <c r="M52"/>
      <c r="P52" s="138"/>
      <c r="Q52" s="183"/>
      <c r="R52" s="271"/>
      <c r="S52" s="271"/>
      <c r="T52" s="271"/>
      <c r="U52" s="271"/>
      <c r="V52" s="271"/>
      <c r="W52" s="271"/>
      <c r="X52" s="363"/>
      <c r="Y52" s="190"/>
      <c r="Z52" s="271"/>
      <c r="AA52" s="271"/>
      <c r="AB52" s="190"/>
    </row>
    <row r="53" spans="1:28" s="16" customFormat="1" ht="73.5" customHeight="1" x14ac:dyDescent="0.3">
      <c r="A53" s="148">
        <f>'Unit Data from Audit Worksheet'!A65</f>
        <v>17</v>
      </c>
      <c r="B53" s="148" t="str">
        <f>'Unit Data from Audit Worksheet'!C65</f>
        <v>General Fund-Rev, Exp. Change in Fund Balance</v>
      </c>
      <c r="C53" s="148" t="str">
        <f>'Unit Data from Audit Worksheet'!D65</f>
        <v>Total Transfers in    (Preference is that transfers-in  are not netted against transfers-out)</v>
      </c>
      <c r="D53" s="91"/>
      <c r="E53" s="165">
        <f>'Unit Data from Audit Worksheet'!F65</f>
        <v>0</v>
      </c>
      <c r="F53" s="159"/>
      <c r="G53" s="161"/>
      <c r="H53" s="158"/>
      <c r="I53" s="21"/>
      <c r="J53" s="150">
        <v>17</v>
      </c>
      <c r="K53" s="430" t="s">
        <v>87</v>
      </c>
      <c r="L53" s="199">
        <f t="shared" si="5"/>
        <v>0</v>
      </c>
      <c r="M53"/>
      <c r="P53" s="138"/>
      <c r="Q53" s="183"/>
      <c r="R53" s="271"/>
      <c r="S53" s="271"/>
      <c r="T53" s="271"/>
      <c r="U53" s="271"/>
      <c r="V53" s="271"/>
      <c r="W53" s="271"/>
      <c r="X53" s="363"/>
      <c r="Y53" s="190"/>
      <c r="Z53" s="271"/>
      <c r="AA53" s="271"/>
      <c r="AB53" s="190"/>
    </row>
    <row r="54" spans="1:28" s="16" customFormat="1" ht="73.5" customHeight="1" x14ac:dyDescent="0.3">
      <c r="A54" s="148">
        <f>'Unit Data from Audit Worksheet'!A66</f>
        <v>20</v>
      </c>
      <c r="B54" s="148" t="str">
        <f>'Unit Data from Audit Worksheet'!C66</f>
        <v>General Fund-Rev, Exp. Change in Fund Balance</v>
      </c>
      <c r="C54" s="148" t="str">
        <f>'Unit Data from Audit Worksheet'!D66</f>
        <v>Total Transfers out    (Preference is that transfers-in  are not netted against transfers-out)</v>
      </c>
      <c r="D54" s="91"/>
      <c r="E54" s="165">
        <f>'Unit Data from Audit Worksheet'!F66</f>
        <v>0</v>
      </c>
      <c r="F54" s="159"/>
      <c r="G54" s="161"/>
      <c r="H54" s="158"/>
      <c r="I54" s="21"/>
      <c r="J54" s="150">
        <v>20</v>
      </c>
      <c r="K54" s="429" t="s">
        <v>88</v>
      </c>
      <c r="L54" s="199">
        <f t="shared" si="5"/>
        <v>0</v>
      </c>
      <c r="M54"/>
      <c r="P54" s="138"/>
      <c r="Q54" s="183"/>
      <c r="R54" s="271"/>
      <c r="S54" s="271"/>
      <c r="T54" s="271"/>
      <c r="U54" s="271"/>
      <c r="V54" s="271"/>
      <c r="W54" s="271"/>
      <c r="X54" s="363"/>
      <c r="Y54" s="190"/>
      <c r="Z54" s="271"/>
      <c r="AA54" s="271"/>
      <c r="AB54" s="190"/>
    </row>
    <row r="55" spans="1:28" s="16" customFormat="1" ht="73.5" customHeight="1" x14ac:dyDescent="0.3">
      <c r="A55" s="148">
        <f>'Unit Data from Audit Worksheet'!A67</f>
        <v>533</v>
      </c>
      <c r="B55" s="148" t="str">
        <f>'Unit Data from Audit Worksheet'!C67</f>
        <v>General Fund-Rev, Exp. Change in Fund Balance</v>
      </c>
      <c r="C55" s="148" t="str">
        <f>'Unit Data from Audit Worksheet'!D67</f>
        <v>Total Proceeds from all long-term debt issuances 
Exclude proceeds from refundings</v>
      </c>
      <c r="D55" s="91"/>
      <c r="E55" s="165">
        <f>'Unit Data from Audit Worksheet'!F67</f>
        <v>0</v>
      </c>
      <c r="F55" s="159"/>
      <c r="G55" s="161"/>
      <c r="H55" s="158"/>
      <c r="I55" s="21"/>
      <c r="J55" s="150">
        <v>533</v>
      </c>
      <c r="K55" s="430" t="s">
        <v>586</v>
      </c>
      <c r="L55" s="199">
        <f t="shared" si="5"/>
        <v>0</v>
      </c>
      <c r="M55"/>
      <c r="P55" s="138"/>
      <c r="Q55" s="183"/>
      <c r="R55" s="271"/>
      <c r="S55" s="271"/>
      <c r="T55" s="271"/>
      <c r="U55" s="271"/>
      <c r="V55" s="271"/>
      <c r="W55" s="271"/>
      <c r="X55" s="363"/>
      <c r="Y55" s="190"/>
      <c r="Z55" s="271"/>
      <c r="AA55" s="271"/>
      <c r="AB55" s="190"/>
    </row>
    <row r="56" spans="1:28" s="16" customFormat="1" ht="73.5" customHeight="1" x14ac:dyDescent="0.3">
      <c r="A56" s="148">
        <f>'Unit Data from Audit Worksheet'!A68</f>
        <v>508</v>
      </c>
      <c r="B56" s="148" t="str">
        <f>'Unit Data from Audit Worksheet'!C68</f>
        <v>General Fund-Rev, Exp. Change in Fund Balance</v>
      </c>
      <c r="C56" s="148" t="str">
        <f>'Unit Data from Audit Worksheet'!D68</f>
        <v>Debt Refunding - Net refunding proceeds against debt payoff and if positive place results on this line.</v>
      </c>
      <c r="D56" s="91"/>
      <c r="E56" s="165">
        <f>'Unit Data from Audit Worksheet'!F68</f>
        <v>0</v>
      </c>
      <c r="F56" s="159"/>
      <c r="G56" s="161"/>
      <c r="H56" s="158"/>
      <c r="I56" s="21"/>
      <c r="J56" s="150">
        <v>508</v>
      </c>
      <c r="K56" s="429" t="s">
        <v>90</v>
      </c>
      <c r="L56" s="199">
        <f t="shared" si="5"/>
        <v>0</v>
      </c>
      <c r="M56"/>
      <c r="P56" s="138"/>
      <c r="Q56" s="183"/>
      <c r="R56" s="271"/>
      <c r="S56" s="271"/>
      <c r="T56" s="271"/>
      <c r="U56" s="271"/>
      <c r="V56" s="271"/>
      <c r="W56" s="271"/>
      <c r="X56" s="363"/>
      <c r="Y56" s="190"/>
      <c r="Z56" s="271"/>
      <c r="AA56" s="271"/>
      <c r="AB56" s="190"/>
    </row>
    <row r="57" spans="1:28" s="16" customFormat="1" ht="73.5" customHeight="1" x14ac:dyDescent="0.3">
      <c r="A57" s="148">
        <f>'Unit Data from Audit Worksheet'!A69</f>
        <v>509</v>
      </c>
      <c r="B57" s="148" t="str">
        <f>'Unit Data from Audit Worksheet'!C69</f>
        <v>General Fund-Rev, Exp. Change in Fund Balance</v>
      </c>
      <c r="C57" s="148" t="str">
        <f>'Unit Data from Audit Worksheet'!D69</f>
        <v>Debt Refunding - Net refunding proceeds against debt payoff and if negative place results on this line.</v>
      </c>
      <c r="D57" s="91"/>
      <c r="E57" s="165">
        <f>'Unit Data from Audit Worksheet'!F69</f>
        <v>0</v>
      </c>
      <c r="F57" s="159"/>
      <c r="G57" s="161"/>
      <c r="H57" s="158"/>
      <c r="I57" s="21"/>
      <c r="J57" s="150">
        <v>509</v>
      </c>
      <c r="K57" s="429" t="s">
        <v>91</v>
      </c>
      <c r="L57" s="199">
        <f t="shared" si="5"/>
        <v>0</v>
      </c>
      <c r="M57"/>
      <c r="P57" s="138"/>
      <c r="Q57" s="183"/>
      <c r="R57" s="271"/>
      <c r="S57" s="271"/>
      <c r="T57" s="271"/>
      <c r="U57" s="271"/>
      <c r="V57" s="271"/>
      <c r="W57" s="271"/>
      <c r="X57" s="363"/>
      <c r="Y57" s="190"/>
      <c r="Z57" s="271"/>
      <c r="AA57" s="271"/>
      <c r="AB57" s="190"/>
    </row>
    <row r="58" spans="1:28" s="16" customFormat="1" ht="73.5" customHeight="1" x14ac:dyDescent="0.3">
      <c r="A58" s="148">
        <f>'Unit Data from Audit Worksheet'!A70</f>
        <v>22</v>
      </c>
      <c r="B58" s="148" t="str">
        <f>'Unit Data from Audit Worksheet'!C70</f>
        <v>General Fund-Rev, Exp. Change in Fund Balance</v>
      </c>
      <c r="C58" s="148" t="str">
        <f>'Unit Data from Audit Worksheet'!D70</f>
        <v xml:space="preserve">All other items on this statement that were not included in total revenues, total expenditures, transfers in or out, or proceeds from long-term debt above.  </v>
      </c>
      <c r="D58" s="91"/>
      <c r="E58" s="165">
        <f>'Unit Data from Audit Worksheet'!F70</f>
        <v>0</v>
      </c>
      <c r="F58" s="159"/>
      <c r="G58" s="161"/>
      <c r="H58" s="158"/>
      <c r="I58" s="21"/>
      <c r="J58" s="150">
        <v>22</v>
      </c>
      <c r="K58" s="148" t="s">
        <v>89</v>
      </c>
      <c r="L58" s="199">
        <f t="shared" si="5"/>
        <v>0</v>
      </c>
      <c r="M58"/>
      <c r="P58" s="138"/>
      <c r="Q58" s="183"/>
      <c r="R58" s="271"/>
      <c r="S58" s="271"/>
      <c r="T58" s="271"/>
      <c r="U58" s="271"/>
      <c r="V58" s="271"/>
      <c r="W58" s="271"/>
      <c r="X58" s="363"/>
      <c r="Y58" s="190"/>
      <c r="Z58" s="271"/>
      <c r="AA58" s="271"/>
      <c r="AB58" s="190"/>
    </row>
    <row r="59" spans="1:28" s="16" customFormat="1" ht="82.8" customHeight="1" x14ac:dyDescent="0.3">
      <c r="A59" s="148">
        <f>'Unit Data from Audit Worksheet'!A71</f>
        <v>23</v>
      </c>
      <c r="B59" s="148" t="str">
        <f>'Unit Data from Audit Worksheet'!C71</f>
        <v>General Fund-Rev, Exp. Change in Fund Balance</v>
      </c>
      <c r="C59" s="148" t="str">
        <f>'Unit Data from Audit Worksheet'!D71</f>
        <v>Change in fund balance - (Increase in Fund balance is recorded as a positive and a decrease in fund balance is recorded as a negative)</v>
      </c>
      <c r="D59" s="91"/>
      <c r="E59" s="165">
        <f>'Unit Data from Audit Worksheet'!F71</f>
        <v>0</v>
      </c>
      <c r="F59" s="159"/>
      <c r="G59" s="161"/>
      <c r="H59" s="158"/>
      <c r="I59" s="21"/>
      <c r="J59" s="150">
        <v>23</v>
      </c>
      <c r="K59" s="148" t="s">
        <v>92</v>
      </c>
      <c r="L59" s="199">
        <f t="shared" si="5"/>
        <v>0</v>
      </c>
      <c r="M59"/>
      <c r="P59" s="138"/>
      <c r="Q59" s="183"/>
      <c r="R59" s="271"/>
      <c r="S59" s="271"/>
      <c r="T59" s="271"/>
      <c r="U59" s="271"/>
      <c r="V59" s="271"/>
      <c r="W59" s="271"/>
      <c r="X59" s="363"/>
      <c r="Y59" s="190"/>
      <c r="Z59" s="271"/>
      <c r="AA59" s="271"/>
      <c r="AB59" s="190"/>
    </row>
    <row r="60" spans="1:28" s="16" customFormat="1" ht="108.6" customHeight="1" x14ac:dyDescent="0.3">
      <c r="A60" s="148">
        <f>'Unit Data from Audit Worksheet'!A72</f>
        <v>507</v>
      </c>
      <c r="B60" s="148" t="str">
        <f>'Unit Data from Audit Worksheet'!C72</f>
        <v>General Fund-Rev, Exp. Change in Fund Balance</v>
      </c>
      <c r="C60" s="148" t="str">
        <f>'Unit Data from Audit Worksheet'!D72</f>
        <v>Any adjustment to beginning fund balance including rounding, prior period adjustments and restatements.   (Amounts that increase fund balance are recorded as positive and amounts that decrease fund balance are recorded as negative)</v>
      </c>
      <c r="D60" s="91"/>
      <c r="E60" s="165">
        <f>'Unit Data from Audit Worksheet'!F72</f>
        <v>0</v>
      </c>
      <c r="F60" s="159"/>
      <c r="G60" s="678" t="e">
        <f>L49-L59-L60-O49</f>
        <v>#N/A</v>
      </c>
      <c r="H60" s="158"/>
      <c r="I60" s="21"/>
      <c r="J60" s="150">
        <v>507</v>
      </c>
      <c r="K60" s="148" t="s">
        <v>587</v>
      </c>
      <c r="L60" s="199">
        <f t="shared" si="5"/>
        <v>0</v>
      </c>
      <c r="M60"/>
      <c r="P60" s="138"/>
      <c r="Q60" s="183"/>
      <c r="R60" s="271"/>
      <c r="S60" s="271"/>
      <c r="T60" s="271"/>
      <c r="U60" s="271"/>
      <c r="V60" s="271"/>
      <c r="W60" s="271"/>
      <c r="X60" s="363"/>
      <c r="Y60" s="190"/>
      <c r="Z60" s="271"/>
      <c r="AA60" s="271"/>
      <c r="AB60" s="190"/>
    </row>
    <row r="61" spans="1:28" s="16" customFormat="1" ht="84.6" customHeight="1" x14ac:dyDescent="0.3">
      <c r="A61" s="148">
        <f>'Unit Data from Audit Worksheet'!A73</f>
        <v>647</v>
      </c>
      <c r="B61" s="148" t="str">
        <f>'Unit Data from Audit Worksheet'!C73</f>
        <v>Debt Service Fund</v>
      </c>
      <c r="C61" s="148" t="str">
        <f>'Unit Data from Audit Worksheet'!D73</f>
        <v>Please enter the Total Fund Balance for any Debt Service Funds</v>
      </c>
      <c r="D61" s="91"/>
      <c r="E61" s="165">
        <f>'Unit Data from Audit Worksheet'!F73</f>
        <v>0</v>
      </c>
      <c r="F61" s="159"/>
      <c r="G61" s="161"/>
      <c r="H61" s="158"/>
      <c r="I61" s="21"/>
      <c r="J61" s="150">
        <v>647</v>
      </c>
      <c r="K61" s="148" t="s">
        <v>144</v>
      </c>
      <c r="L61" s="199">
        <f t="shared" si="5"/>
        <v>0</v>
      </c>
      <c r="M61"/>
      <c r="P61" s="138"/>
      <c r="Q61" s="183"/>
      <c r="R61" s="271"/>
      <c r="S61" s="271"/>
      <c r="T61" s="271"/>
      <c r="U61" s="271"/>
      <c r="V61" s="271"/>
      <c r="W61" s="271"/>
      <c r="X61" s="363"/>
      <c r="Y61" s="190"/>
      <c r="Z61" s="271"/>
      <c r="AA61" s="271"/>
      <c r="AB61" s="190"/>
    </row>
    <row r="62" spans="1:28" s="16" customFormat="1" ht="73.5" customHeight="1" x14ac:dyDescent="0.3">
      <c r="A62" s="393">
        <f>'Unit Data from Audit Worksheet'!A75</f>
        <v>534</v>
      </c>
      <c r="B62" s="393" t="str">
        <f>'Unit Data from Audit Worksheet'!C75</f>
        <v>Net Position</v>
      </c>
      <c r="C62" s="393" t="str">
        <f>'Unit Data from Audit Worksheet'!D75</f>
        <v>Combined Totals of all Proprietary Funds - Amount of Inventories and Prepaids in current assets</v>
      </c>
      <c r="D62" s="91"/>
      <c r="E62" s="165">
        <f>'Unit Data from Audit Worksheet'!F75</f>
        <v>0</v>
      </c>
      <c r="F62" s="159"/>
      <c r="G62" s="161"/>
      <c r="H62" s="158"/>
      <c r="I62" s="21"/>
      <c r="J62" s="394">
        <v>534</v>
      </c>
      <c r="K62" s="156" t="s">
        <v>315</v>
      </c>
      <c r="L62" s="199">
        <f t="shared" si="5"/>
        <v>0</v>
      </c>
      <c r="M62"/>
      <c r="P62" s="138"/>
      <c r="Q62" s="183"/>
      <c r="R62" s="271"/>
      <c r="S62" s="271"/>
      <c r="T62" s="271"/>
      <c r="U62" s="271"/>
      <c r="V62" s="271"/>
      <c r="W62" s="271"/>
      <c r="X62" s="363"/>
      <c r="Y62" s="190"/>
      <c r="Z62" s="271"/>
      <c r="AA62" s="271"/>
      <c r="AB62" s="190"/>
    </row>
    <row r="63" spans="1:28" s="16" customFormat="1" ht="73.5" customHeight="1" x14ac:dyDescent="0.3">
      <c r="A63" s="393">
        <f>'Unit Data from Audit Worksheet'!A76</f>
        <v>13</v>
      </c>
      <c r="B63" s="393" t="str">
        <f>'Unit Data from Audit Worksheet'!C76</f>
        <v>Combined Proprietary Funds - Net Position</v>
      </c>
      <c r="C63" s="393" t="str">
        <f>'Unit Data from Audit Worksheet'!D76</f>
        <v>Comb-Proprietary Funds-Current Assets 
Exclude: any restricted assets
                  deferred outflows</v>
      </c>
      <c r="D63" s="91"/>
      <c r="E63" s="165">
        <f>'Unit Data from Audit Worksheet'!F76</f>
        <v>0</v>
      </c>
      <c r="F63" s="159"/>
      <c r="G63" s="161"/>
      <c r="H63" s="158"/>
      <c r="I63" s="21"/>
      <c r="J63" s="157">
        <v>13</v>
      </c>
      <c r="K63" s="156" t="s">
        <v>572</v>
      </c>
      <c r="L63" s="199">
        <f t="shared" si="5"/>
        <v>0</v>
      </c>
      <c r="M63"/>
      <c r="P63" s="138"/>
      <c r="Q63" s="183"/>
      <c r="R63" s="271"/>
      <c r="S63" s="271"/>
      <c r="T63" s="271"/>
      <c r="U63" s="271"/>
      <c r="V63" s="271"/>
      <c r="W63" s="271"/>
      <c r="X63" s="363"/>
      <c r="Y63" s="190"/>
      <c r="Z63" s="271"/>
      <c r="AA63" s="271"/>
      <c r="AB63" s="190"/>
    </row>
    <row r="64" spans="1:28" s="16" customFormat="1" ht="205.8" customHeight="1" x14ac:dyDescent="0.3">
      <c r="A64" s="393">
        <f>'Unit Data from Audit Worksheet'!A77</f>
        <v>14</v>
      </c>
      <c r="B64" s="393" t="str">
        <f>'Unit Data from Audit Worksheet'!C77</f>
        <v>Combined Proprietary Funds - Net Position</v>
      </c>
      <c r="C64" s="393" t="str">
        <f>'Unit Data from Audit Worksheet'!D77</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64" s="91"/>
      <c r="E64" s="165">
        <f>'Unit Data from Audit Worksheet'!F77</f>
        <v>0</v>
      </c>
      <c r="F64" s="159"/>
      <c r="G64" s="161"/>
      <c r="H64" s="158"/>
      <c r="I64" s="21"/>
      <c r="J64" s="157">
        <v>14</v>
      </c>
      <c r="K64" s="156" t="s">
        <v>572</v>
      </c>
      <c r="L64" s="199">
        <f t="shared" si="5"/>
        <v>0</v>
      </c>
      <c r="M64"/>
      <c r="P64" s="138"/>
      <c r="Q64" s="183"/>
      <c r="R64" s="271"/>
      <c r="S64" s="271"/>
      <c r="T64" s="271"/>
      <c r="U64" s="271"/>
      <c r="V64" s="271"/>
      <c r="W64" s="271"/>
      <c r="X64" s="363"/>
      <c r="Y64" s="190"/>
      <c r="Z64" s="271"/>
      <c r="AA64" s="271"/>
      <c r="AB64" s="190"/>
    </row>
    <row r="65" spans="1:28" s="16" customFormat="1" ht="97.2" customHeight="1" x14ac:dyDescent="0.3">
      <c r="A65" s="393">
        <f>'Unit Data from Audit Worksheet'!A78</f>
        <v>32</v>
      </c>
      <c r="B65" s="393" t="str">
        <f>'Unit Data from Audit Worksheet'!C78</f>
        <v>Combined Totals of all Proprietary Funds - Revenue, Expenses, Changes in Net Position</v>
      </c>
      <c r="C65" s="393" t="str">
        <f>'Unit Data from Audit Worksheet'!D78</f>
        <v>Combined Totals of all proprietary Funds - Depreciation &amp; Amortization Expense</v>
      </c>
      <c r="D65" s="91"/>
      <c r="E65" s="165">
        <f>'Unit Data from Audit Worksheet'!F78</f>
        <v>0</v>
      </c>
      <c r="F65" s="159"/>
      <c r="G65" s="161"/>
      <c r="H65" s="158"/>
      <c r="I65" s="21"/>
      <c r="J65" s="157">
        <v>32</v>
      </c>
      <c r="K65" s="441" t="s">
        <v>576</v>
      </c>
      <c r="L65" s="199">
        <f t="shared" si="5"/>
        <v>0</v>
      </c>
      <c r="M65"/>
      <c r="P65" s="138"/>
      <c r="Q65" s="183"/>
      <c r="R65" s="271"/>
      <c r="S65" s="271"/>
      <c r="T65" s="271"/>
      <c r="U65" s="271"/>
      <c r="V65" s="271"/>
      <c r="W65" s="271"/>
      <c r="X65" s="363"/>
      <c r="Y65" s="190"/>
      <c r="Z65" s="271"/>
      <c r="AA65" s="271"/>
      <c r="AB65" s="190"/>
    </row>
    <row r="66" spans="1:28" s="16" customFormat="1" ht="115.2" customHeight="1" x14ac:dyDescent="0.3">
      <c r="A66" s="393">
        <f>'Unit Data from Audit Worksheet'!A79</f>
        <v>31</v>
      </c>
      <c r="B66" s="393" t="str">
        <f>'Unit Data from Audit Worksheet'!C79</f>
        <v>Combined Totals of all Proprietary Funds - Revenue, Expenses, Changes in Net Position</v>
      </c>
      <c r="C66" s="393" t="str">
        <f>'Unit Data from Audit Worksheet'!D79</f>
        <v>Combined Totals of all Proprietary Funds - Change in net position - (increase in net position is recorded as a positive and a decrease in net position is recorded as a negative)</v>
      </c>
      <c r="D66" s="91"/>
      <c r="E66" s="165">
        <f>'Unit Data from Audit Worksheet'!F79</f>
        <v>0</v>
      </c>
      <c r="F66" s="159"/>
      <c r="G66" s="161"/>
      <c r="H66" s="158"/>
      <c r="I66" s="21"/>
      <c r="J66" s="157">
        <v>31</v>
      </c>
      <c r="K66" s="429" t="s">
        <v>575</v>
      </c>
      <c r="L66" s="199">
        <f t="shared" si="5"/>
        <v>0</v>
      </c>
      <c r="M66"/>
      <c r="P66" s="138"/>
      <c r="Q66" s="183"/>
      <c r="R66" s="271"/>
      <c r="S66" s="271"/>
      <c r="T66" s="271"/>
      <c r="U66" s="271"/>
      <c r="V66" s="271"/>
      <c r="W66" s="271"/>
      <c r="X66" s="363"/>
      <c r="Y66" s="190"/>
      <c r="Z66" s="271"/>
      <c r="AA66" s="271"/>
      <c r="AB66" s="190"/>
    </row>
    <row r="67" spans="1:28" s="16" customFormat="1" ht="73.5" customHeight="1" x14ac:dyDescent="0.3">
      <c r="A67" s="393">
        <f>'Unit Data from Audit Worksheet'!A80</f>
        <v>193</v>
      </c>
      <c r="B67" s="393" t="str">
        <f>'Unit Data from Audit Worksheet'!C80</f>
        <v>Combined Proprietary Funds - Change in Cash Flow Statement</v>
      </c>
      <c r="C67" s="393" t="str">
        <f>'Unit Data from Audit Worksheet'!D80</f>
        <v>Combined Totals of all Proprietary Funds - Capital Contributions</v>
      </c>
      <c r="D67" s="91"/>
      <c r="E67" s="165">
        <f>'Unit Data from Audit Worksheet'!F80</f>
        <v>0</v>
      </c>
      <c r="F67" s="159"/>
      <c r="G67" s="161"/>
      <c r="H67" s="158"/>
      <c r="I67" s="21"/>
      <c r="J67" s="157">
        <v>193</v>
      </c>
      <c r="K67" s="441" t="s">
        <v>101</v>
      </c>
      <c r="L67" s="199">
        <f t="shared" si="5"/>
        <v>0</v>
      </c>
      <c r="M67"/>
      <c r="P67" s="138"/>
      <c r="Q67" s="183"/>
      <c r="R67" s="271"/>
      <c r="S67" s="271"/>
      <c r="T67" s="271"/>
      <c r="U67" s="271"/>
      <c r="V67" s="271"/>
      <c r="W67" s="271"/>
      <c r="X67" s="363"/>
      <c r="Y67" s="190"/>
      <c r="Z67" s="271"/>
      <c r="AA67" s="271"/>
      <c r="AB67" s="190"/>
    </row>
    <row r="68" spans="1:28" s="16" customFormat="1" ht="73.5" customHeight="1" x14ac:dyDescent="0.3">
      <c r="A68" s="393">
        <f>'Unit Data from Audit Worksheet'!A81</f>
        <v>33</v>
      </c>
      <c r="B68" s="393" t="str">
        <f>'Unit Data from Audit Worksheet'!C81</f>
        <v>Combined Proprietary Funds - Change in Cash Flow Statement</v>
      </c>
      <c r="C68" s="393" t="str">
        <f>'Unit Data from Audit Worksheet'!D81</f>
        <v>Combined Totals of all Proprietary Funds - Cash Flow from Operating</v>
      </c>
      <c r="D68" s="91"/>
      <c r="E68" s="165">
        <f>'Unit Data from Audit Worksheet'!F81</f>
        <v>0</v>
      </c>
      <c r="F68" s="159"/>
      <c r="G68" s="161"/>
      <c r="H68" s="158"/>
      <c r="I68" s="21"/>
      <c r="J68" s="157">
        <v>33</v>
      </c>
      <c r="K68" s="156" t="s">
        <v>578</v>
      </c>
      <c r="L68" s="199">
        <f t="shared" si="5"/>
        <v>0</v>
      </c>
      <c r="M68"/>
      <c r="P68" s="138"/>
      <c r="Q68" s="183"/>
      <c r="R68" s="271"/>
      <c r="S68" s="271"/>
      <c r="T68" s="271"/>
      <c r="U68" s="271"/>
      <c r="V68" s="271"/>
      <c r="W68" s="271"/>
      <c r="X68" s="363"/>
      <c r="Y68" s="190"/>
      <c r="Z68" s="271"/>
      <c r="AA68" s="271"/>
      <c r="AB68" s="190"/>
    </row>
    <row r="69" spans="1:28" s="16" customFormat="1" ht="73.5" customHeight="1" x14ac:dyDescent="0.3">
      <c r="A69" s="148">
        <f>'Unit Data from Audit Worksheet'!A83</f>
        <v>512</v>
      </c>
      <c r="B69" s="160" t="str">
        <f>'Unit Data from Audit Worksheet'!C83</f>
        <v>Fiduciary Statements</v>
      </c>
      <c r="C69" s="147" t="str">
        <f>'Unit Data from Audit Worksheet'!D83</f>
        <v>Cash and investments.  
Include:  unrestricted and restricted.  
                   cash and investments held 
                   by a third party</v>
      </c>
      <c r="D69" s="91"/>
      <c r="E69" s="165">
        <f>'Unit Data from Audit Worksheet'!F83</f>
        <v>0</v>
      </c>
      <c r="F69" s="159"/>
      <c r="G69" s="161"/>
      <c r="H69" s="158"/>
      <c r="I69" s="21"/>
      <c r="J69" s="157">
        <v>512</v>
      </c>
      <c r="K69" s="156" t="s">
        <v>93</v>
      </c>
      <c r="L69" s="199">
        <f t="shared" si="5"/>
        <v>0</v>
      </c>
      <c r="M69"/>
      <c r="P69" s="138"/>
      <c r="Q69" s="183"/>
      <c r="R69" s="271"/>
      <c r="S69" s="271"/>
      <c r="T69" s="271"/>
      <c r="U69" s="271"/>
      <c r="V69" s="271"/>
      <c r="W69" s="271"/>
      <c r="X69" s="363"/>
      <c r="Y69" s="190"/>
      <c r="Z69" s="271"/>
      <c r="AA69" s="271"/>
      <c r="AB69" s="190"/>
    </row>
    <row r="70" spans="1:28" ht="100.8" customHeight="1" x14ac:dyDescent="0.3">
      <c r="A70" s="148">
        <f>'Unit Data from Audit Worksheet'!A85</f>
        <v>622</v>
      </c>
      <c r="B70" s="160" t="str">
        <f>'Unit Data from Audit Worksheet'!C85</f>
        <v>FS., Pension note or RSI</v>
      </c>
      <c r="C70" s="160" t="str">
        <f>'Unit Data from Audit Worksheet'!D85</f>
        <v xml:space="preserve">Unit's Share of Net Pension Liability ($s)
- unit of government is a participating employer in the State's TSERS (Teachers' and State Employees' Retirement System) or the LGERS (Local Governmental Employees' Retirement System).  </v>
      </c>
      <c r="D70" s="164"/>
      <c r="E70" s="165">
        <f>'Unit Data from Audit Worksheet'!F85</f>
        <v>0</v>
      </c>
      <c r="F70" s="159"/>
      <c r="G70" s="161"/>
      <c r="H70" s="158"/>
      <c r="I70" s="21"/>
      <c r="J70" s="157">
        <v>622</v>
      </c>
      <c r="K70" s="162" t="s">
        <v>141</v>
      </c>
      <c r="L70" s="199">
        <f t="shared" si="5"/>
        <v>0</v>
      </c>
      <c r="P70" s="138"/>
      <c r="X70" s="363"/>
      <c r="Y70" s="190"/>
      <c r="AA70" s="271"/>
      <c r="AB70" s="190"/>
    </row>
    <row r="71" spans="1:28" ht="154.80000000000001" customHeight="1" x14ac:dyDescent="0.3">
      <c r="A71" s="148">
        <f>'Unit Data from Audit Worksheet'!A86</f>
        <v>577</v>
      </c>
      <c r="B71" s="160" t="str">
        <f>'Unit Data from Audit Worksheet'!C86</f>
        <v>Pension Notes</v>
      </c>
      <c r="C71" s="160" t="str">
        <f>'Unit Data from Audit Worksheet'!D86</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from drop down list.
</v>
      </c>
      <c r="D71" s="164"/>
      <c r="E71" s="165">
        <f>'Unit Data from Audit Worksheet'!F86</f>
        <v>0</v>
      </c>
      <c r="F71" s="159"/>
      <c r="G71" s="161"/>
      <c r="H71" s="158"/>
      <c r="I71" s="21"/>
      <c r="J71" s="157">
        <v>577</v>
      </c>
      <c r="K71" s="162" t="s">
        <v>129</v>
      </c>
      <c r="L71" s="199">
        <f t="shared" si="5"/>
        <v>0</v>
      </c>
      <c r="P71" s="138"/>
      <c r="X71" s="363"/>
      <c r="Y71" s="190"/>
      <c r="AA71" s="271"/>
      <c r="AB71" s="190"/>
    </row>
    <row r="72" spans="1:28" s="16" customFormat="1" ht="127.5" customHeight="1" x14ac:dyDescent="0.3">
      <c r="A72" s="213">
        <f>'Unit Data from Audit Worksheet'!A88</f>
        <v>547</v>
      </c>
      <c r="B72" s="160" t="str">
        <f>'Unit Data from Audit Worksheet'!C88</f>
        <v>OPEB Note</v>
      </c>
      <c r="C72" s="160" t="str">
        <f>'Unit Data from Audit Worksheet'!D88</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v>
      </c>
      <c r="D72" s="59"/>
      <c r="E72" s="165">
        <f>'Unit Data from Audit Worksheet'!F88</f>
        <v>0</v>
      </c>
      <c r="F72" s="159"/>
      <c r="G72" s="161"/>
      <c r="H72" s="63"/>
      <c r="I72" s="21"/>
      <c r="J72" s="157">
        <v>547</v>
      </c>
      <c r="K72" s="216" t="s">
        <v>107</v>
      </c>
      <c r="L72" s="199">
        <f t="shared" si="5"/>
        <v>0</v>
      </c>
      <c r="M72"/>
      <c r="P72" s="139"/>
      <c r="Q72" s="183"/>
      <c r="R72" s="2"/>
      <c r="S72" s="2"/>
      <c r="T72" s="2"/>
      <c r="U72" s="2"/>
      <c r="V72" s="2"/>
      <c r="W72" s="2"/>
      <c r="X72" s="363"/>
      <c r="Y72" s="190"/>
      <c r="Z72" s="2"/>
      <c r="AA72" s="271"/>
      <c r="AB72" s="190"/>
    </row>
    <row r="73" spans="1:28" s="16" customFormat="1" ht="99" customHeight="1" x14ac:dyDescent="0.3">
      <c r="A73" s="148">
        <f>'Unit Data from Audit Worksheet'!A89</f>
        <v>659</v>
      </c>
      <c r="B73" s="160" t="str">
        <f>'Unit Data from Audit Worksheet'!C89</f>
        <v>OPEB
 Note or RSI</v>
      </c>
      <c r="C73" s="147" t="str">
        <f>'Unit Data from Audit Worksheet'!D89</f>
        <v>Total OPEB benefits - total OPEB liability
If you do not provide benefit, please enter 0</v>
      </c>
      <c r="D73" s="59"/>
      <c r="E73" s="165">
        <f>'Unit Data from Audit Worksheet'!F89</f>
        <v>0</v>
      </c>
      <c r="F73" s="159"/>
      <c r="G73" s="82"/>
      <c r="H73" s="158"/>
      <c r="I73" s="21"/>
      <c r="J73" s="150">
        <v>659</v>
      </c>
      <c r="K73" s="149" t="s">
        <v>172</v>
      </c>
      <c r="L73" s="199">
        <f t="shared" si="5"/>
        <v>0</v>
      </c>
      <c r="M73"/>
      <c r="P73" s="139"/>
      <c r="Q73" s="183"/>
      <c r="R73" s="2"/>
      <c r="S73" s="2"/>
      <c r="T73" s="2"/>
      <c r="U73" s="2"/>
      <c r="V73" s="2"/>
      <c r="W73" s="2"/>
      <c r="X73" s="363"/>
      <c r="Y73" s="190"/>
      <c r="Z73" s="2"/>
      <c r="AA73" s="271"/>
      <c r="AB73" s="190"/>
    </row>
    <row r="74" spans="1:28" s="16" customFormat="1" ht="131.25" customHeight="1" x14ac:dyDescent="0.3">
      <c r="A74" s="148">
        <f>'Unit Data from Audit Worksheet'!A90</f>
        <v>660</v>
      </c>
      <c r="B74" s="160" t="str">
        <f>'Unit Data from Audit Worksheet'!C90</f>
        <v>OPEB
 Note or RSI</v>
      </c>
      <c r="C74" s="147" t="str">
        <f>'Unit Data from Audit Worksheet'!D90</f>
        <v>Total OPEB benefits- OPEB plan fiduciary net position
If no fiduciary net position, enter 0</v>
      </c>
      <c r="D74" s="164"/>
      <c r="E74" s="165">
        <f>'Unit Data from Audit Worksheet'!F90</f>
        <v>0</v>
      </c>
      <c r="F74" s="159" t="str">
        <f>IF(L75&lt;1,"Please answer this question","")</f>
        <v>Please answer this question</v>
      </c>
      <c r="G74" s="161"/>
      <c r="H74" s="158"/>
      <c r="I74" s="21"/>
      <c r="J74" s="150">
        <v>660</v>
      </c>
      <c r="K74" s="149" t="s">
        <v>173</v>
      </c>
      <c r="L74" s="199">
        <f t="shared" si="5"/>
        <v>0</v>
      </c>
      <c r="M74"/>
      <c r="P74" s="139"/>
      <c r="Q74" s="183"/>
      <c r="R74" s="2"/>
      <c r="S74" s="2"/>
      <c r="T74" s="2"/>
      <c r="U74" s="2"/>
      <c r="V74" s="2"/>
      <c r="W74" s="2"/>
      <c r="X74" s="363"/>
      <c r="Y74" s="190"/>
      <c r="Z74" s="2"/>
      <c r="AA74" s="271"/>
      <c r="AB74" s="190"/>
    </row>
    <row r="75" spans="1:28" ht="134.25" customHeight="1" x14ac:dyDescent="0.3">
      <c r="A75" s="148">
        <f>'Unit Data from Audit Worksheet'!A91</f>
        <v>661</v>
      </c>
      <c r="B75" s="160" t="str">
        <f>'Unit Data from Audit Worksheet'!C91</f>
        <v>OPEB
RSI</v>
      </c>
      <c r="C75" s="147" t="str">
        <f>'Unit Data from Audit Worksheet'!D91</f>
        <v>Total OPEB benefits - What is the plan’s fiduciary net position as a percentage of the total OPEB liability?  Please enter as percentage value; for example, 83.5% should be entered as 83.5.  If assets have not been set aside in a trust, please enter 0.0</v>
      </c>
      <c r="D75" s="164"/>
      <c r="E75" s="488">
        <f>'Unit Data from Audit Worksheet'!F91</f>
        <v>0</v>
      </c>
      <c r="F75" s="159"/>
      <c r="G75" s="217" t="s">
        <v>230</v>
      </c>
      <c r="H75" s="158"/>
      <c r="I75" s="21"/>
      <c r="J75" s="150">
        <v>661</v>
      </c>
      <c r="K75" s="162" t="s">
        <v>174</v>
      </c>
      <c r="L75" s="442">
        <f t="shared" si="5"/>
        <v>0</v>
      </c>
      <c r="P75" s="139"/>
      <c r="X75" s="363"/>
      <c r="AA75" s="271"/>
      <c r="AB75" s="190"/>
    </row>
    <row r="76" spans="1:28" ht="84.75" customHeight="1" x14ac:dyDescent="0.3">
      <c r="A76" s="218">
        <f>'Unit Data from Audit Worksheet'!A94</f>
        <v>6</v>
      </c>
      <c r="B76" s="32" t="str">
        <f>'Unit Data from Audit Worksheet'!C94</f>
        <v>Fund Balance Note</v>
      </c>
      <c r="C76" s="202" t="str">
        <f>'Unit Data from Audit Worksheet'!D94</f>
        <v>General Fund -  Total Encumbrances.  You will probably have to refer to the note disclosure where the amount of encumbrances is listed.</v>
      </c>
      <c r="D76" s="373"/>
      <c r="E76" s="165">
        <f>'Unit Data from Audit Worksheet'!F94</f>
        <v>0</v>
      </c>
      <c r="F76" s="159"/>
      <c r="G76" s="161"/>
      <c r="H76" s="158"/>
      <c r="I76" s="21"/>
      <c r="J76" s="22">
        <v>6</v>
      </c>
      <c r="K76" s="84" t="s">
        <v>94</v>
      </c>
      <c r="L76" s="199">
        <f t="shared" si="5"/>
        <v>0</v>
      </c>
      <c r="P76" s="141"/>
      <c r="X76" s="363"/>
      <c r="AA76" s="271"/>
      <c r="AB76" s="190"/>
    </row>
    <row r="77" spans="1:28" ht="87.75" customHeight="1" x14ac:dyDescent="0.3">
      <c r="A77" s="148">
        <f>'Unit Data from Audit Worksheet'!A96</f>
        <v>620</v>
      </c>
      <c r="B77" s="160"/>
      <c r="C77" s="147" t="str">
        <f>'Unit Data from Audit Worksheet'!D96</f>
        <v>Do you expect to issue debt requiring LGC approval within 12 months from the date that the audit is submitted - select "1" for yes and "2" for no from drop down list.</v>
      </c>
      <c r="D77" s="164"/>
      <c r="E77" s="165">
        <f>'Unit Data from Audit Worksheet'!F96</f>
        <v>0</v>
      </c>
      <c r="F77" s="159"/>
      <c r="G77" s="161"/>
      <c r="H77" s="158"/>
      <c r="I77" s="21"/>
      <c r="J77" s="65">
        <v>620</v>
      </c>
      <c r="K77" s="36" t="s">
        <v>217</v>
      </c>
      <c r="L77" s="199">
        <f t="shared" si="5"/>
        <v>0</v>
      </c>
      <c r="N77" s="86"/>
      <c r="P77" s="141"/>
      <c r="X77" s="363"/>
      <c r="AA77" s="271"/>
      <c r="AB77" s="190"/>
    </row>
    <row r="78" spans="1:28" ht="87.75" customHeight="1" x14ac:dyDescent="0.3">
      <c r="A78" s="148">
        <f>'TD Info Completed by Auditor'!A9</f>
        <v>906</v>
      </c>
      <c r="B78" s="83" t="s">
        <v>216</v>
      </c>
      <c r="C78" s="148" t="str">
        <f>'TD Info Completed by Auditor'!B9</f>
        <v>Is the Independent Auditor's Report Opinion Unmodified?</v>
      </c>
      <c r="D78" s="164"/>
      <c r="E78" s="150">
        <f>IF(+'TD Info Completed by Auditor'!C9="Yes",1,IF(+'TD Info Completed by Auditor'!C9="No",2,IF(+'TD Info Completed by Auditor'!C9="N/A",3,0)))</f>
        <v>0</v>
      </c>
      <c r="F78" s="159"/>
      <c r="G78" s="161"/>
      <c r="H78" s="158"/>
      <c r="I78" s="21"/>
      <c r="J78" s="127">
        <v>906</v>
      </c>
      <c r="K78" s="36" t="s">
        <v>206</v>
      </c>
      <c r="L78" s="199">
        <f t="shared" si="5"/>
        <v>0</v>
      </c>
      <c r="N78" s="173" t="s">
        <v>231</v>
      </c>
      <c r="P78" s="137"/>
      <c r="X78" s="190"/>
      <c r="AA78" s="271"/>
      <c r="AB78" s="190"/>
    </row>
    <row r="79" spans="1:28" ht="87.75" customHeight="1" x14ac:dyDescent="0.3">
      <c r="A79" s="148">
        <f>'TD Info Completed by Auditor'!A10</f>
        <v>907</v>
      </c>
      <c r="B79" s="83" t="s">
        <v>216</v>
      </c>
      <c r="C79" s="148" t="str">
        <f>'TD Info Completed by Auditor'!B10</f>
        <v xml:space="preserve">Is there a finding for lack of segregation of duties at this unit? </v>
      </c>
      <c r="D79" s="164"/>
      <c r="E79" s="150">
        <f>IF(+'TD Info Completed by Auditor'!C10="Yes",1,IF(+'TD Info Completed by Auditor'!C10="No",2,IF(+'TD Info Completed by Auditor'!C10="N/A",3,0)))</f>
        <v>0</v>
      </c>
      <c r="F79" s="159"/>
      <c r="G79" s="161"/>
      <c r="H79" s="158"/>
      <c r="I79" s="21"/>
      <c r="J79" s="127">
        <v>907</v>
      </c>
      <c r="K79" s="36" t="s">
        <v>207</v>
      </c>
      <c r="L79" s="199">
        <f t="shared" si="5"/>
        <v>0</v>
      </c>
      <c r="N79" s="173" t="s">
        <v>231</v>
      </c>
      <c r="P79" s="138"/>
      <c r="X79" s="190"/>
      <c r="Y79" s="271"/>
      <c r="AA79" s="271"/>
      <c r="AB79" s="190"/>
    </row>
    <row r="80" spans="1:28" s="271" customFormat="1" ht="105" customHeight="1" x14ac:dyDescent="0.3">
      <c r="A80" s="148">
        <f>'TD Info Completed by Auditor'!A11</f>
        <v>1058</v>
      </c>
      <c r="B80" s="83" t="s">
        <v>216</v>
      </c>
      <c r="C80" s="148" t="str">
        <f>'TD Info Completed by Auditor'!B11</f>
        <v>Did your audit disclose as a finding any statutory violations? (not including budget violations) (Yes or No) If the answer  is "Yes", review whether this needs to be disclosed in the Stewardship, Compliance and Accountability Note</v>
      </c>
      <c r="D80" s="164"/>
      <c r="E80" s="150">
        <f>IF(+'TD Info Completed by Auditor'!C11="Yes",1,IF(+'TD Info Completed by Auditor'!C11="No",2,IF(+'TD Info Completed by Auditor'!C11="N/A",3,0)))</f>
        <v>0</v>
      </c>
      <c r="F80" s="159"/>
      <c r="G80" s="161"/>
      <c r="H80" s="158"/>
      <c r="I80" s="21"/>
      <c r="J80" s="127">
        <v>1058</v>
      </c>
      <c r="K80" s="431" t="s">
        <v>594</v>
      </c>
      <c r="L80" s="199">
        <f t="shared" si="5"/>
        <v>0</v>
      </c>
      <c r="M80"/>
      <c r="N80" s="173"/>
      <c r="P80" s="139"/>
      <c r="Q80" s="183"/>
      <c r="X80" s="190"/>
      <c r="AB80" s="190"/>
    </row>
    <row r="81" spans="1:28" s="271" customFormat="1" ht="157.19999999999999" customHeight="1" x14ac:dyDescent="0.3">
      <c r="A81" s="148">
        <f>'TD Info Completed by Auditor'!A12</f>
        <v>1059</v>
      </c>
      <c r="B81" s="83" t="s">
        <v>216</v>
      </c>
      <c r="C81" s="148" t="str">
        <f>'TD Info Completed by Auditor'!B12</f>
        <v>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81" s="164"/>
      <c r="E81" s="150">
        <f>IF(+'TD Info Completed by Auditor'!C12="Yes",1,IF(+'TD Info Completed by Auditor'!C12="No",2,IF(+'TD Info Completed by Auditor'!C12="N/A",3,0)))</f>
        <v>0</v>
      </c>
      <c r="F81" s="159"/>
      <c r="G81" s="161"/>
      <c r="H81" s="158"/>
      <c r="I81" s="21"/>
      <c r="J81" s="127">
        <v>1059</v>
      </c>
      <c r="K81" s="431" t="s">
        <v>791</v>
      </c>
      <c r="L81" s="199">
        <f t="shared" si="5"/>
        <v>0</v>
      </c>
      <c r="M81"/>
      <c r="N81" s="173"/>
      <c r="P81" s="139"/>
      <c r="Q81" s="183"/>
      <c r="X81" s="190"/>
      <c r="AB81" s="190"/>
    </row>
    <row r="82" spans="1:28" s="271" customFormat="1" ht="157.19999999999999" customHeight="1" x14ac:dyDescent="0.3">
      <c r="A82" s="207">
        <f>'TD Info Completed by Auditor'!A13</f>
        <v>1078</v>
      </c>
      <c r="B82" s="146" t="s">
        <v>216</v>
      </c>
      <c r="C82" s="207" t="str">
        <f>'TD Info Completed by Auditor'!B13</f>
        <v>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   (Yes or No or N/A)</v>
      </c>
      <c r="D82" s="164"/>
      <c r="E82" s="150">
        <f>IF(+'TD Info Completed by Auditor'!C13="Yes",1,IF(+'TD Info Completed by Auditor'!C13="No",2,IF(+'TD Info Completed by Auditor'!C13="N/A",3,0)))</f>
        <v>0</v>
      </c>
      <c r="F82" s="159"/>
      <c r="G82" s="161"/>
      <c r="H82" s="158"/>
      <c r="I82" s="21"/>
      <c r="J82" s="81">
        <v>1078</v>
      </c>
      <c r="K82" s="207" t="s">
        <v>800</v>
      </c>
      <c r="L82" s="199">
        <f t="shared" si="5"/>
        <v>0</v>
      </c>
      <c r="M82" s="125"/>
      <c r="N82" s="173"/>
      <c r="P82" s="139"/>
      <c r="Q82" s="183"/>
      <c r="X82" s="190"/>
      <c r="AB82" s="190"/>
    </row>
    <row r="83" spans="1:28" s="271" customFormat="1" ht="157.19999999999999" customHeight="1" x14ac:dyDescent="0.3">
      <c r="A83" s="207">
        <f>'TD Info Completed by Auditor'!A14</f>
        <v>1067</v>
      </c>
      <c r="B83" s="146"/>
      <c r="C83" s="207" t="str">
        <f>'TD Info Completed by Auditor'!B14</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83" s="164"/>
      <c r="E83" s="150">
        <f>IF(+'TD Info Completed by Auditor'!C14="Yes",1,IF(+'TD Info Completed by Auditor'!C14="No",2,IF(+'TD Info Completed by Auditor'!C14="N/A",3,0)))</f>
        <v>0</v>
      </c>
      <c r="F83" s="159"/>
      <c r="G83" s="161"/>
      <c r="H83" s="158"/>
      <c r="I83" s="21"/>
      <c r="J83" s="81">
        <v>1067</v>
      </c>
      <c r="K83" s="207" t="s">
        <v>806</v>
      </c>
      <c r="L83" s="199">
        <f t="shared" si="5"/>
        <v>0</v>
      </c>
      <c r="M83" s="125"/>
      <c r="N83" s="173"/>
      <c r="P83" s="139"/>
      <c r="Q83" s="183"/>
      <c r="X83" s="190"/>
      <c r="AB83" s="190"/>
    </row>
    <row r="84" spans="1:28" s="271" customFormat="1" ht="87.75" customHeight="1" x14ac:dyDescent="0.3">
      <c r="A84" s="148">
        <f>'TD Info Completed by Auditor'!A15</f>
        <v>951</v>
      </c>
      <c r="B84" s="83" t="s">
        <v>216</v>
      </c>
      <c r="C84" s="148" t="str">
        <f>'TD Info Completed by Auditor'!B15</f>
        <v>Is there a finding for lack of technical skills, knowledge and experience (SKE) at this unit?</v>
      </c>
      <c r="D84" s="164"/>
      <c r="E84" s="150">
        <f>IF(+'TD Info Completed by Auditor'!C15="Yes",1,IF(+'TD Info Completed by Auditor'!C15="No",2,IF(+'TD Info Completed by Auditor'!C15="N/A",3,0)))</f>
        <v>0</v>
      </c>
      <c r="F84" s="159"/>
      <c r="G84" s="161"/>
      <c r="H84" s="158"/>
      <c r="I84" s="21"/>
      <c r="J84" s="127">
        <v>951</v>
      </c>
      <c r="K84" s="431" t="s">
        <v>588</v>
      </c>
      <c r="L84" s="199">
        <f t="shared" si="5"/>
        <v>0</v>
      </c>
      <c r="M84"/>
      <c r="N84" s="173"/>
      <c r="P84" s="139"/>
      <c r="Q84" s="183"/>
      <c r="X84" s="190"/>
      <c r="AB84" s="190"/>
    </row>
    <row r="85" spans="1:28" ht="87.75" customHeight="1" x14ac:dyDescent="0.3">
      <c r="A85" s="148">
        <f>'TD Info Completed by Auditor'!A16</f>
        <v>953</v>
      </c>
      <c r="B85" s="83" t="s">
        <v>216</v>
      </c>
      <c r="C85" s="148" t="str">
        <f>'TD Info Completed by Auditor'!B16</f>
        <v xml:space="preserve">Is there is a going concern noted in the audit report? </v>
      </c>
      <c r="D85" s="164"/>
      <c r="E85" s="150">
        <f>IF(+'TD Info Completed by Auditor'!C16="Yes",1,IF(+'TD Info Completed by Auditor'!C16="No",2,IF(+'TD Info Completed by Auditor'!C16="N/A",3,0)))</f>
        <v>0</v>
      </c>
      <c r="F85" s="159"/>
      <c r="G85" s="161"/>
      <c r="H85" s="158"/>
      <c r="I85" s="21"/>
      <c r="J85" s="127">
        <v>953</v>
      </c>
      <c r="K85" s="654" t="s">
        <v>799</v>
      </c>
      <c r="L85" s="199">
        <f t="shared" si="5"/>
        <v>0</v>
      </c>
      <c r="N85" s="173" t="s">
        <v>231</v>
      </c>
      <c r="P85" s="139"/>
      <c r="X85" s="190"/>
      <c r="Y85" s="271"/>
      <c r="AA85" s="271"/>
      <c r="AB85" s="190"/>
    </row>
    <row r="86" spans="1:28" ht="87.75" customHeight="1" x14ac:dyDescent="0.3">
      <c r="A86" s="148">
        <f>'TD Info Completed by Auditor'!A17</f>
        <v>955</v>
      </c>
      <c r="B86" s="83" t="s">
        <v>216</v>
      </c>
      <c r="C86" s="148" t="str">
        <f>'TD Info Completed by Auditor'!B17</f>
        <v>Number of significant deficiency findings (financial statement findings only)
Exclude findings reported in questions  907, 951</v>
      </c>
      <c r="D86" s="164"/>
      <c r="E86" s="150">
        <f>'TD Info Completed by Auditor'!C17</f>
        <v>0</v>
      </c>
      <c r="F86" s="159"/>
      <c r="G86" s="161"/>
      <c r="H86" s="158"/>
      <c r="I86" s="21"/>
      <c r="J86" s="127">
        <v>955</v>
      </c>
      <c r="K86" s="36" t="s">
        <v>590</v>
      </c>
      <c r="L86" s="199">
        <f t="shared" si="5"/>
        <v>0</v>
      </c>
      <c r="N86" s="173" t="s">
        <v>231</v>
      </c>
      <c r="P86" s="139"/>
      <c r="X86" s="190"/>
      <c r="Y86" s="271"/>
      <c r="AA86" s="271"/>
      <c r="AB86" s="190"/>
    </row>
    <row r="87" spans="1:28" ht="87.75" customHeight="1" x14ac:dyDescent="0.3">
      <c r="A87" s="148">
        <f>'TD Info Completed by Auditor'!A18</f>
        <v>957</v>
      </c>
      <c r="B87" s="83" t="s">
        <v>216</v>
      </c>
      <c r="C87" s="148" t="str">
        <f>'TD Info Completed by Auditor'!B18</f>
        <v>Number of material weaknesses findings (financial statements findings only)
Exclude findings reported in questions  907, 951</v>
      </c>
      <c r="D87" s="164"/>
      <c r="E87" s="150">
        <f>'TD Info Completed by Auditor'!C18</f>
        <v>0</v>
      </c>
      <c r="F87" s="159"/>
      <c r="G87" s="161"/>
      <c r="H87" s="158"/>
      <c r="I87" s="21"/>
      <c r="J87" s="127">
        <v>957</v>
      </c>
      <c r="K87" s="36" t="s">
        <v>591</v>
      </c>
      <c r="L87" s="199">
        <f t="shared" si="5"/>
        <v>0</v>
      </c>
      <c r="N87" s="173" t="s">
        <v>231</v>
      </c>
      <c r="P87" s="139"/>
      <c r="X87" s="190"/>
      <c r="Y87" s="271"/>
      <c r="AA87" s="271"/>
      <c r="AB87" s="190"/>
    </row>
    <row r="88" spans="1:28" s="271" customFormat="1" ht="211.8" customHeight="1" x14ac:dyDescent="0.3">
      <c r="A88" s="148">
        <f>'TD Info Completed by Auditor'!A19</f>
        <v>973</v>
      </c>
      <c r="B88" s="83" t="s">
        <v>216</v>
      </c>
      <c r="C88" s="148" t="str">
        <f>'TD Info Completed by Auditor'!B19</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88" s="164"/>
      <c r="E88" s="150">
        <f>'TD Info Completed by Auditor'!C19</f>
        <v>0</v>
      </c>
      <c r="F88" s="159"/>
      <c r="G88" s="161"/>
      <c r="H88" s="158"/>
      <c r="I88" s="21"/>
      <c r="J88" s="127">
        <v>973</v>
      </c>
      <c r="K88" s="440" t="s">
        <v>592</v>
      </c>
      <c r="L88" s="199">
        <f t="shared" si="5"/>
        <v>0</v>
      </c>
      <c r="M88"/>
      <c r="N88" s="173"/>
      <c r="P88" s="139"/>
      <c r="Q88" s="183"/>
      <c r="X88" s="190"/>
      <c r="AB88" s="190"/>
    </row>
    <row r="89" spans="1:28" ht="87.75" customHeight="1" x14ac:dyDescent="0.3">
      <c r="A89" s="148">
        <f>'TD Info Completed by Auditor'!A20</f>
        <v>959</v>
      </c>
      <c r="B89" s="83" t="s">
        <v>216</v>
      </c>
      <c r="C89" s="148" t="str">
        <f>'TD Info Completed by Auditor'!B20</f>
        <v>Did the Unit have debt service payments deferred or restructured in this fiscal year? (does not include refinancings designed to take advantage of lower interest rates)  Select Yes, No, or NA</v>
      </c>
      <c r="D89" s="164"/>
      <c r="E89" s="150">
        <f>IF(+'TD Info Completed by Auditor'!C20="Yes",1,IF(+'TD Info Completed by Auditor'!C20="No",2,IF(+'TD Info Completed by Auditor'!C20="N/A",3,0)))</f>
        <v>0</v>
      </c>
      <c r="F89" s="159"/>
      <c r="G89" s="161"/>
      <c r="H89" s="158"/>
      <c r="I89" s="21"/>
      <c r="J89" s="127">
        <v>959</v>
      </c>
      <c r="K89" s="36" t="s">
        <v>233</v>
      </c>
      <c r="L89" s="199">
        <f t="shared" si="5"/>
        <v>0</v>
      </c>
      <c r="N89" s="173" t="s">
        <v>231</v>
      </c>
      <c r="P89" s="139"/>
      <c r="X89" s="190"/>
      <c r="Y89" s="271"/>
      <c r="AA89" s="271"/>
      <c r="AB89" s="190"/>
    </row>
    <row r="90" spans="1:28" s="271" customFormat="1" ht="177.75" customHeight="1" x14ac:dyDescent="0.3">
      <c r="A90" s="148">
        <f>'TD Info Completed by Auditor'!A21</f>
        <v>974</v>
      </c>
      <c r="B90" s="83" t="s">
        <v>216</v>
      </c>
      <c r="C90" s="148" t="str">
        <f>'TD Info Completed by Auditor'!B21</f>
        <v>Did the Unit have any of the following occur:
1.  Bond covenants were not met
2.  Debt service payments made late?  Deferred payments authorized by LGC or other state
     agencies should not be counted as late for purposes of this question.</v>
      </c>
      <c r="D90" s="164"/>
      <c r="E90" s="150">
        <f>IF(+'TD Info Completed by Auditor'!C21="Yes",1,IF(+'TD Info Completed by Auditor'!C21="No",2,IF(+'TD Info Completed by Auditor'!C21="N/A",3,0)))</f>
        <v>0</v>
      </c>
      <c r="F90" s="159"/>
      <c r="G90" s="161"/>
      <c r="H90" s="158"/>
      <c r="I90" s="21"/>
      <c r="J90" s="127">
        <v>974</v>
      </c>
      <c r="K90" s="36" t="s">
        <v>278</v>
      </c>
      <c r="L90" s="199">
        <f t="shared" si="5"/>
        <v>0</v>
      </c>
      <c r="M90"/>
      <c r="N90" s="173" t="s">
        <v>231</v>
      </c>
      <c r="P90" s="142"/>
      <c r="Q90" s="183"/>
      <c r="X90" s="190"/>
      <c r="AB90" s="190"/>
    </row>
    <row r="91" spans="1:28" ht="87.75" customHeight="1" x14ac:dyDescent="0.3">
      <c r="A91" s="148">
        <f>'TD Info Completed by Auditor'!A28</f>
        <v>975</v>
      </c>
      <c r="B91" s="83" t="s">
        <v>216</v>
      </c>
      <c r="C91" s="147" t="str">
        <f>'TD Info Completed by Auditor'!B28</f>
        <v>Does the Performance Indicator Print worksheet in this workbook have a red shaded cell?</v>
      </c>
      <c r="D91" s="164"/>
      <c r="E91" s="150">
        <f>IF(+'TD Info Completed by Auditor'!C28="Yes",1,IF(+'TD Info Completed by Auditor'!C28="No",2,IF(+'TD Info Completed by Auditor'!C28="N/A",3,0)))</f>
        <v>0</v>
      </c>
      <c r="F91" s="159"/>
      <c r="G91" s="161"/>
      <c r="H91" s="158"/>
      <c r="I91" s="21"/>
      <c r="J91" s="127">
        <v>975</v>
      </c>
      <c r="K91" s="36" t="s">
        <v>792</v>
      </c>
      <c r="L91" s="199">
        <f t="shared" si="5"/>
        <v>0</v>
      </c>
      <c r="N91" s="173" t="s">
        <v>231</v>
      </c>
      <c r="P91" s="142"/>
      <c r="Q91" s="215"/>
      <c r="X91" s="190"/>
      <c r="Y91" s="271"/>
      <c r="AA91" s="271"/>
      <c r="AB91" s="190"/>
    </row>
    <row r="92" spans="1:28" s="271" customFormat="1" ht="87.75" customHeight="1" x14ac:dyDescent="0.3">
      <c r="A92" s="651">
        <f>'TD Info Completed by Auditor'!A30</f>
        <v>1068</v>
      </c>
      <c r="B92" s="146"/>
      <c r="C92" s="136" t="str">
        <f>'TD Info Completed by Auditor'!B30</f>
        <v xml:space="preserve">Does the unit have a self-insurance fund? </v>
      </c>
      <c r="D92" s="164"/>
      <c r="E92" s="652">
        <f>IF(+'TD Info Completed by Auditor'!C30="Yes",1,IF(+'TD Info Completed by Auditor'!C30="No",2,IF(+'TD Info Completed by Auditor'!C30="N/A",3,0)))</f>
        <v>0</v>
      </c>
      <c r="F92" s="159"/>
      <c r="G92" s="161"/>
      <c r="H92" s="158"/>
      <c r="I92" s="21"/>
      <c r="J92" s="81">
        <v>1068</v>
      </c>
      <c r="K92" s="654" t="s">
        <v>795</v>
      </c>
      <c r="L92" s="209">
        <f t="shared" si="5"/>
        <v>0</v>
      </c>
      <c r="M92" s="125"/>
      <c r="N92" s="173"/>
      <c r="P92" s="142"/>
      <c r="Q92" s="215"/>
      <c r="X92" s="190"/>
      <c r="AB92" s="190"/>
    </row>
    <row r="93" spans="1:28" s="271" customFormat="1" ht="87.75" customHeight="1" x14ac:dyDescent="0.3">
      <c r="A93" s="651">
        <f>'TD Info Completed by Auditor'!A31</f>
        <v>1069</v>
      </c>
      <c r="B93" s="146"/>
      <c r="C93" s="136" t="str">
        <f>'TD Info Completed by Auditor'!B31</f>
        <v>If the unit is self-insured for employee health care, does the unit use a qualified consultant to establish rates and appropriate reserve levels?</v>
      </c>
      <c r="D93" s="164"/>
      <c r="E93" s="652">
        <f>IF(+'TD Info Completed by Auditor'!C31="Yes",1,IF(+'TD Info Completed by Auditor'!C31="No",2,IF(+'TD Info Completed by Auditor'!C31="N/A",3,0)))</f>
        <v>0</v>
      </c>
      <c r="F93" s="159"/>
      <c r="G93" s="161"/>
      <c r="H93" s="158"/>
      <c r="I93" s="21"/>
      <c r="J93" s="81">
        <v>1069</v>
      </c>
      <c r="K93" s="654" t="s">
        <v>796</v>
      </c>
      <c r="L93" s="209">
        <f t="shared" si="5"/>
        <v>0</v>
      </c>
      <c r="M93" s="125"/>
      <c r="N93" s="173"/>
      <c r="P93" s="142"/>
      <c r="Q93" s="215"/>
      <c r="X93" s="190"/>
      <c r="AB93" s="190"/>
    </row>
    <row r="94" spans="1:28" s="271" customFormat="1" ht="87.75" customHeight="1" x14ac:dyDescent="0.3">
      <c r="A94" s="651">
        <f>'TD Info Completed by Auditor'!A32</f>
        <v>1070</v>
      </c>
      <c r="B94" s="146"/>
      <c r="C94" s="136" t="str">
        <f>'TD Info Completed by Auditor'!B32</f>
        <v>Does the Unit have a non-state administered pension plan?
(Note - OPEB is not a pension plan.)</v>
      </c>
      <c r="D94" s="164"/>
      <c r="E94" s="652">
        <f>IF(+'TD Info Completed by Auditor'!C32="Yes",1,IF(+'TD Info Completed by Auditor'!C32="No",2,IF(+'TD Info Completed by Auditor'!C32="N/A",3,0)))</f>
        <v>0</v>
      </c>
      <c r="F94" s="159"/>
      <c r="G94" s="161"/>
      <c r="H94" s="158"/>
      <c r="I94" s="21"/>
      <c r="J94" s="81">
        <v>1070</v>
      </c>
      <c r="K94" s="654" t="s">
        <v>819</v>
      </c>
      <c r="L94" s="209">
        <f t="shared" si="5"/>
        <v>0</v>
      </c>
      <c r="M94" s="125"/>
      <c r="N94" s="173"/>
      <c r="P94" s="142"/>
      <c r="Q94" s="215"/>
      <c r="X94" s="190"/>
      <c r="AB94" s="190"/>
    </row>
    <row r="95" spans="1:28" s="271" customFormat="1" ht="87.75" customHeight="1" x14ac:dyDescent="0.3">
      <c r="A95" s="651">
        <f>'TD Info Completed by Auditor'!A33</f>
        <v>1071</v>
      </c>
      <c r="B95" s="146"/>
      <c r="C95" s="136" t="str">
        <f>'TD Info Completed by Auditor'!B33</f>
        <v>Please list the amount of ARPA funds expended in total this fiscal year for non-capital purposes.  Enter "0" if no ARPA funds expended for this fiscal year for non-capital purposes.</v>
      </c>
      <c r="D95" s="164"/>
      <c r="E95" s="653">
        <f>'TD Info Completed by Auditor'!C33</f>
        <v>0</v>
      </c>
      <c r="F95" s="159"/>
      <c r="G95" s="161"/>
      <c r="H95" s="158"/>
      <c r="I95" s="21"/>
      <c r="J95" s="81">
        <v>1071</v>
      </c>
      <c r="K95" s="654" t="s">
        <v>797</v>
      </c>
      <c r="L95" s="209">
        <f t="shared" si="5"/>
        <v>0</v>
      </c>
      <c r="M95" s="125"/>
      <c r="N95" s="173"/>
      <c r="P95" s="142"/>
      <c r="Q95" s="215"/>
      <c r="X95" s="190"/>
      <c r="AB95" s="190"/>
    </row>
    <row r="96" spans="1:28" ht="131.4" customHeight="1" x14ac:dyDescent="0.3">
      <c r="A96" s="219">
        <v>336</v>
      </c>
      <c r="B96" s="171"/>
      <c r="C96" s="220" t="s">
        <v>237</v>
      </c>
      <c r="D96" s="221" t="s">
        <v>225</v>
      </c>
      <c r="E96" s="222" t="s">
        <v>579</v>
      </c>
      <c r="F96" s="172" t="s">
        <v>398</v>
      </c>
      <c r="G96" s="161"/>
      <c r="H96" s="158"/>
      <c r="I96" s="21"/>
      <c r="J96" s="127">
        <v>336</v>
      </c>
      <c r="K96" s="180" t="s">
        <v>227</v>
      </c>
      <c r="L96" s="401">
        <f>L10-L11-L12-L13-L14-L15</f>
        <v>0</v>
      </c>
      <c r="N96" s="174" t="s">
        <v>226</v>
      </c>
      <c r="P96" s="142"/>
      <c r="Q96" s="215"/>
      <c r="X96" s="190"/>
      <c r="Y96" s="271"/>
      <c r="AA96" s="271"/>
      <c r="AB96" s="190"/>
    </row>
    <row r="97" spans="1:28" ht="113.4" customHeight="1" x14ac:dyDescent="0.3">
      <c r="A97" s="223"/>
      <c r="B97" s="61"/>
      <c r="C97" s="224"/>
      <c r="D97" s="87"/>
      <c r="E97" s="94"/>
      <c r="F97" s="39"/>
      <c r="G97" s="88"/>
      <c r="H97" s="89"/>
      <c r="I97" s="21"/>
      <c r="J97" s="127">
        <v>998</v>
      </c>
      <c r="K97" s="399" t="s">
        <v>97</v>
      </c>
      <c r="L97" s="401" t="e">
        <f>VLOOKUP('Unit Data from Audit Worksheet'!D2,'Unit Names(H)'!$A$2:$C$30,3,FALSE)</f>
        <v>#N/A</v>
      </c>
      <c r="N97" s="174" t="s">
        <v>228</v>
      </c>
      <c r="P97" s="142"/>
      <c r="Q97" s="215"/>
      <c r="X97" s="190"/>
      <c r="Y97" s="271"/>
      <c r="AA97" s="271"/>
      <c r="AB97" s="190"/>
    </row>
    <row r="98" spans="1:28" ht="79.2" customHeight="1" x14ac:dyDescent="0.3">
      <c r="A98" s="223"/>
      <c r="B98" s="61"/>
      <c r="C98" s="224"/>
      <c r="D98" s="225"/>
      <c r="E98" s="226"/>
      <c r="F98" s="227"/>
      <c r="G98" s="228"/>
      <c r="H98" s="229"/>
      <c r="I98" s="21"/>
      <c r="J98" s="400">
        <v>554</v>
      </c>
      <c r="K98" s="231" t="s">
        <v>117</v>
      </c>
      <c r="L98" s="212"/>
      <c r="N98"/>
      <c r="P98" s="142"/>
      <c r="Q98" s="215"/>
      <c r="X98" s="190"/>
      <c r="Y98" s="271"/>
      <c r="AA98" s="271"/>
      <c r="AB98" s="369"/>
    </row>
    <row r="99" spans="1:28" ht="82.8" customHeight="1" x14ac:dyDescent="0.3">
      <c r="A99" s="223"/>
      <c r="B99" s="61"/>
      <c r="C99" s="224"/>
      <c r="D99" s="225"/>
      <c r="E99" s="226"/>
      <c r="F99" s="227"/>
      <c r="G99" s="228"/>
      <c r="H99" s="229"/>
      <c r="I99" s="21"/>
      <c r="J99" s="107">
        <v>555</v>
      </c>
      <c r="K99" s="231" t="s">
        <v>118</v>
      </c>
      <c r="L99" s="212"/>
      <c r="N99"/>
      <c r="P99" s="142"/>
      <c r="Q99" s="215"/>
      <c r="X99" s="190"/>
      <c r="Y99" s="271"/>
      <c r="AA99" s="271"/>
      <c r="AB99" s="369"/>
    </row>
    <row r="100" spans="1:28" ht="64.2" customHeight="1" x14ac:dyDescent="0.3">
      <c r="A100" s="223"/>
      <c r="B100" s="61"/>
      <c r="C100" s="224"/>
      <c r="D100" s="225"/>
      <c r="E100" s="226"/>
      <c r="F100" s="227"/>
      <c r="G100" s="228"/>
      <c r="H100" s="230"/>
      <c r="I100" s="21"/>
      <c r="J100" s="107">
        <v>556</v>
      </c>
      <c r="K100" s="231" t="s">
        <v>119</v>
      </c>
      <c r="L100" s="212"/>
      <c r="N100" s="232"/>
      <c r="P100" s="142"/>
      <c r="Q100" s="215"/>
      <c r="X100" s="190"/>
      <c r="Y100" s="271"/>
      <c r="AA100" s="271"/>
      <c r="AB100" s="190"/>
    </row>
    <row r="101" spans="1:28" ht="73.8" customHeight="1" x14ac:dyDescent="0.3">
      <c r="A101" s="223"/>
      <c r="B101" s="61"/>
      <c r="C101" s="224"/>
      <c r="D101" s="225"/>
      <c r="E101" s="226"/>
      <c r="F101" s="227"/>
      <c r="G101" s="228"/>
      <c r="H101" s="230"/>
      <c r="I101" s="21"/>
      <c r="J101" s="107">
        <v>557</v>
      </c>
      <c r="K101" s="231" t="s">
        <v>120</v>
      </c>
      <c r="L101" s="212"/>
      <c r="N101" s="232"/>
      <c r="P101" s="142"/>
      <c r="Q101" s="215"/>
      <c r="X101" s="190"/>
      <c r="Y101" s="271"/>
      <c r="AA101" s="271"/>
      <c r="AB101" s="190"/>
    </row>
    <row r="102" spans="1:28" ht="67.8" customHeight="1" x14ac:dyDescent="0.3">
      <c r="A102" s="223"/>
      <c r="B102" s="61"/>
      <c r="C102" s="224"/>
      <c r="D102" s="225"/>
      <c r="E102" s="226"/>
      <c r="F102" s="227"/>
      <c r="G102" s="228"/>
      <c r="H102" s="230"/>
      <c r="I102" s="21"/>
      <c r="J102" s="107">
        <v>606</v>
      </c>
      <c r="K102" s="231" t="s">
        <v>188</v>
      </c>
      <c r="L102" s="212"/>
      <c r="N102" s="232"/>
      <c r="P102" s="142"/>
      <c r="Q102" s="215"/>
      <c r="X102" s="190"/>
      <c r="Y102" s="271"/>
      <c r="AA102" s="271"/>
      <c r="AB102" s="190"/>
    </row>
    <row r="103" spans="1:28" ht="39.75" customHeight="1" x14ac:dyDescent="0.3">
      <c r="A103" s="223"/>
      <c r="B103" s="61"/>
      <c r="C103" s="224"/>
      <c r="D103" s="225"/>
      <c r="E103" s="226"/>
      <c r="F103" s="227"/>
      <c r="G103" s="228"/>
      <c r="H103" s="230"/>
      <c r="I103" s="21"/>
      <c r="J103" s="90"/>
      <c r="K103" s="235"/>
      <c r="L103" s="236"/>
      <c r="N103" s="232"/>
      <c r="P103" s="143"/>
      <c r="X103" s="190"/>
      <c r="Y103" s="271"/>
      <c r="AA103" s="271"/>
      <c r="AB103" s="190"/>
    </row>
    <row r="104" spans="1:28" ht="79.95" customHeight="1" x14ac:dyDescent="0.3">
      <c r="A104" s="148">
        <f>'Unit Data from Audit Worksheet'!A98</f>
        <v>947</v>
      </c>
      <c r="B104" s="83"/>
      <c r="C104" s="147" t="str">
        <f>'Unit Data from Audit Worksheet'!D98</f>
        <v>First name of finance officer or interim finance officer (please enter “vacant” for first name if the position is currently vacant)</v>
      </c>
      <c r="D104" s="167"/>
      <c r="E104" s="395">
        <f>'Unit Data from Audit Worksheet'!F98</f>
        <v>0</v>
      </c>
      <c r="F104" s="159" t="str">
        <f>'Unit Data from Audit Worksheet'!G98</f>
        <v>Please do not leave blank</v>
      </c>
      <c r="G104" s="161"/>
      <c r="H104" s="158"/>
      <c r="I104" s="21"/>
      <c r="J104" s="109">
        <v>947</v>
      </c>
      <c r="K104" s="237" t="s">
        <v>164</v>
      </c>
      <c r="L104" s="238">
        <f t="shared" ref="L104:L114" si="6">IF(D104="",E104,D104)</f>
        <v>0</v>
      </c>
      <c r="N104" s="232"/>
      <c r="P104" s="143"/>
      <c r="X104" s="190"/>
      <c r="Y104" s="271"/>
      <c r="AA104" s="271"/>
      <c r="AB104" s="190"/>
    </row>
    <row r="105" spans="1:28" s="16" customFormat="1" ht="75" customHeight="1" x14ac:dyDescent="0.3">
      <c r="A105" s="148">
        <f>'Unit Data from Audit Worksheet'!A99</f>
        <v>948</v>
      </c>
      <c r="B105" s="83"/>
      <c r="C105" s="147" t="str">
        <f>'Unit Data from Audit Worksheet'!D99</f>
        <v>Last name of finance officer or interim finance officer (please enter “vacant” for last name if the position is currently vacant)</v>
      </c>
      <c r="D105" s="167"/>
      <c r="E105" s="239">
        <f>'Unit Data from Audit Worksheet'!F99</f>
        <v>0</v>
      </c>
      <c r="F105" s="159" t="str">
        <f>'Unit Data from Audit Worksheet'!G99</f>
        <v>Please do not leave blank</v>
      </c>
      <c r="G105" s="161"/>
      <c r="H105" s="158"/>
      <c r="I105" s="21"/>
      <c r="J105" s="109">
        <v>948</v>
      </c>
      <c r="K105" s="237" t="s">
        <v>165</v>
      </c>
      <c r="L105" s="238">
        <f t="shared" si="6"/>
        <v>0</v>
      </c>
      <c r="M105"/>
      <c r="N105" s="173"/>
      <c r="P105" s="143"/>
      <c r="Q105" s="183"/>
      <c r="R105" s="2"/>
      <c r="S105" s="2"/>
      <c r="T105" s="2"/>
      <c r="U105" s="2"/>
      <c r="V105" s="2"/>
      <c r="W105" s="2"/>
      <c r="X105" s="190"/>
      <c r="Y105" s="271"/>
      <c r="Z105" s="2"/>
      <c r="AA105" s="271"/>
      <c r="AB105" s="190"/>
    </row>
    <row r="106" spans="1:28" ht="99" customHeight="1" x14ac:dyDescent="0.3">
      <c r="A106" s="148">
        <f>'Unit Data from Audit Worksheet'!A100</f>
        <v>949</v>
      </c>
      <c r="B106" s="83"/>
      <c r="C106" s="147" t="str">
        <f>'Unit Data from Audit Worksheet'!D100</f>
        <v>Is the finance officer serving in a permanent role or an interim role? (select permanent/interim/vacant)</v>
      </c>
      <c r="D106" s="167"/>
      <c r="E106" s="118">
        <f>'Unit Data from Audit Worksheet'!F100</f>
        <v>0</v>
      </c>
      <c r="F106" s="159" t="str">
        <f>'Unit Data from Audit Worksheet'!G100</f>
        <v>Please do not leave blank</v>
      </c>
      <c r="G106" s="161"/>
      <c r="H106" s="158"/>
      <c r="I106" s="21"/>
      <c r="J106" s="109">
        <v>949</v>
      </c>
      <c r="K106" s="237" t="s">
        <v>184</v>
      </c>
      <c r="L106" s="238">
        <f t="shared" si="6"/>
        <v>0</v>
      </c>
      <c r="N106" s="232"/>
      <c r="P106" s="143"/>
      <c r="Q106" s="54"/>
      <c r="X106" s="190"/>
      <c r="AA106" s="271"/>
      <c r="AB106" s="190"/>
    </row>
    <row r="107" spans="1:28" ht="128.25" customHeight="1" x14ac:dyDescent="0.3">
      <c r="A107" s="148">
        <f>'Unit Data from Audit Worksheet'!A101</f>
        <v>950</v>
      </c>
      <c r="B107" s="83"/>
      <c r="C107" s="147" t="str">
        <f>'Unit Data from Audit Worksheet'!D101</f>
        <v>Has the finance officer been formally appointed by the local government, public authority, or designated official?  (Y/N)</v>
      </c>
      <c r="D107" s="167"/>
      <c r="E107" s="118">
        <f>'Unit Data from Audit Worksheet'!F101</f>
        <v>0</v>
      </c>
      <c r="F107" s="159" t="str">
        <f>'Unit Data from Audit Worksheet'!G101</f>
        <v>Please do not leave blank</v>
      </c>
      <c r="G107" s="161"/>
      <c r="H107" s="158"/>
      <c r="I107" s="21"/>
      <c r="J107" s="109">
        <v>950</v>
      </c>
      <c r="K107" s="237" t="s">
        <v>185</v>
      </c>
      <c r="L107" s="238">
        <f t="shared" si="6"/>
        <v>0</v>
      </c>
      <c r="N107" s="232"/>
      <c r="P107" s="143"/>
      <c r="X107" s="190"/>
      <c r="AA107" s="271"/>
      <c r="AB107" s="190"/>
    </row>
    <row r="108" spans="1:28" ht="102.6" customHeight="1" x14ac:dyDescent="0.3">
      <c r="A108" s="148">
        <f>'Unit Data from Audit Worksheet'!A102</f>
        <v>952</v>
      </c>
      <c r="B108" s="83"/>
      <c r="C108" s="147" t="str">
        <f>'Unit Data from Audit Worksheet'!D102</f>
        <v>Date on which the local government, public authority, or designated official appointed the finance officer?    Date Format  MM/DD/YYYY</v>
      </c>
      <c r="D108" s="167"/>
      <c r="E108" s="383" t="str">
        <f>IF('Unit Data from Audit Worksheet'!F102&gt;0,'Unit Data from Audit Worksheet'!F102," ")</f>
        <v xml:space="preserve"> </v>
      </c>
      <c r="F108" s="159" t="str">
        <f>'Unit Data from Audit Worksheet'!G102</f>
        <v>Leave blank if data not available</v>
      </c>
      <c r="G108" s="161"/>
      <c r="H108" s="158"/>
      <c r="I108" s="21"/>
      <c r="J108" s="109">
        <v>952</v>
      </c>
      <c r="K108" s="237" t="s">
        <v>186</v>
      </c>
      <c r="L108" s="240" t="str">
        <f t="shared" si="6"/>
        <v xml:space="preserve"> </v>
      </c>
      <c r="N108" s="232"/>
      <c r="P108" s="143"/>
      <c r="X108" s="190"/>
      <c r="AA108" s="271"/>
      <c r="AB108" s="190"/>
    </row>
    <row r="109" spans="1:28" ht="44.4" customHeight="1" x14ac:dyDescent="0.3">
      <c r="A109" s="433">
        <f>'Unit Data from Audit Worksheet'!A110</f>
        <v>960</v>
      </c>
      <c r="B109" s="116"/>
      <c r="C109" s="434" t="str">
        <f>'Unit Data from Audit Worksheet'!B110</f>
        <v>Name of Finance Officer</v>
      </c>
      <c r="D109" s="167"/>
      <c r="E109" s="241">
        <f>'Unit Data from Audit Worksheet'!D110</f>
        <v>0</v>
      </c>
      <c r="F109" s="242" t="str">
        <f>'Unit Data from Audit Worksheet'!F110</f>
        <v>Required</v>
      </c>
      <c r="G109" s="161"/>
      <c r="H109" s="158"/>
      <c r="I109" s="21"/>
      <c r="J109" s="117">
        <v>960</v>
      </c>
      <c r="K109" s="243" t="s">
        <v>180</v>
      </c>
      <c r="L109" s="244">
        <f t="shared" si="6"/>
        <v>0</v>
      </c>
      <c r="N109" s="232"/>
      <c r="P109" s="143"/>
      <c r="X109" s="190"/>
      <c r="AA109" s="271"/>
      <c r="AB109" s="190"/>
    </row>
    <row r="110" spans="1:28" ht="37.200000000000003" customHeight="1" x14ac:dyDescent="0.3">
      <c r="A110" s="433">
        <f>'Unit Data from Audit Worksheet'!A111</f>
        <v>962</v>
      </c>
      <c r="B110" s="116"/>
      <c r="C110" s="434" t="str">
        <f>'Unit Data from Audit Worksheet'!B111</f>
        <v>Title of Official</v>
      </c>
      <c r="D110" s="167"/>
      <c r="E110" s="241">
        <f>'Unit Data from Audit Worksheet'!D111</f>
        <v>0</v>
      </c>
      <c r="F110" s="242" t="str">
        <f>'Unit Data from Audit Worksheet'!F111</f>
        <v>Required</v>
      </c>
      <c r="G110" s="161"/>
      <c r="H110" s="158"/>
      <c r="I110" s="21"/>
      <c r="J110" s="117">
        <v>962</v>
      </c>
      <c r="K110" s="243" t="s">
        <v>160</v>
      </c>
      <c r="L110" s="244">
        <f t="shared" si="6"/>
        <v>0</v>
      </c>
      <c r="N110" s="232"/>
      <c r="P110" s="143"/>
      <c r="X110" s="190"/>
      <c r="AA110" s="271"/>
      <c r="AB110" s="190"/>
    </row>
    <row r="111" spans="1:28" ht="30.75" customHeight="1" x14ac:dyDescent="0.3">
      <c r="A111" s="433">
        <f>'Unit Data from Audit Worksheet'!A112</f>
        <v>964</v>
      </c>
      <c r="B111" s="116"/>
      <c r="C111" s="435" t="str">
        <f>'Unit Data from Audit Worksheet'!B112</f>
        <v>Date                        (Enter as "MM/DD/YYYY")</v>
      </c>
      <c r="D111" s="167"/>
      <c r="E111" s="245" t="str">
        <f>IF('Unit Data from Audit Worksheet'!D112&gt;0,'Unit Data from Audit Worksheet'!D112," ")</f>
        <v xml:space="preserve"> </v>
      </c>
      <c r="F111" s="242" t="str">
        <f>'Unit Data from Audit Worksheet'!F112</f>
        <v>Required</v>
      </c>
      <c r="G111" s="372"/>
      <c r="H111" s="158"/>
      <c r="I111" s="21"/>
      <c r="J111" s="117">
        <v>964</v>
      </c>
      <c r="K111" s="243" t="s">
        <v>196</v>
      </c>
      <c r="L111" s="246" t="str">
        <f t="shared" si="6"/>
        <v xml:space="preserve"> </v>
      </c>
      <c r="N111" s="211"/>
      <c r="P111" s="143"/>
      <c r="X111" s="190"/>
      <c r="AA111" s="271"/>
      <c r="AB111" s="190"/>
    </row>
    <row r="112" spans="1:28" ht="30.75" customHeight="1" x14ac:dyDescent="0.3">
      <c r="A112" s="433">
        <f>'Unit Data from Audit Worksheet'!A113</f>
        <v>966</v>
      </c>
      <c r="B112" s="116"/>
      <c r="C112" s="434" t="s">
        <v>399</v>
      </c>
      <c r="D112" s="167"/>
      <c r="E112" s="371" t="str">
        <f>_xlfn.TEXTJOIN(",",,TEXT('Unit Data from Audit Worksheet'!D113,"###-###-####")," "&amp;'Unit Data from Audit Worksheet'!D114)</f>
        <v xml:space="preserve">--, </v>
      </c>
      <c r="F112" s="242" t="str">
        <f>'Unit Data from Audit Worksheet'!F113</f>
        <v>Required</v>
      </c>
      <c r="G112" s="161"/>
      <c r="H112" s="158"/>
      <c r="I112" s="21"/>
      <c r="J112" s="117">
        <v>966</v>
      </c>
      <c r="K112" s="243" t="s">
        <v>162</v>
      </c>
      <c r="L112" s="244" t="str">
        <f t="shared" si="6"/>
        <v xml:space="preserve">--, </v>
      </c>
      <c r="N112" s="211"/>
      <c r="P112" s="143"/>
      <c r="X112" s="190"/>
      <c r="AA112" s="271"/>
      <c r="AB112" s="190"/>
    </row>
    <row r="113" spans="1:28" ht="30.75" customHeight="1" x14ac:dyDescent="0.3">
      <c r="A113" s="433">
        <f>'Unit Data from Audit Worksheet'!A115</f>
        <v>968</v>
      </c>
      <c r="B113" s="116"/>
      <c r="C113" s="434" t="str">
        <f>'Unit Data from Audit Worksheet'!B115</f>
        <v>E-mail address</v>
      </c>
      <c r="D113" s="167"/>
      <c r="E113" s="703">
        <f>'Unit Data from Audit Worksheet'!D115</f>
        <v>0</v>
      </c>
      <c r="F113" s="242" t="str">
        <f>'Unit Data from Audit Worksheet'!F115</f>
        <v>Required</v>
      </c>
      <c r="G113" s="161"/>
      <c r="H113" s="158"/>
      <c r="I113" s="21"/>
      <c r="J113" s="117">
        <v>968</v>
      </c>
      <c r="K113" s="243" t="s">
        <v>163</v>
      </c>
      <c r="L113" s="244">
        <f t="shared" si="6"/>
        <v>0</v>
      </c>
      <c r="N113" s="211"/>
      <c r="P113" s="143"/>
      <c r="X113" s="190"/>
      <c r="AA113" s="271"/>
      <c r="AB113" s="190"/>
    </row>
    <row r="114" spans="1:28" ht="87.6" customHeight="1" x14ac:dyDescent="0.3">
      <c r="A114" s="436">
        <v>980</v>
      </c>
      <c r="B114" s="171" t="s">
        <v>216</v>
      </c>
      <c r="C114" s="437" t="str">
        <f>'TD Info Completed by Auditor'!B27</f>
        <v>Date the auditor presented or plans to present Financial Performance Indicators of Concern (FPIC) to the Governing Board.  If there are no FPICs to present to the governing board,  enter "7/1/2024" to indicate that a FPIC response is not required.</v>
      </c>
      <c r="D114" s="167"/>
      <c r="E114" s="404" t="str">
        <f>IF('TD Info Completed by Auditor'!C27&gt;0,'TD Info Completed by Auditor'!C27," ")</f>
        <v xml:space="preserve"> </v>
      </c>
      <c r="F114" s="247" t="s">
        <v>229</v>
      </c>
      <c r="G114" s="161"/>
      <c r="H114" s="158"/>
      <c r="I114" s="21"/>
      <c r="J114" s="175">
        <v>980</v>
      </c>
      <c r="K114" s="176" t="s">
        <v>214</v>
      </c>
      <c r="L114" s="248" t="str">
        <f t="shared" si="6"/>
        <v xml:space="preserve"> </v>
      </c>
      <c r="N114" s="211"/>
      <c r="P114" s="143"/>
      <c r="X114" s="190"/>
      <c r="AA114" s="271"/>
      <c r="AB114" s="190"/>
    </row>
    <row r="115" spans="1:28" s="271" customFormat="1" ht="87.6" customHeight="1" x14ac:dyDescent="0.3">
      <c r="A115" s="436">
        <f>'TD Info Completed by Auditor'!A26</f>
        <v>1079</v>
      </c>
      <c r="B115" s="171"/>
      <c r="C115" s="437" t="str">
        <f>'TD Info Completed by Auditor'!B26</f>
        <v>What date was the audit report submitted to the LGC?  (Note audit reports are due four months after fiscal year end regardless of the contract submission date.)  Enter as "MM/DD/YYYY"</v>
      </c>
      <c r="D115" s="167"/>
      <c r="E115" s="404">
        <f>'TD Info Completed by Auditor'!C26</f>
        <v>0</v>
      </c>
      <c r="F115" s="247"/>
      <c r="G115" s="161"/>
      <c r="H115" s="158"/>
      <c r="I115" s="21"/>
      <c r="J115" s="175">
        <v>1079</v>
      </c>
      <c r="K115" s="176" t="s">
        <v>816</v>
      </c>
      <c r="L115" s="248">
        <f>E115</f>
        <v>0</v>
      </c>
      <c r="M115" s="125"/>
      <c r="N115" s="211"/>
      <c r="P115" s="143"/>
      <c r="Q115" s="183"/>
      <c r="X115" s="190"/>
      <c r="AB115" s="190"/>
    </row>
    <row r="116" spans="1:28" ht="63.6" customHeight="1" x14ac:dyDescent="0.3">
      <c r="A116" s="223"/>
      <c r="B116" s="61"/>
      <c r="C116" s="224"/>
      <c r="D116" s="225"/>
      <c r="E116" s="226"/>
      <c r="F116" s="227"/>
      <c r="G116" s="228"/>
      <c r="H116" s="229"/>
      <c r="I116" s="21"/>
      <c r="J116" s="109">
        <v>999</v>
      </c>
      <c r="K116" s="237" t="s">
        <v>98</v>
      </c>
      <c r="L116" s="249" t="e">
        <f>'Unit Data from Audit Worksheet'!D3</f>
        <v>#N/A</v>
      </c>
      <c r="N116" s="250" t="s">
        <v>818</v>
      </c>
      <c r="P116" s="143"/>
      <c r="X116" s="190"/>
      <c r="AA116" s="271"/>
      <c r="AB116" s="190"/>
    </row>
    <row r="117" spans="1:28" customFormat="1" ht="33" customHeight="1" x14ac:dyDescent="0.3"/>
    <row r="118" spans="1:28" customFormat="1" ht="33" customHeight="1" x14ac:dyDescent="0.3"/>
    <row r="119" spans="1:28" ht="29.4" customHeight="1" x14ac:dyDescent="0.3">
      <c r="C119" s="375"/>
      <c r="D119" s="252"/>
      <c r="E119" s="253"/>
      <c r="F119" s="253"/>
      <c r="G119" s="254"/>
      <c r="H119" s="253"/>
      <c r="I119" s="130"/>
      <c r="K119" s="396" t="s">
        <v>580</v>
      </c>
      <c r="L119" s="397" t="e">
        <f>SUM(L4:L102)</f>
        <v>#N/A</v>
      </c>
      <c r="N119" s="3"/>
      <c r="P119" s="143"/>
      <c r="AA119" s="271"/>
    </row>
    <row r="120" spans="1:28" s="271" customFormat="1" ht="27.6" customHeight="1" x14ac:dyDescent="0.3">
      <c r="A120"/>
      <c r="B120"/>
      <c r="C120"/>
      <c r="D120"/>
      <c r="E120"/>
      <c r="F120" s="253"/>
      <c r="G120" s="254"/>
      <c r="H120" s="253"/>
      <c r="I120" s="130"/>
      <c r="J120" s="4"/>
      <c r="K120" s="398" t="s">
        <v>417</v>
      </c>
      <c r="L120" s="397"/>
      <c r="M120"/>
      <c r="N120" s="3"/>
      <c r="P120" s="143"/>
      <c r="Q120" s="183"/>
    </row>
    <row r="121" spans="1:28" ht="28.8" customHeight="1" x14ac:dyDescent="0.7">
      <c r="A121" s="148"/>
      <c r="B121" s="148"/>
      <c r="C121" s="52"/>
      <c r="D121" s="51"/>
      <c r="E121" s="64"/>
      <c r="F121" s="51"/>
      <c r="G121" s="254"/>
      <c r="H121" s="253"/>
      <c r="I121" s="255"/>
      <c r="J121" s="100"/>
      <c r="K121" s="99"/>
      <c r="L121" s="444" t="e">
        <f>L119-L120</f>
        <v>#N/A</v>
      </c>
      <c r="N121" s="3"/>
      <c r="P121" s="143"/>
      <c r="AA121" s="271"/>
    </row>
    <row r="122" spans="1:28" x14ac:dyDescent="0.3">
      <c r="A122" s="130"/>
      <c r="B122" s="130"/>
      <c r="C122" s="130"/>
      <c r="D122" s="130"/>
      <c r="E122" s="130"/>
      <c r="F122" s="253"/>
      <c r="G122" s="254"/>
      <c r="H122" s="253"/>
      <c r="I122" s="255"/>
      <c r="K122" s="8"/>
      <c r="L122" s="256"/>
      <c r="N122" s="3"/>
      <c r="P122" s="143"/>
      <c r="AA122" s="271"/>
    </row>
    <row r="123" spans="1:28" ht="117" customHeight="1" x14ac:dyDescent="0.3">
      <c r="A123" s="130"/>
      <c r="B123" s="130"/>
      <c r="C123" s="130"/>
      <c r="D123" s="130"/>
      <c r="E123" s="130"/>
      <c r="F123" s="253"/>
      <c r="G123" s="254"/>
      <c r="H123" s="253"/>
      <c r="I123" s="255"/>
      <c r="K123" s="8"/>
      <c r="L123" s="256"/>
      <c r="N123" s="3"/>
      <c r="P123" s="143"/>
      <c r="Y123" s="271"/>
      <c r="AA123" s="271"/>
    </row>
    <row r="124" spans="1:28" ht="25.2" customHeight="1" x14ac:dyDescent="0.3">
      <c r="A124" s="130"/>
      <c r="B124" s="130"/>
      <c r="C124" s="130"/>
      <c r="D124" s="130"/>
      <c r="E124" s="130"/>
      <c r="F124" s="253"/>
      <c r="G124" s="254"/>
      <c r="H124" s="253"/>
      <c r="I124" s="255"/>
      <c r="K124" s="8"/>
      <c r="L124" s="256"/>
      <c r="P124" s="143"/>
      <c r="X124" s="190"/>
      <c r="AA124" s="271"/>
    </row>
    <row r="125" spans="1:28" x14ac:dyDescent="0.3">
      <c r="A125" s="130"/>
      <c r="B125" s="130"/>
      <c r="C125" s="130"/>
      <c r="D125" s="130"/>
      <c r="E125" s="130"/>
      <c r="F125" s="253"/>
      <c r="G125" s="254"/>
      <c r="H125" s="253"/>
      <c r="I125" s="255"/>
      <c r="K125" s="8"/>
      <c r="L125" s="256"/>
      <c r="P125" s="143"/>
      <c r="X125" s="190"/>
      <c r="AA125" s="271"/>
    </row>
    <row r="126" spans="1:28" ht="18.75" customHeight="1" x14ac:dyDescent="0.3">
      <c r="A126" s="130"/>
      <c r="B126" s="130"/>
      <c r="C126" s="130"/>
      <c r="D126" s="130"/>
      <c r="E126" s="130"/>
      <c r="F126" s="253"/>
      <c r="G126" s="254"/>
      <c r="H126" s="253"/>
      <c r="I126" s="255"/>
      <c r="K126" s="8"/>
      <c r="L126" s="256"/>
      <c r="P126" s="143"/>
      <c r="AA126" s="271"/>
    </row>
    <row r="127" spans="1:28" ht="30.75" customHeight="1" x14ac:dyDescent="0.3">
      <c r="A127" s="130"/>
      <c r="B127" s="130"/>
      <c r="C127" s="130"/>
      <c r="D127" s="130"/>
      <c r="E127" s="130"/>
      <c r="F127" s="253"/>
      <c r="G127" s="254"/>
      <c r="H127" s="253"/>
      <c r="I127" s="255"/>
      <c r="K127" s="8"/>
      <c r="L127" s="256"/>
      <c r="P127" s="143"/>
      <c r="X127" s="190"/>
      <c r="Z127" s="190"/>
      <c r="AA127" s="271"/>
    </row>
    <row r="128" spans="1:28" ht="30.75" customHeight="1" x14ac:dyDescent="0.3">
      <c r="A128" s="130"/>
      <c r="B128" s="130"/>
      <c r="C128" s="130"/>
      <c r="D128" s="130"/>
      <c r="E128" s="130"/>
      <c r="F128" s="253"/>
      <c r="G128" s="254"/>
      <c r="H128" s="253"/>
      <c r="I128" s="255"/>
      <c r="K128" s="8"/>
      <c r="L128" s="256"/>
      <c r="P128" s="143"/>
      <c r="AA128" s="271"/>
    </row>
    <row r="129" spans="1:27" ht="30.75" customHeight="1" x14ac:dyDescent="0.3">
      <c r="A129" s="130"/>
      <c r="B129" s="130"/>
      <c r="C129" s="130"/>
      <c r="D129" s="130"/>
      <c r="E129" s="130"/>
      <c r="F129" s="253"/>
      <c r="G129" s="254"/>
      <c r="H129" s="253"/>
      <c r="I129" s="255"/>
      <c r="K129" s="8"/>
      <c r="L129" s="256"/>
      <c r="P129" s="143"/>
      <c r="AA129" s="271"/>
    </row>
    <row r="130" spans="1:27" ht="30.75" customHeight="1" x14ac:dyDescent="0.3">
      <c r="A130" s="130"/>
      <c r="B130" s="130"/>
      <c r="C130" s="130"/>
      <c r="D130" s="130"/>
      <c r="E130" s="130"/>
      <c r="I130" s="255"/>
      <c r="K130" s="8"/>
      <c r="L130" s="256"/>
      <c r="P130" s="143"/>
      <c r="AA130" s="271"/>
    </row>
    <row r="131" spans="1:27" ht="30.75" customHeight="1" x14ac:dyDescent="0.3">
      <c r="A131" s="130"/>
      <c r="B131" s="130"/>
      <c r="C131" s="130"/>
      <c r="D131" s="130"/>
      <c r="E131" s="130"/>
      <c r="I131" s="255"/>
      <c r="L131" s="256"/>
      <c r="P131" s="143"/>
      <c r="AA131" s="271"/>
    </row>
    <row r="132" spans="1:27" x14ac:dyDescent="0.3">
      <c r="A132" s="4"/>
      <c r="B132" s="257"/>
      <c r="C132" s="18"/>
      <c r="D132" s="50"/>
      <c r="I132" s="255"/>
      <c r="L132" s="256"/>
      <c r="P132" s="143"/>
      <c r="AA132" s="271"/>
    </row>
    <row r="133" spans="1:27" x14ac:dyDescent="0.3">
      <c r="A133" s="4"/>
      <c r="B133" s="257"/>
      <c r="C133" s="18"/>
      <c r="D133" s="50"/>
      <c r="I133" s="255"/>
      <c r="L133" s="256"/>
      <c r="P133" s="143"/>
      <c r="AA133" s="271"/>
    </row>
    <row r="134" spans="1:27" x14ac:dyDescent="0.3">
      <c r="D134" s="50"/>
      <c r="I134" s="255"/>
      <c r="P134" s="143"/>
      <c r="AA134" s="271"/>
    </row>
    <row r="135" spans="1:27" x14ac:dyDescent="0.3">
      <c r="D135" s="50"/>
      <c r="P135" s="143"/>
      <c r="AA135" s="271"/>
    </row>
    <row r="136" spans="1:27" x14ac:dyDescent="0.3">
      <c r="D136" s="50"/>
      <c r="P136" s="143"/>
      <c r="AA136" s="271"/>
    </row>
    <row r="137" spans="1:27" x14ac:dyDescent="0.3">
      <c r="D137" s="50"/>
      <c r="P137" s="143"/>
      <c r="AA137" s="271"/>
    </row>
    <row r="138" spans="1:27" x14ac:dyDescent="0.3">
      <c r="A138" s="4"/>
      <c r="B138" s="257"/>
      <c r="C138" s="18"/>
      <c r="D138" s="50"/>
      <c r="P138" s="143"/>
      <c r="AA138" s="271"/>
    </row>
    <row r="139" spans="1:27" x14ac:dyDescent="0.3">
      <c r="A139" s="4"/>
      <c r="B139" s="257"/>
      <c r="C139" s="18"/>
      <c r="D139" s="50"/>
      <c r="P139" s="143"/>
      <c r="AA139" s="271"/>
    </row>
    <row r="140" spans="1:27" x14ac:dyDescent="0.3">
      <c r="D140" s="50"/>
      <c r="P140" s="143"/>
      <c r="AA140" s="271"/>
    </row>
    <row r="141" spans="1:27" x14ac:dyDescent="0.3">
      <c r="D141" s="50"/>
      <c r="P141" s="143"/>
      <c r="AA141" s="271"/>
    </row>
    <row r="142" spans="1:27" x14ac:dyDescent="0.3">
      <c r="D142" s="50"/>
      <c r="P142" s="143"/>
      <c r="AA142" s="271"/>
    </row>
    <row r="143" spans="1:27" x14ac:dyDescent="0.3">
      <c r="D143" s="50"/>
      <c r="P143" s="143"/>
      <c r="AA143" s="271"/>
    </row>
    <row r="144" spans="1:27" x14ac:dyDescent="0.3">
      <c r="A144" s="4"/>
      <c r="B144" s="257"/>
      <c r="C144" s="18"/>
      <c r="D144" s="50"/>
      <c r="P144" s="143"/>
      <c r="AA144" s="271"/>
    </row>
    <row r="145" spans="1:27" x14ac:dyDescent="0.3">
      <c r="A145" s="4"/>
      <c r="B145" s="257"/>
      <c r="C145" s="18"/>
      <c r="D145" s="50"/>
      <c r="P145" s="143"/>
      <c r="AA145" s="271"/>
    </row>
    <row r="146" spans="1:27" x14ac:dyDescent="0.3">
      <c r="D146" s="50"/>
      <c r="P146" s="143"/>
      <c r="AA146" s="271"/>
    </row>
    <row r="147" spans="1:27" x14ac:dyDescent="0.3">
      <c r="D147" s="50"/>
      <c r="P147" s="143"/>
      <c r="AA147" s="271"/>
    </row>
    <row r="148" spans="1:27" x14ac:dyDescent="0.3">
      <c r="D148" s="50"/>
      <c r="P148" s="143"/>
      <c r="AA148" s="271"/>
    </row>
    <row r="149" spans="1:27" x14ac:dyDescent="0.3">
      <c r="D149" s="50"/>
      <c r="P149" s="143"/>
      <c r="AA149" s="271"/>
    </row>
    <row r="150" spans="1:27" x14ac:dyDescent="0.3">
      <c r="A150" s="4"/>
      <c r="B150" s="257"/>
      <c r="C150" s="18"/>
      <c r="D150" s="50"/>
      <c r="P150" s="143"/>
      <c r="AA150" s="271"/>
    </row>
    <row r="151" spans="1:27" x14ac:dyDescent="0.3">
      <c r="A151" s="4"/>
      <c r="B151" s="257"/>
      <c r="C151" s="18"/>
      <c r="D151" s="50"/>
      <c r="P151" s="143"/>
      <c r="AA151" s="271"/>
    </row>
    <row r="152" spans="1:27" x14ac:dyDescent="0.3">
      <c r="A152" s="4"/>
      <c r="B152" s="257"/>
      <c r="C152" s="18"/>
      <c r="D152" s="50"/>
      <c r="P152" s="143"/>
      <c r="AA152" s="271"/>
    </row>
    <row r="153" spans="1:27" x14ac:dyDescent="0.3">
      <c r="A153" s="4"/>
      <c r="B153" s="257"/>
      <c r="C153" s="18"/>
      <c r="D153" s="50"/>
      <c r="P153" s="143"/>
      <c r="AA153" s="271"/>
    </row>
    <row r="154" spans="1:27" x14ac:dyDescent="0.3">
      <c r="D154" s="50"/>
      <c r="P154" s="143"/>
      <c r="AA154" s="271"/>
    </row>
    <row r="155" spans="1:27" x14ac:dyDescent="0.3">
      <c r="D155" s="50"/>
      <c r="P155" s="143"/>
      <c r="AA155" s="271"/>
    </row>
    <row r="156" spans="1:27" x14ac:dyDescent="0.3">
      <c r="D156" s="50"/>
      <c r="P156" s="143"/>
      <c r="AA156" s="271"/>
    </row>
    <row r="157" spans="1:27" x14ac:dyDescent="0.3">
      <c r="A157" s="4"/>
      <c r="B157" s="257"/>
      <c r="C157" s="18"/>
      <c r="D157" s="50"/>
      <c r="P157" s="143"/>
      <c r="AA157" s="271"/>
    </row>
    <row r="158" spans="1:27" x14ac:dyDescent="0.3">
      <c r="A158" s="4"/>
      <c r="B158" s="257"/>
      <c r="C158" s="18"/>
      <c r="D158" s="50"/>
      <c r="P158" s="143"/>
      <c r="AA158" s="271"/>
    </row>
    <row r="159" spans="1:27" x14ac:dyDescent="0.3">
      <c r="A159" s="4"/>
      <c r="B159" s="257"/>
      <c r="C159" s="18"/>
      <c r="D159" s="50"/>
      <c r="P159" s="143"/>
      <c r="AA159" s="271"/>
    </row>
    <row r="160" spans="1:27" x14ac:dyDescent="0.3">
      <c r="A160" s="4"/>
      <c r="B160" s="257"/>
      <c r="C160" s="18"/>
      <c r="D160" s="50"/>
      <c r="P160" s="143"/>
      <c r="AA160" s="271"/>
    </row>
    <row r="161" spans="1:27" x14ac:dyDescent="0.3">
      <c r="A161" s="4"/>
      <c r="B161" s="257"/>
      <c r="C161" s="18"/>
      <c r="D161" s="50"/>
      <c r="P161" s="143"/>
      <c r="AA161" s="271"/>
    </row>
    <row r="162" spans="1:27" x14ac:dyDescent="0.3">
      <c r="A162" s="4"/>
      <c r="B162" s="257"/>
      <c r="C162" s="18"/>
      <c r="D162" s="50"/>
      <c r="P162" s="143"/>
      <c r="AA162" s="271"/>
    </row>
    <row r="163" spans="1:27" x14ac:dyDescent="0.3">
      <c r="A163" s="4"/>
      <c r="B163" s="257"/>
      <c r="C163" s="18"/>
      <c r="D163" s="50"/>
      <c r="P163" s="143"/>
      <c r="AA163" s="271"/>
    </row>
    <row r="164" spans="1:27" x14ac:dyDescent="0.3">
      <c r="A164" s="4"/>
      <c r="B164" s="257"/>
      <c r="C164" s="18"/>
      <c r="D164" s="50"/>
      <c r="P164" s="143"/>
      <c r="AA164" s="271"/>
    </row>
    <row r="165" spans="1:27" x14ac:dyDescent="0.3">
      <c r="A165" s="4"/>
      <c r="B165" s="257"/>
      <c r="C165" s="18"/>
      <c r="D165" s="50"/>
      <c r="P165" s="143"/>
      <c r="AA165" s="271"/>
    </row>
    <row r="166" spans="1:27" x14ac:dyDescent="0.3">
      <c r="A166" s="4"/>
      <c r="B166" s="257"/>
      <c r="C166" s="18"/>
      <c r="D166" s="50"/>
      <c r="P166" s="143"/>
      <c r="AA166" s="271"/>
    </row>
    <row r="167" spans="1:27" x14ac:dyDescent="0.3">
      <c r="A167" s="4"/>
      <c r="B167" s="257"/>
      <c r="C167" s="18"/>
      <c r="D167" s="50"/>
      <c r="P167" s="143"/>
      <c r="AA167" s="271"/>
    </row>
    <row r="168" spans="1:27" x14ac:dyDescent="0.3">
      <c r="A168" s="4"/>
      <c r="B168" s="257"/>
      <c r="C168" s="18"/>
      <c r="D168" s="50"/>
      <c r="P168" s="143"/>
      <c r="AA168" s="271"/>
    </row>
    <row r="169" spans="1:27" x14ac:dyDescent="0.3">
      <c r="A169" s="4"/>
      <c r="B169" s="257"/>
      <c r="C169" s="18"/>
      <c r="D169" s="50"/>
      <c r="P169" s="143"/>
      <c r="AA169" s="271"/>
    </row>
    <row r="170" spans="1:27" x14ac:dyDescent="0.3">
      <c r="A170" s="4"/>
      <c r="B170" s="257"/>
      <c r="C170" s="18"/>
      <c r="D170" s="50"/>
      <c r="P170" s="143"/>
      <c r="AA170" s="271"/>
    </row>
    <row r="171" spans="1:27" x14ac:dyDescent="0.3">
      <c r="A171" s="4"/>
      <c r="B171" s="257"/>
      <c r="C171" s="18"/>
      <c r="D171" s="50"/>
      <c r="P171" s="143"/>
      <c r="AA171" s="271"/>
    </row>
    <row r="172" spans="1:27" x14ac:dyDescent="0.3">
      <c r="A172" s="4"/>
      <c r="B172" s="257"/>
      <c r="C172" s="18"/>
      <c r="D172" s="50"/>
      <c r="P172" s="143"/>
      <c r="AA172" s="271"/>
    </row>
    <row r="173" spans="1:27" x14ac:dyDescent="0.3">
      <c r="A173" s="4"/>
      <c r="B173" s="257"/>
      <c r="C173" s="18"/>
      <c r="D173" s="50"/>
      <c r="P173" s="143"/>
      <c r="AA173" s="271"/>
    </row>
    <row r="174" spans="1:27" x14ac:dyDescent="0.3">
      <c r="A174" s="4"/>
      <c r="B174" s="257"/>
      <c r="C174" s="18"/>
      <c r="D174" s="50"/>
      <c r="P174" s="143"/>
      <c r="AA174" s="271"/>
    </row>
    <row r="175" spans="1:27" x14ac:dyDescent="0.3">
      <c r="A175" s="4"/>
      <c r="B175" s="257"/>
      <c r="C175" s="18"/>
      <c r="D175" s="50"/>
      <c r="P175" s="143"/>
      <c r="AA175" s="271"/>
    </row>
    <row r="176" spans="1:27" x14ac:dyDescent="0.3">
      <c r="A176" s="4"/>
      <c r="B176" s="257"/>
      <c r="C176" s="18"/>
      <c r="D176" s="50"/>
      <c r="P176" s="143"/>
      <c r="AA176" s="271"/>
    </row>
    <row r="177" spans="1:27" x14ac:dyDescent="0.3">
      <c r="A177" s="4"/>
      <c r="B177" s="257"/>
      <c r="C177" s="18"/>
      <c r="D177" s="50"/>
      <c r="P177" s="143"/>
      <c r="AA177" s="271"/>
    </row>
    <row r="178" spans="1:27" x14ac:dyDescent="0.3">
      <c r="A178" s="4"/>
      <c r="B178" s="257"/>
      <c r="C178" s="18"/>
      <c r="D178" s="50"/>
      <c r="P178" s="143"/>
    </row>
    <row r="179" spans="1:27" x14ac:dyDescent="0.3">
      <c r="A179" s="4"/>
      <c r="B179" s="257"/>
      <c r="C179" s="18"/>
      <c r="D179" s="50"/>
      <c r="P179" s="143"/>
    </row>
    <row r="180" spans="1:27" x14ac:dyDescent="0.3">
      <c r="A180" s="4"/>
      <c r="B180" s="257"/>
      <c r="C180" s="18"/>
      <c r="D180" s="50"/>
      <c r="P180" s="143"/>
    </row>
    <row r="181" spans="1:27" x14ac:dyDescent="0.3">
      <c r="A181" s="4"/>
      <c r="B181" s="257"/>
      <c r="C181" s="18"/>
      <c r="D181" s="50"/>
      <c r="P181" s="143"/>
    </row>
    <row r="182" spans="1:27" x14ac:dyDescent="0.3">
      <c r="A182" s="4"/>
      <c r="B182" s="257"/>
      <c r="C182" s="18"/>
      <c r="D182" s="50"/>
      <c r="P182" s="143"/>
    </row>
    <row r="183" spans="1:27" x14ac:dyDescent="0.3">
      <c r="A183" s="4"/>
      <c r="B183" s="257"/>
      <c r="C183" s="18"/>
      <c r="D183" s="50"/>
      <c r="P183" s="143"/>
    </row>
    <row r="184" spans="1:27" x14ac:dyDescent="0.3">
      <c r="A184" s="4"/>
      <c r="B184" s="257"/>
      <c r="C184" s="18"/>
      <c r="D184" s="50"/>
      <c r="P184" s="143"/>
    </row>
    <row r="185" spans="1:27" x14ac:dyDescent="0.3">
      <c r="A185" s="4"/>
      <c r="B185" s="257"/>
      <c r="C185" s="18"/>
      <c r="D185" s="50"/>
      <c r="P185" s="143"/>
    </row>
    <row r="186" spans="1:27" x14ac:dyDescent="0.3">
      <c r="A186" s="4"/>
      <c r="B186" s="257"/>
      <c r="C186" s="18"/>
      <c r="D186" s="50"/>
      <c r="P186" s="143"/>
    </row>
    <row r="187" spans="1:27" x14ac:dyDescent="0.3">
      <c r="A187" s="4"/>
      <c r="B187" s="257"/>
      <c r="C187" s="18"/>
      <c r="D187" s="50"/>
      <c r="P187" s="143"/>
    </row>
    <row r="188" spans="1:27" x14ac:dyDescent="0.3">
      <c r="A188" s="4"/>
      <c r="B188" s="257"/>
      <c r="C188" s="18"/>
      <c r="D188" s="50"/>
      <c r="P188" s="143"/>
    </row>
    <row r="189" spans="1:27" x14ac:dyDescent="0.3">
      <c r="A189" s="4"/>
      <c r="B189" s="257"/>
      <c r="C189" s="18"/>
      <c r="D189" s="50"/>
      <c r="P189" s="143"/>
    </row>
    <row r="190" spans="1:27" x14ac:dyDescent="0.3">
      <c r="A190" s="4"/>
      <c r="B190" s="257"/>
      <c r="C190" s="18"/>
      <c r="D190" s="50"/>
      <c r="P190" s="143"/>
    </row>
    <row r="191" spans="1:27" x14ac:dyDescent="0.3">
      <c r="A191" s="4"/>
      <c r="B191" s="257"/>
      <c r="C191" s="18"/>
      <c r="D191" s="50"/>
      <c r="P191" s="143"/>
    </row>
    <row r="192" spans="1:27" x14ac:dyDescent="0.3">
      <c r="A192" s="4"/>
      <c r="B192" s="257"/>
      <c r="C192" s="18"/>
      <c r="D192" s="50"/>
      <c r="P192" s="143"/>
    </row>
    <row r="193" spans="1:16" x14ac:dyDescent="0.3">
      <c r="A193" s="4"/>
      <c r="B193" s="257"/>
      <c r="C193" s="18"/>
      <c r="D193" s="50"/>
      <c r="P193" s="143"/>
    </row>
    <row r="194" spans="1:16" x14ac:dyDescent="0.3">
      <c r="A194" s="4"/>
      <c r="B194" s="257"/>
      <c r="C194" s="18"/>
      <c r="D194" s="50"/>
      <c r="P194" s="143"/>
    </row>
    <row r="195" spans="1:16" x14ac:dyDescent="0.3">
      <c r="A195" s="4"/>
      <c r="B195" s="257"/>
      <c r="C195" s="18"/>
      <c r="D195" s="50"/>
      <c r="P195" s="143"/>
    </row>
    <row r="196" spans="1:16" x14ac:dyDescent="0.3">
      <c r="A196" s="4"/>
      <c r="B196" s="257"/>
      <c r="C196" s="18"/>
      <c r="D196" s="50"/>
      <c r="P196" s="143"/>
    </row>
    <row r="197" spans="1:16" x14ac:dyDescent="0.3">
      <c r="A197" s="4"/>
      <c r="B197" s="257"/>
      <c r="C197" s="18"/>
      <c r="D197" s="50"/>
      <c r="P197" s="143"/>
    </row>
    <row r="198" spans="1:16" x14ac:dyDescent="0.3">
      <c r="A198" s="4"/>
      <c r="B198" s="257"/>
      <c r="C198" s="18"/>
      <c r="D198" s="50"/>
      <c r="P198" s="143"/>
    </row>
    <row r="199" spans="1:16" x14ac:dyDescent="0.3">
      <c r="A199" s="4"/>
      <c r="B199" s="257"/>
      <c r="C199" s="18"/>
      <c r="D199" s="50"/>
      <c r="P199" s="143"/>
    </row>
    <row r="200" spans="1:16" x14ac:dyDescent="0.3">
      <c r="A200" s="4"/>
      <c r="B200" s="257"/>
      <c r="C200" s="18"/>
      <c r="D200" s="50"/>
      <c r="P200" s="143"/>
    </row>
    <row r="201" spans="1:16" x14ac:dyDescent="0.3">
      <c r="A201" s="4"/>
      <c r="B201" s="257"/>
      <c r="C201" s="18"/>
      <c r="D201" s="50"/>
      <c r="P201" s="143"/>
    </row>
    <row r="202" spans="1:16" x14ac:dyDescent="0.3">
      <c r="A202" s="4"/>
      <c r="B202" s="257"/>
      <c r="C202" s="18"/>
      <c r="D202" s="50"/>
      <c r="P202" s="143"/>
    </row>
    <row r="203" spans="1:16" x14ac:dyDescent="0.3">
      <c r="A203" s="4"/>
      <c r="B203" s="257"/>
      <c r="C203" s="18"/>
      <c r="D203" s="50"/>
      <c r="P203" s="143"/>
    </row>
    <row r="204" spans="1:16" x14ac:dyDescent="0.3">
      <c r="A204" s="4"/>
      <c r="B204" s="257"/>
      <c r="C204" s="18"/>
      <c r="D204" s="50"/>
      <c r="P204" s="143"/>
    </row>
    <row r="205" spans="1:16" x14ac:dyDescent="0.3">
      <c r="A205" s="4"/>
      <c r="B205" s="257"/>
      <c r="C205" s="18"/>
      <c r="D205" s="50"/>
      <c r="P205" s="143"/>
    </row>
    <row r="206" spans="1:16" x14ac:dyDescent="0.3">
      <c r="A206" s="4"/>
      <c r="B206" s="257"/>
      <c r="C206" s="18"/>
      <c r="D206" s="50"/>
      <c r="P206" s="143"/>
    </row>
    <row r="207" spans="1:16" x14ac:dyDescent="0.3">
      <c r="A207" s="4"/>
      <c r="B207" s="257"/>
      <c r="C207" s="18"/>
      <c r="D207" s="50"/>
      <c r="P207" s="143"/>
    </row>
    <row r="208" spans="1:16" x14ac:dyDescent="0.3">
      <c r="A208" s="4"/>
      <c r="B208" s="257"/>
      <c r="C208" s="18"/>
      <c r="D208" s="50"/>
      <c r="P208" s="143"/>
    </row>
    <row r="209" spans="1:16" x14ac:dyDescent="0.3">
      <c r="A209" s="4"/>
      <c r="B209" s="257"/>
      <c r="C209" s="18"/>
      <c r="D209" s="50"/>
      <c r="P209" s="143"/>
    </row>
    <row r="210" spans="1:16" x14ac:dyDescent="0.3">
      <c r="A210" s="4"/>
      <c r="B210" s="257"/>
      <c r="C210" s="18"/>
      <c r="D210" s="50"/>
      <c r="P210" s="143"/>
    </row>
    <row r="211" spans="1:16" x14ac:dyDescent="0.3">
      <c r="A211" s="4"/>
      <c r="B211" s="257"/>
      <c r="C211" s="18"/>
      <c r="D211" s="50"/>
      <c r="P211" s="143"/>
    </row>
    <row r="212" spans="1:16" x14ac:dyDescent="0.3">
      <c r="A212" s="4"/>
      <c r="B212" s="257"/>
      <c r="C212" s="18"/>
      <c r="D212" s="50"/>
      <c r="P212" s="143"/>
    </row>
    <row r="213" spans="1:16" x14ac:dyDescent="0.3">
      <c r="A213" s="4"/>
      <c r="B213" s="257"/>
      <c r="C213" s="18"/>
      <c r="D213" s="50"/>
      <c r="P213" s="143"/>
    </row>
    <row r="214" spans="1:16" x14ac:dyDescent="0.3">
      <c r="A214" s="4"/>
      <c r="B214" s="257"/>
      <c r="C214" s="18"/>
      <c r="D214" s="50"/>
      <c r="P214" s="143"/>
    </row>
    <row r="215" spans="1:16" x14ac:dyDescent="0.3">
      <c r="A215" s="4"/>
      <c r="B215" s="257"/>
      <c r="C215" s="18"/>
      <c r="D215" s="50"/>
      <c r="P215" s="143"/>
    </row>
    <row r="216" spans="1:16" x14ac:dyDescent="0.3">
      <c r="A216" s="4"/>
      <c r="B216" s="257"/>
      <c r="C216" s="18"/>
      <c r="D216" s="50"/>
      <c r="P216" s="143"/>
    </row>
    <row r="217" spans="1:16" x14ac:dyDescent="0.3">
      <c r="A217" s="4"/>
      <c r="B217" s="257"/>
      <c r="C217" s="18"/>
      <c r="D217" s="50"/>
      <c r="P217" s="143"/>
    </row>
    <row r="218" spans="1:16" x14ac:dyDescent="0.3">
      <c r="A218" s="4"/>
      <c r="B218" s="257"/>
      <c r="C218" s="18"/>
      <c r="D218" s="50"/>
      <c r="P218" s="143"/>
    </row>
    <row r="219" spans="1:16" x14ac:dyDescent="0.3">
      <c r="A219" s="4"/>
      <c r="B219" s="257"/>
      <c r="C219" s="18"/>
      <c r="D219" s="50"/>
      <c r="P219" s="143"/>
    </row>
    <row r="220" spans="1:16" x14ac:dyDescent="0.3">
      <c r="A220" s="4"/>
      <c r="B220" s="257"/>
      <c r="C220" s="18"/>
      <c r="D220" s="50"/>
      <c r="P220" s="143"/>
    </row>
    <row r="221" spans="1:16" x14ac:dyDescent="0.3">
      <c r="A221" s="4"/>
      <c r="B221" s="257"/>
      <c r="C221" s="18"/>
      <c r="D221" s="50"/>
      <c r="P221" s="143"/>
    </row>
    <row r="222" spans="1:16" x14ac:dyDescent="0.3">
      <c r="A222" s="4"/>
      <c r="B222" s="257"/>
      <c r="C222" s="18"/>
      <c r="D222" s="50"/>
      <c r="P222" s="143"/>
    </row>
    <row r="223" spans="1:16" x14ac:dyDescent="0.3">
      <c r="A223" s="4"/>
      <c r="B223" s="257"/>
      <c r="C223" s="18"/>
      <c r="D223" s="50"/>
      <c r="P223" s="143"/>
    </row>
    <row r="224" spans="1:16" x14ac:dyDescent="0.3">
      <c r="A224" s="4"/>
      <c r="B224" s="257"/>
      <c r="C224" s="18"/>
      <c r="D224" s="50"/>
      <c r="P224" s="143"/>
    </row>
    <row r="225" spans="1:16" x14ac:dyDescent="0.3">
      <c r="A225" s="4"/>
      <c r="B225" s="257"/>
      <c r="C225" s="18"/>
      <c r="D225" s="50"/>
      <c r="P225" s="143"/>
    </row>
    <row r="226" spans="1:16" x14ac:dyDescent="0.3">
      <c r="A226" s="4"/>
      <c r="B226" s="257"/>
      <c r="C226" s="18"/>
      <c r="D226" s="50"/>
      <c r="P226" s="143"/>
    </row>
    <row r="227" spans="1:16" x14ac:dyDescent="0.3">
      <c r="A227" s="4"/>
      <c r="B227" s="257"/>
      <c r="C227" s="18"/>
      <c r="D227" s="50"/>
      <c r="P227" s="143"/>
    </row>
    <row r="228" spans="1:16" x14ac:dyDescent="0.3">
      <c r="A228" s="4"/>
      <c r="B228" s="257"/>
      <c r="C228" s="18"/>
      <c r="D228" s="50"/>
      <c r="P228" s="143"/>
    </row>
    <row r="229" spans="1:16" x14ac:dyDescent="0.3">
      <c r="A229" s="4"/>
      <c r="B229" s="257"/>
      <c r="C229" s="18"/>
      <c r="D229" s="50"/>
      <c r="P229" s="143"/>
    </row>
    <row r="230" spans="1:16" x14ac:dyDescent="0.3">
      <c r="A230" s="4"/>
      <c r="B230" s="257"/>
      <c r="C230" s="18"/>
      <c r="D230" s="50"/>
      <c r="P230" s="143"/>
    </row>
    <row r="231" spans="1:16" x14ac:dyDescent="0.3">
      <c r="A231" s="4"/>
      <c r="B231" s="257"/>
      <c r="C231" s="18"/>
      <c r="D231" s="50"/>
      <c r="P231" s="143"/>
    </row>
    <row r="232" spans="1:16" x14ac:dyDescent="0.3">
      <c r="A232" s="4"/>
      <c r="B232" s="257"/>
      <c r="C232" s="18"/>
      <c r="D232" s="50"/>
      <c r="P232" s="143"/>
    </row>
    <row r="233" spans="1:16" x14ac:dyDescent="0.3">
      <c r="A233" s="4"/>
      <c r="B233" s="257"/>
      <c r="C233" s="18"/>
      <c r="D233" s="50"/>
      <c r="P233" s="143"/>
    </row>
    <row r="234" spans="1:16" x14ac:dyDescent="0.3">
      <c r="A234" s="4"/>
      <c r="B234" s="257"/>
      <c r="C234" s="18"/>
      <c r="D234" s="50"/>
      <c r="P234" s="143"/>
    </row>
    <row r="235" spans="1:16" x14ac:dyDescent="0.3">
      <c r="A235" s="4"/>
      <c r="B235" s="257"/>
      <c r="C235" s="18"/>
      <c r="D235" s="50"/>
      <c r="P235" s="143"/>
    </row>
    <row r="236" spans="1:16" x14ac:dyDescent="0.3">
      <c r="A236" s="4"/>
      <c r="B236" s="257"/>
      <c r="C236" s="18"/>
      <c r="D236" s="50"/>
      <c r="P236" s="143"/>
    </row>
    <row r="237" spans="1:16" x14ac:dyDescent="0.3">
      <c r="A237" s="4"/>
      <c r="B237" s="257"/>
      <c r="C237" s="18"/>
      <c r="D237" s="50"/>
    </row>
    <row r="238" spans="1:16" x14ac:dyDescent="0.3">
      <c r="A238" s="4"/>
      <c r="B238" s="257"/>
      <c r="C238" s="18"/>
      <c r="D238" s="50"/>
      <c r="P238" s="143"/>
    </row>
    <row r="239" spans="1:16" x14ac:dyDescent="0.3">
      <c r="A239" s="4"/>
      <c r="B239" s="257"/>
      <c r="C239" s="18"/>
      <c r="D239" s="50"/>
    </row>
    <row r="240" spans="1:16" x14ac:dyDescent="0.3">
      <c r="A240" s="4"/>
      <c r="B240" s="257"/>
      <c r="C240" s="18"/>
      <c r="D240" s="50"/>
    </row>
    <row r="241" spans="1:4" x14ac:dyDescent="0.3">
      <c r="A241" s="4"/>
      <c r="B241" s="257"/>
      <c r="C241" s="18"/>
      <c r="D241" s="50"/>
    </row>
    <row r="242" spans="1:4" x14ac:dyDescent="0.3">
      <c r="A242" s="4"/>
      <c r="B242" s="257"/>
      <c r="C242" s="18"/>
      <c r="D242" s="50"/>
    </row>
    <row r="243" spans="1:4" x14ac:dyDescent="0.3">
      <c r="A243" s="4"/>
      <c r="B243" s="257"/>
      <c r="C243" s="18"/>
      <c r="D243" s="50"/>
    </row>
    <row r="244" spans="1:4" x14ac:dyDescent="0.3">
      <c r="A244" s="4"/>
      <c r="B244" s="257"/>
      <c r="C244" s="18"/>
      <c r="D244" s="50"/>
    </row>
    <row r="245" spans="1:4" x14ac:dyDescent="0.3">
      <c r="A245" s="4"/>
      <c r="B245" s="257"/>
      <c r="C245" s="18"/>
      <c r="D245" s="50"/>
    </row>
    <row r="246" spans="1:4" x14ac:dyDescent="0.3">
      <c r="A246" s="4"/>
      <c r="B246" s="257"/>
      <c r="C246" s="18"/>
      <c r="D246" s="50"/>
    </row>
    <row r="247" spans="1:4" x14ac:dyDescent="0.3">
      <c r="A247" s="4"/>
      <c r="B247" s="257"/>
      <c r="C247" s="18"/>
      <c r="D247" s="50"/>
    </row>
    <row r="248" spans="1:4" x14ac:dyDescent="0.3">
      <c r="A248" s="4"/>
      <c r="B248" s="257"/>
      <c r="C248" s="18"/>
      <c r="D248" s="50"/>
    </row>
    <row r="249" spans="1:4" x14ac:dyDescent="0.3">
      <c r="A249" s="4"/>
      <c r="B249" s="257"/>
      <c r="C249" s="18"/>
      <c r="D249" s="50"/>
    </row>
    <row r="250" spans="1:4" x14ac:dyDescent="0.3">
      <c r="A250" s="4"/>
      <c r="B250" s="257"/>
      <c r="C250" s="18"/>
      <c r="D250" s="50"/>
    </row>
    <row r="251" spans="1:4" x14ac:dyDescent="0.3">
      <c r="A251" s="4"/>
      <c r="B251" s="257"/>
      <c r="C251" s="18"/>
      <c r="D251" s="50"/>
    </row>
    <row r="252" spans="1:4" x14ac:dyDescent="0.3">
      <c r="A252" s="4"/>
      <c r="B252" s="257"/>
      <c r="C252" s="18"/>
      <c r="D252" s="50"/>
    </row>
    <row r="253" spans="1:4" x14ac:dyDescent="0.3">
      <c r="A253" s="4"/>
      <c r="B253" s="257"/>
      <c r="C253" s="18"/>
      <c r="D253" s="50"/>
    </row>
    <row r="254" spans="1:4" x14ac:dyDescent="0.3">
      <c r="A254" s="4"/>
      <c r="B254" s="257"/>
      <c r="C254" s="18"/>
      <c r="D254" s="50"/>
    </row>
    <row r="255" spans="1:4" x14ac:dyDescent="0.3">
      <c r="A255" s="4"/>
      <c r="B255" s="257"/>
      <c r="C255" s="18"/>
      <c r="D255" s="50"/>
    </row>
    <row r="256" spans="1:4" x14ac:dyDescent="0.3">
      <c r="A256" s="4"/>
      <c r="B256" s="257"/>
      <c r="C256" s="18"/>
      <c r="D256" s="50"/>
    </row>
    <row r="257" spans="1:4" x14ac:dyDescent="0.3">
      <c r="A257" s="4"/>
      <c r="B257" s="257"/>
      <c r="C257" s="18"/>
      <c r="D257" s="50"/>
    </row>
    <row r="258" spans="1:4" x14ac:dyDescent="0.3">
      <c r="A258" s="4"/>
      <c r="B258" s="257"/>
      <c r="C258" s="18"/>
      <c r="D258" s="50"/>
    </row>
    <row r="259" spans="1:4" x14ac:dyDescent="0.3">
      <c r="A259" s="4"/>
      <c r="B259" s="257"/>
      <c r="C259" s="18"/>
      <c r="D259" s="50"/>
    </row>
    <row r="260" spans="1:4" x14ac:dyDescent="0.3">
      <c r="A260" s="4"/>
      <c r="B260" s="257"/>
      <c r="C260" s="18"/>
      <c r="D260" s="50"/>
    </row>
    <row r="261" spans="1:4" x14ac:dyDescent="0.3">
      <c r="A261" s="4"/>
      <c r="B261" s="257"/>
      <c r="C261" s="18"/>
      <c r="D261" s="50"/>
    </row>
    <row r="262" spans="1:4" x14ac:dyDescent="0.3">
      <c r="A262" s="4"/>
      <c r="B262" s="257"/>
      <c r="C262" s="18"/>
      <c r="D262" s="50"/>
    </row>
    <row r="263" spans="1:4" x14ac:dyDescent="0.3">
      <c r="A263" s="4"/>
      <c r="B263" s="257"/>
      <c r="C263" s="18"/>
      <c r="D263" s="50"/>
    </row>
    <row r="264" spans="1:4" x14ac:dyDescent="0.3">
      <c r="A264" s="4"/>
      <c r="B264" s="257"/>
      <c r="C264" s="18"/>
      <c r="D264" s="50"/>
    </row>
    <row r="265" spans="1:4" x14ac:dyDescent="0.3">
      <c r="A265" s="4"/>
      <c r="B265" s="257"/>
      <c r="C265" s="18"/>
      <c r="D265" s="50"/>
    </row>
    <row r="266" spans="1:4" x14ac:dyDescent="0.3">
      <c r="A266" s="4"/>
      <c r="B266" s="257"/>
      <c r="C266" s="18"/>
      <c r="D266" s="50"/>
    </row>
    <row r="267" spans="1:4" x14ac:dyDescent="0.3">
      <c r="A267" s="4"/>
      <c r="B267" s="257"/>
      <c r="C267" s="18"/>
      <c r="D267" s="50"/>
    </row>
    <row r="268" spans="1:4" x14ac:dyDescent="0.3">
      <c r="A268" s="4"/>
      <c r="B268" s="257"/>
      <c r="C268" s="18"/>
      <c r="D268" s="50"/>
    </row>
    <row r="269" spans="1:4" x14ac:dyDescent="0.3">
      <c r="D269" s="50"/>
    </row>
    <row r="270" spans="1:4" x14ac:dyDescent="0.3">
      <c r="D270" s="50"/>
    </row>
    <row r="271" spans="1:4" x14ac:dyDescent="0.3">
      <c r="D271" s="50"/>
    </row>
    <row r="272" spans="1:4" x14ac:dyDescent="0.3">
      <c r="D272" s="50"/>
    </row>
    <row r="273" spans="4:4" x14ac:dyDescent="0.3">
      <c r="D273" s="50"/>
    </row>
    <row r="274" spans="4:4" x14ac:dyDescent="0.3">
      <c r="D274" s="50"/>
    </row>
    <row r="275" spans="4:4" x14ac:dyDescent="0.3">
      <c r="D275" s="50"/>
    </row>
    <row r="276" spans="4:4" x14ac:dyDescent="0.3">
      <c r="D276" s="50"/>
    </row>
    <row r="277" spans="4:4" x14ac:dyDescent="0.3">
      <c r="D277" s="50"/>
    </row>
    <row r="278" spans="4:4" x14ac:dyDescent="0.3">
      <c r="D278" s="50"/>
    </row>
    <row r="279" spans="4:4" x14ac:dyDescent="0.3">
      <c r="D279" s="50"/>
    </row>
    <row r="280" spans="4:4" x14ac:dyDescent="0.3">
      <c r="D280" s="50"/>
    </row>
    <row r="281" spans="4:4" x14ac:dyDescent="0.3">
      <c r="D281" s="50"/>
    </row>
    <row r="282" spans="4:4" x14ac:dyDescent="0.3">
      <c r="D282" s="50"/>
    </row>
    <row r="283" spans="4:4" x14ac:dyDescent="0.3">
      <c r="D283" s="50"/>
    </row>
    <row r="284" spans="4:4" x14ac:dyDescent="0.3">
      <c r="D284" s="50"/>
    </row>
    <row r="285" spans="4:4" x14ac:dyDescent="0.3">
      <c r="D285" s="50"/>
    </row>
    <row r="286" spans="4:4" x14ac:dyDescent="0.3">
      <c r="D286" s="50"/>
    </row>
    <row r="287" spans="4:4" x14ac:dyDescent="0.3">
      <c r="D287" s="50"/>
    </row>
    <row r="288" spans="4:4" x14ac:dyDescent="0.3">
      <c r="D288" s="50"/>
    </row>
    <row r="289" spans="4:4" x14ac:dyDescent="0.3">
      <c r="D289" s="50"/>
    </row>
    <row r="290" spans="4:4" x14ac:dyDescent="0.3">
      <c r="D290" s="50"/>
    </row>
    <row r="291" spans="4:4" x14ac:dyDescent="0.3">
      <c r="D291" s="50"/>
    </row>
    <row r="292" spans="4:4" x14ac:dyDescent="0.3">
      <c r="D292" s="50"/>
    </row>
    <row r="293" spans="4:4" x14ac:dyDescent="0.3">
      <c r="D293" s="50"/>
    </row>
    <row r="294" spans="4:4" x14ac:dyDescent="0.3">
      <c r="D294" s="50"/>
    </row>
    <row r="295" spans="4:4" x14ac:dyDescent="0.3">
      <c r="D295" s="50"/>
    </row>
    <row r="296" spans="4:4" x14ac:dyDescent="0.3">
      <c r="D296" s="50"/>
    </row>
    <row r="297" spans="4:4" x14ac:dyDescent="0.3">
      <c r="D297" s="50"/>
    </row>
    <row r="298" spans="4:4" x14ac:dyDescent="0.3">
      <c r="D298" s="50"/>
    </row>
    <row r="299" spans="4:4" x14ac:dyDescent="0.3">
      <c r="D299" s="50"/>
    </row>
    <row r="300" spans="4:4" x14ac:dyDescent="0.3">
      <c r="D300" s="50"/>
    </row>
    <row r="301" spans="4:4" x14ac:dyDescent="0.3">
      <c r="D301" s="50"/>
    </row>
    <row r="302" spans="4:4" x14ac:dyDescent="0.3">
      <c r="D302" s="50"/>
    </row>
    <row r="303" spans="4:4" x14ac:dyDescent="0.3">
      <c r="D303" s="50"/>
    </row>
    <row r="304" spans="4:4" x14ac:dyDescent="0.3">
      <c r="D304" s="50"/>
    </row>
    <row r="305" spans="4:4" x14ac:dyDescent="0.3">
      <c r="D305" s="50"/>
    </row>
    <row r="306" spans="4:4" x14ac:dyDescent="0.3">
      <c r="D306" s="50"/>
    </row>
    <row r="307" spans="4:4" x14ac:dyDescent="0.3">
      <c r="D307" s="50"/>
    </row>
    <row r="308" spans="4:4" x14ac:dyDescent="0.3">
      <c r="D308" s="50"/>
    </row>
    <row r="309" spans="4:4" x14ac:dyDescent="0.3">
      <c r="D309" s="50"/>
    </row>
    <row r="310" spans="4:4" x14ac:dyDescent="0.3">
      <c r="D310" s="50"/>
    </row>
    <row r="311" spans="4:4" x14ac:dyDescent="0.3">
      <c r="D311" s="50"/>
    </row>
    <row r="312" spans="4:4" x14ac:dyDescent="0.3">
      <c r="D312" s="50"/>
    </row>
    <row r="313" spans="4:4" x14ac:dyDescent="0.3">
      <c r="D313" s="50"/>
    </row>
    <row r="314" spans="4:4" x14ac:dyDescent="0.3">
      <c r="D314" s="50"/>
    </row>
    <row r="315" spans="4:4" x14ac:dyDescent="0.3">
      <c r="D315" s="50"/>
    </row>
    <row r="316" spans="4:4" x14ac:dyDescent="0.3">
      <c r="D316" s="50"/>
    </row>
    <row r="317" spans="4:4" x14ac:dyDescent="0.3">
      <c r="D317" s="50"/>
    </row>
    <row r="318" spans="4:4" x14ac:dyDescent="0.3">
      <c r="D318" s="50"/>
    </row>
    <row r="319" spans="4:4" x14ac:dyDescent="0.3">
      <c r="D319" s="50"/>
    </row>
    <row r="320" spans="4:4" x14ac:dyDescent="0.3">
      <c r="D320" s="50"/>
    </row>
    <row r="321" spans="4:4" x14ac:dyDescent="0.3">
      <c r="D321" s="50"/>
    </row>
    <row r="322" spans="4:4" x14ac:dyDescent="0.3">
      <c r="D322" s="50"/>
    </row>
    <row r="323" spans="4:4" x14ac:dyDescent="0.3">
      <c r="D323" s="50"/>
    </row>
    <row r="324" spans="4:4" x14ac:dyDescent="0.3">
      <c r="D324" s="50"/>
    </row>
    <row r="325" spans="4:4" x14ac:dyDescent="0.3">
      <c r="D325" s="50"/>
    </row>
    <row r="326" spans="4:4" x14ac:dyDescent="0.3">
      <c r="D326" s="50"/>
    </row>
    <row r="327" spans="4:4" x14ac:dyDescent="0.3">
      <c r="D327" s="50"/>
    </row>
    <row r="328" spans="4:4" x14ac:dyDescent="0.3">
      <c r="D328" s="50"/>
    </row>
    <row r="329" spans="4:4" x14ac:dyDescent="0.3">
      <c r="D329" s="50"/>
    </row>
    <row r="330" spans="4:4" x14ac:dyDescent="0.3">
      <c r="D330" s="50"/>
    </row>
    <row r="331" spans="4:4" x14ac:dyDescent="0.3">
      <c r="D331" s="50"/>
    </row>
    <row r="332" spans="4:4" x14ac:dyDescent="0.3">
      <c r="D332" s="50"/>
    </row>
    <row r="333" spans="4:4" x14ac:dyDescent="0.3">
      <c r="D333" s="50"/>
    </row>
    <row r="334" spans="4:4" x14ac:dyDescent="0.3">
      <c r="D334" s="50"/>
    </row>
    <row r="335" spans="4:4" x14ac:dyDescent="0.3">
      <c r="D335" s="50"/>
    </row>
    <row r="336" spans="4:4" x14ac:dyDescent="0.3">
      <c r="D336" s="50"/>
    </row>
    <row r="337" spans="4:4" x14ac:dyDescent="0.3">
      <c r="D337" s="50"/>
    </row>
    <row r="338" spans="4:4" x14ac:dyDescent="0.3">
      <c r="D338" s="50"/>
    </row>
    <row r="339" spans="4:4" x14ac:dyDescent="0.3">
      <c r="D339" s="50"/>
    </row>
    <row r="340" spans="4:4" x14ac:dyDescent="0.3">
      <c r="D340" s="50"/>
    </row>
    <row r="341" spans="4:4" x14ac:dyDescent="0.3">
      <c r="D341" s="50"/>
    </row>
    <row r="342" spans="4:4" x14ac:dyDescent="0.3">
      <c r="D342" s="50"/>
    </row>
    <row r="343" spans="4:4" x14ac:dyDescent="0.3">
      <c r="D343" s="50"/>
    </row>
    <row r="344" spans="4:4" x14ac:dyDescent="0.3">
      <c r="D344" s="50"/>
    </row>
    <row r="345" spans="4:4" x14ac:dyDescent="0.3">
      <c r="D345" s="50"/>
    </row>
    <row r="346" spans="4:4" x14ac:dyDescent="0.3">
      <c r="D346" s="50"/>
    </row>
    <row r="347" spans="4:4" x14ac:dyDescent="0.3">
      <c r="D347" s="50"/>
    </row>
    <row r="348" spans="4:4" x14ac:dyDescent="0.3">
      <c r="D348" s="50"/>
    </row>
    <row r="349" spans="4:4" x14ac:dyDescent="0.3">
      <c r="D349" s="50"/>
    </row>
    <row r="350" spans="4:4" x14ac:dyDescent="0.3">
      <c r="D350" s="50"/>
    </row>
    <row r="351" spans="4:4" x14ac:dyDescent="0.3">
      <c r="D351" s="50"/>
    </row>
    <row r="352" spans="4:4" x14ac:dyDescent="0.3">
      <c r="D352" s="50"/>
    </row>
    <row r="353" spans="4:4" x14ac:dyDescent="0.3">
      <c r="D353" s="50"/>
    </row>
    <row r="354" spans="4:4" x14ac:dyDescent="0.3">
      <c r="D354" s="50"/>
    </row>
    <row r="355" spans="4:4" x14ac:dyDescent="0.3">
      <c r="D355" s="50"/>
    </row>
    <row r="356" spans="4:4" x14ac:dyDescent="0.3">
      <c r="D356" s="50"/>
    </row>
    <row r="357" spans="4:4" x14ac:dyDescent="0.3">
      <c r="D357" s="50"/>
    </row>
    <row r="358" spans="4:4" x14ac:dyDescent="0.3">
      <c r="D358" s="50"/>
    </row>
    <row r="359" spans="4:4" x14ac:dyDescent="0.3">
      <c r="D359" s="50"/>
    </row>
    <row r="360" spans="4:4" x14ac:dyDescent="0.3">
      <c r="D360" s="50"/>
    </row>
    <row r="361" spans="4:4" x14ac:dyDescent="0.3">
      <c r="D361" s="50"/>
    </row>
    <row r="362" spans="4:4" x14ac:dyDescent="0.3">
      <c r="D362" s="50"/>
    </row>
    <row r="363" spans="4:4" x14ac:dyDescent="0.3">
      <c r="D363" s="50"/>
    </row>
    <row r="364" spans="4:4" x14ac:dyDescent="0.3">
      <c r="D364" s="50"/>
    </row>
    <row r="365" spans="4:4" x14ac:dyDescent="0.3">
      <c r="D365" s="50"/>
    </row>
    <row r="366" spans="4:4" x14ac:dyDescent="0.3">
      <c r="D366" s="50"/>
    </row>
    <row r="367" spans="4:4" x14ac:dyDescent="0.3">
      <c r="D367" s="50"/>
    </row>
    <row r="368" spans="4:4" x14ac:dyDescent="0.3">
      <c r="D368" s="50"/>
    </row>
    <row r="369" spans="4:4" x14ac:dyDescent="0.3">
      <c r="D369" s="50"/>
    </row>
    <row r="370" spans="4:4" x14ac:dyDescent="0.3">
      <c r="D370" s="50"/>
    </row>
    <row r="371" spans="4:4" x14ac:dyDescent="0.3">
      <c r="D371" s="50"/>
    </row>
    <row r="372" spans="4:4" x14ac:dyDescent="0.3">
      <c r="D372" s="50"/>
    </row>
    <row r="373" spans="4:4" x14ac:dyDescent="0.3">
      <c r="D373" s="50"/>
    </row>
    <row r="374" spans="4:4" x14ac:dyDescent="0.3">
      <c r="D374" s="50"/>
    </row>
    <row r="375" spans="4:4" x14ac:dyDescent="0.3">
      <c r="D375" s="50"/>
    </row>
    <row r="376" spans="4:4" x14ac:dyDescent="0.3">
      <c r="D376" s="50"/>
    </row>
    <row r="377" spans="4:4" x14ac:dyDescent="0.3">
      <c r="D377" s="50"/>
    </row>
    <row r="378" spans="4:4" x14ac:dyDescent="0.3">
      <c r="D378" s="50"/>
    </row>
    <row r="379" spans="4:4" x14ac:dyDescent="0.3">
      <c r="D379" s="50"/>
    </row>
    <row r="380" spans="4:4" x14ac:dyDescent="0.3">
      <c r="D380" s="50"/>
    </row>
    <row r="381" spans="4:4" x14ac:dyDescent="0.3">
      <c r="D381" s="50"/>
    </row>
    <row r="382" spans="4:4" x14ac:dyDescent="0.3">
      <c r="D382" s="50"/>
    </row>
    <row r="383" spans="4:4" x14ac:dyDescent="0.3">
      <c r="D383" s="50"/>
    </row>
    <row r="384" spans="4:4" x14ac:dyDescent="0.3">
      <c r="D384" s="50"/>
    </row>
    <row r="385" spans="4:4" x14ac:dyDescent="0.3">
      <c r="D385" s="50"/>
    </row>
    <row r="386" spans="4:4" x14ac:dyDescent="0.3">
      <c r="D386" s="50"/>
    </row>
    <row r="387" spans="4:4" x14ac:dyDescent="0.3">
      <c r="D387" s="50"/>
    </row>
    <row r="388" spans="4:4" x14ac:dyDescent="0.3">
      <c r="D388" s="50"/>
    </row>
    <row r="389" spans="4:4" x14ac:dyDescent="0.3">
      <c r="D389" s="50"/>
    </row>
    <row r="390" spans="4:4" x14ac:dyDescent="0.3">
      <c r="D390" s="50"/>
    </row>
    <row r="391" spans="4:4" x14ac:dyDescent="0.3">
      <c r="D391" s="50"/>
    </row>
    <row r="392" spans="4:4" x14ac:dyDescent="0.3">
      <c r="D392" s="50"/>
    </row>
    <row r="393" spans="4:4" x14ac:dyDescent="0.3">
      <c r="D393" s="50"/>
    </row>
    <row r="394" spans="4:4" x14ac:dyDescent="0.3">
      <c r="D394" s="50"/>
    </row>
    <row r="395" spans="4:4" x14ac:dyDescent="0.3">
      <c r="D395" s="50"/>
    </row>
    <row r="396" spans="4:4" x14ac:dyDescent="0.3">
      <c r="D396" s="50"/>
    </row>
    <row r="397" spans="4:4" x14ac:dyDescent="0.3">
      <c r="D397" s="50"/>
    </row>
    <row r="398" spans="4:4" x14ac:dyDescent="0.3">
      <c r="D398" s="50"/>
    </row>
    <row r="399" spans="4:4" x14ac:dyDescent="0.3">
      <c r="D399" s="50"/>
    </row>
    <row r="400" spans="4:4" x14ac:dyDescent="0.3">
      <c r="D400" s="50"/>
    </row>
    <row r="401" spans="4:4" x14ac:dyDescent="0.3">
      <c r="D401" s="50"/>
    </row>
    <row r="402" spans="4:4" x14ac:dyDescent="0.3">
      <c r="D402" s="50"/>
    </row>
    <row r="403" spans="4:4" x14ac:dyDescent="0.3">
      <c r="D403" s="50"/>
    </row>
    <row r="404" spans="4:4" x14ac:dyDescent="0.3">
      <c r="D404" s="50"/>
    </row>
    <row r="405" spans="4:4" x14ac:dyDescent="0.3">
      <c r="D405" s="50"/>
    </row>
    <row r="406" spans="4:4" x14ac:dyDescent="0.3">
      <c r="D406" s="50"/>
    </row>
    <row r="407" spans="4:4" x14ac:dyDescent="0.3">
      <c r="D407" s="50"/>
    </row>
    <row r="408" spans="4:4" x14ac:dyDescent="0.3">
      <c r="D408" s="50"/>
    </row>
    <row r="409" spans="4:4" x14ac:dyDescent="0.3">
      <c r="D409" s="50"/>
    </row>
    <row r="410" spans="4:4" x14ac:dyDescent="0.3">
      <c r="D410" s="50"/>
    </row>
    <row r="411" spans="4:4" x14ac:dyDescent="0.3">
      <c r="D411" s="50"/>
    </row>
    <row r="412" spans="4:4" x14ac:dyDescent="0.3">
      <c r="D412" s="50"/>
    </row>
    <row r="413" spans="4:4" x14ac:dyDescent="0.3">
      <c r="D413" s="50"/>
    </row>
    <row r="414" spans="4:4" x14ac:dyDescent="0.3">
      <c r="D414" s="50"/>
    </row>
    <row r="415" spans="4:4" x14ac:dyDescent="0.3">
      <c r="D415" s="50"/>
    </row>
    <row r="416" spans="4:4" x14ac:dyDescent="0.3">
      <c r="D416" s="50"/>
    </row>
    <row r="417" spans="4:4" x14ac:dyDescent="0.3">
      <c r="D417" s="50"/>
    </row>
    <row r="418" spans="4:4" x14ac:dyDescent="0.3">
      <c r="D418" s="50"/>
    </row>
    <row r="419" spans="4:4" x14ac:dyDescent="0.3">
      <c r="D419" s="50"/>
    </row>
    <row r="420" spans="4:4" x14ac:dyDescent="0.3">
      <c r="D420" s="50"/>
    </row>
    <row r="421" spans="4:4" x14ac:dyDescent="0.3">
      <c r="D421" s="50"/>
    </row>
    <row r="422" spans="4:4" x14ac:dyDescent="0.3">
      <c r="D422" s="50"/>
    </row>
    <row r="423" spans="4:4" x14ac:dyDescent="0.3">
      <c r="D423" s="50"/>
    </row>
    <row r="424" spans="4:4" x14ac:dyDescent="0.3">
      <c r="D424" s="50"/>
    </row>
    <row r="425" spans="4:4" x14ac:dyDescent="0.3">
      <c r="D425" s="50"/>
    </row>
    <row r="426" spans="4:4" x14ac:dyDescent="0.3">
      <c r="D426" s="50"/>
    </row>
    <row r="427" spans="4:4" x14ac:dyDescent="0.3">
      <c r="D427" s="50"/>
    </row>
    <row r="428" spans="4:4" x14ac:dyDescent="0.3">
      <c r="D428" s="50"/>
    </row>
    <row r="429" spans="4:4" x14ac:dyDescent="0.3">
      <c r="D429" s="50"/>
    </row>
    <row r="430" spans="4:4" x14ac:dyDescent="0.3">
      <c r="D430" s="50"/>
    </row>
    <row r="431" spans="4:4" x14ac:dyDescent="0.3">
      <c r="D431" s="50"/>
    </row>
    <row r="432" spans="4:4" x14ac:dyDescent="0.3">
      <c r="D432" s="50"/>
    </row>
    <row r="433" spans="4:4" x14ac:dyDescent="0.3">
      <c r="D433" s="50"/>
    </row>
    <row r="434" spans="4:4" x14ac:dyDescent="0.3">
      <c r="D434" s="50"/>
    </row>
    <row r="435" spans="4:4" x14ac:dyDescent="0.3">
      <c r="D435" s="50"/>
    </row>
    <row r="436" spans="4:4" x14ac:dyDescent="0.3">
      <c r="D436" s="50"/>
    </row>
    <row r="437" spans="4:4" x14ac:dyDescent="0.3">
      <c r="D437" s="50"/>
    </row>
    <row r="438" spans="4:4" x14ac:dyDescent="0.3">
      <c r="D438" s="50"/>
    </row>
    <row r="439" spans="4:4" x14ac:dyDescent="0.3">
      <c r="D439" s="50"/>
    </row>
    <row r="440" spans="4:4" x14ac:dyDescent="0.3">
      <c r="D440" s="50"/>
    </row>
    <row r="441" spans="4:4" x14ac:dyDescent="0.3">
      <c r="D441" s="50"/>
    </row>
    <row r="442" spans="4:4" x14ac:dyDescent="0.3">
      <c r="D442" s="50"/>
    </row>
    <row r="443" spans="4:4" x14ac:dyDescent="0.3">
      <c r="D443" s="50"/>
    </row>
    <row r="444" spans="4:4" x14ac:dyDescent="0.3">
      <c r="D444" s="50"/>
    </row>
    <row r="445" spans="4:4" x14ac:dyDescent="0.3">
      <c r="D445" s="50"/>
    </row>
    <row r="446" spans="4:4" x14ac:dyDescent="0.3">
      <c r="D446" s="50"/>
    </row>
    <row r="447" spans="4:4" x14ac:dyDescent="0.3">
      <c r="D447" s="50"/>
    </row>
    <row r="448" spans="4:4" x14ac:dyDescent="0.3">
      <c r="D448" s="50"/>
    </row>
    <row r="449" spans="4:4" x14ac:dyDescent="0.3">
      <c r="D449" s="50"/>
    </row>
    <row r="450" spans="4:4" x14ac:dyDescent="0.3">
      <c r="D450" s="50"/>
    </row>
    <row r="451" spans="4:4" x14ac:dyDescent="0.3">
      <c r="D451" s="50"/>
    </row>
    <row r="452" spans="4:4" x14ac:dyDescent="0.3">
      <c r="D452" s="50"/>
    </row>
    <row r="453" spans="4:4" x14ac:dyDescent="0.3">
      <c r="D453" s="50"/>
    </row>
    <row r="454" spans="4:4" x14ac:dyDescent="0.3">
      <c r="D454" s="50"/>
    </row>
    <row r="455" spans="4:4" x14ac:dyDescent="0.3">
      <c r="D455" s="50"/>
    </row>
    <row r="456" spans="4:4" x14ac:dyDescent="0.3">
      <c r="D456" s="50"/>
    </row>
    <row r="457" spans="4:4" x14ac:dyDescent="0.3">
      <c r="D457" s="50"/>
    </row>
    <row r="458" spans="4:4" x14ac:dyDescent="0.3">
      <c r="D458" s="50"/>
    </row>
    <row r="459" spans="4:4" x14ac:dyDescent="0.3">
      <c r="D459" s="50"/>
    </row>
    <row r="460" spans="4:4" x14ac:dyDescent="0.3">
      <c r="D460" s="50"/>
    </row>
    <row r="461" spans="4:4" x14ac:dyDescent="0.3">
      <c r="D461" s="50"/>
    </row>
    <row r="462" spans="4:4" x14ac:dyDescent="0.3">
      <c r="D462" s="50"/>
    </row>
    <row r="463" spans="4:4" x14ac:dyDescent="0.3">
      <c r="D463" s="50"/>
    </row>
    <row r="464" spans="4:4" x14ac:dyDescent="0.3">
      <c r="D464" s="50"/>
    </row>
    <row r="465" spans="4:4" x14ac:dyDescent="0.3">
      <c r="D465" s="50"/>
    </row>
    <row r="466" spans="4:4" x14ac:dyDescent="0.3">
      <c r="D466" s="50"/>
    </row>
    <row r="467" spans="4:4" x14ac:dyDescent="0.3">
      <c r="D467" s="50"/>
    </row>
    <row r="468" spans="4:4" x14ac:dyDescent="0.3">
      <c r="D468" s="50"/>
    </row>
    <row r="469" spans="4:4" x14ac:dyDescent="0.3">
      <c r="D469" s="50"/>
    </row>
    <row r="470" spans="4:4" x14ac:dyDescent="0.3">
      <c r="D470" s="50"/>
    </row>
    <row r="471" spans="4:4" x14ac:dyDescent="0.3">
      <c r="D471" s="50"/>
    </row>
    <row r="472" spans="4:4" x14ac:dyDescent="0.3">
      <c r="D472" s="50"/>
    </row>
    <row r="473" spans="4:4" x14ac:dyDescent="0.3">
      <c r="D473" s="50"/>
    </row>
    <row r="474" spans="4:4" x14ac:dyDescent="0.3">
      <c r="D474" s="50"/>
    </row>
    <row r="475" spans="4:4" x14ac:dyDescent="0.3">
      <c r="D475" s="50"/>
    </row>
    <row r="476" spans="4:4" x14ac:dyDescent="0.3">
      <c r="D476" s="50"/>
    </row>
    <row r="477" spans="4:4" x14ac:dyDescent="0.3">
      <c r="D477" s="50"/>
    </row>
    <row r="478" spans="4:4" x14ac:dyDescent="0.3">
      <c r="D478" s="50"/>
    </row>
    <row r="479" spans="4:4" x14ac:dyDescent="0.3">
      <c r="D479" s="50"/>
    </row>
    <row r="480" spans="4:4" x14ac:dyDescent="0.3">
      <c r="D480" s="50"/>
    </row>
    <row r="481" spans="4:4" x14ac:dyDescent="0.3">
      <c r="D481" s="50"/>
    </row>
    <row r="482" spans="4:4" x14ac:dyDescent="0.3">
      <c r="D482" s="50"/>
    </row>
    <row r="483" spans="4:4" x14ac:dyDescent="0.3">
      <c r="D483" s="50"/>
    </row>
    <row r="484" spans="4:4" x14ac:dyDescent="0.3">
      <c r="D484" s="50"/>
    </row>
    <row r="485" spans="4:4" x14ac:dyDescent="0.3">
      <c r="D485" s="50"/>
    </row>
    <row r="486" spans="4:4" x14ac:dyDescent="0.3">
      <c r="D486" s="50"/>
    </row>
    <row r="487" spans="4:4" x14ac:dyDescent="0.3">
      <c r="D487" s="50"/>
    </row>
    <row r="488" spans="4:4" x14ac:dyDescent="0.3">
      <c r="D488" s="50"/>
    </row>
    <row r="489" spans="4:4" x14ac:dyDescent="0.3">
      <c r="D489" s="50"/>
    </row>
    <row r="490" spans="4:4" x14ac:dyDescent="0.3">
      <c r="D490" s="50"/>
    </row>
    <row r="491" spans="4:4" x14ac:dyDescent="0.3">
      <c r="D491" s="50"/>
    </row>
    <row r="492" spans="4:4" x14ac:dyDescent="0.3">
      <c r="D492" s="50"/>
    </row>
    <row r="493" spans="4:4" x14ac:dyDescent="0.3">
      <c r="D493" s="50"/>
    </row>
    <row r="494" spans="4:4" x14ac:dyDescent="0.3">
      <c r="D494" s="50"/>
    </row>
    <row r="495" spans="4:4" x14ac:dyDescent="0.3">
      <c r="D495" s="50"/>
    </row>
    <row r="496" spans="4:4" x14ac:dyDescent="0.3">
      <c r="D496" s="50"/>
    </row>
    <row r="497" spans="4:4" x14ac:dyDescent="0.3">
      <c r="D497" s="50"/>
    </row>
    <row r="498" spans="4:4" x14ac:dyDescent="0.3">
      <c r="D498" s="50"/>
    </row>
    <row r="499" spans="4:4" x14ac:dyDescent="0.3">
      <c r="D499" s="50"/>
    </row>
    <row r="500" spans="4:4" x14ac:dyDescent="0.3">
      <c r="D500" s="50"/>
    </row>
    <row r="501" spans="4:4" x14ac:dyDescent="0.3">
      <c r="D501" s="50"/>
    </row>
    <row r="502" spans="4:4" x14ac:dyDescent="0.3">
      <c r="D502" s="50"/>
    </row>
    <row r="503" spans="4:4" x14ac:dyDescent="0.3">
      <c r="D503" s="50"/>
    </row>
    <row r="504" spans="4:4" x14ac:dyDescent="0.3">
      <c r="D504" s="50"/>
    </row>
    <row r="505" spans="4:4" x14ac:dyDescent="0.3">
      <c r="D505" s="50"/>
    </row>
    <row r="506" spans="4:4" x14ac:dyDescent="0.3">
      <c r="D506" s="50"/>
    </row>
    <row r="507" spans="4:4" x14ac:dyDescent="0.3">
      <c r="D507" s="50"/>
    </row>
    <row r="508" spans="4:4" x14ac:dyDescent="0.3">
      <c r="D508" s="50"/>
    </row>
    <row r="509" spans="4:4" x14ac:dyDescent="0.3">
      <c r="D509" s="50"/>
    </row>
    <row r="510" spans="4:4" x14ac:dyDescent="0.3">
      <c r="D510" s="50"/>
    </row>
    <row r="511" spans="4:4" x14ac:dyDescent="0.3">
      <c r="D511" s="50"/>
    </row>
    <row r="512" spans="4:4" x14ac:dyDescent="0.3">
      <c r="D512" s="50"/>
    </row>
    <row r="513" spans="4:4" x14ac:dyDescent="0.3">
      <c r="D513" s="50"/>
    </row>
    <row r="514" spans="4:4" x14ac:dyDescent="0.3">
      <c r="D514" s="50"/>
    </row>
    <row r="515" spans="4:4" x14ac:dyDescent="0.3">
      <c r="D515" s="50"/>
    </row>
    <row r="516" spans="4:4" x14ac:dyDescent="0.3">
      <c r="D516" s="50"/>
    </row>
    <row r="517" spans="4:4" x14ac:dyDescent="0.3">
      <c r="D517" s="50"/>
    </row>
    <row r="518" spans="4:4" x14ac:dyDescent="0.3">
      <c r="D518" s="50"/>
    </row>
    <row r="519" spans="4:4" x14ac:dyDescent="0.3">
      <c r="D519" s="50"/>
    </row>
    <row r="520" spans="4:4" x14ac:dyDescent="0.3">
      <c r="D520" s="50"/>
    </row>
    <row r="521" spans="4:4" x14ac:dyDescent="0.3">
      <c r="D521" s="50"/>
    </row>
    <row r="522" spans="4:4" x14ac:dyDescent="0.3">
      <c r="D522" s="50"/>
    </row>
    <row r="523" spans="4:4" x14ac:dyDescent="0.3">
      <c r="D523" s="50"/>
    </row>
    <row r="524" spans="4:4" x14ac:dyDescent="0.3">
      <c r="D524" s="50"/>
    </row>
    <row r="525" spans="4:4" x14ac:dyDescent="0.3">
      <c r="D525" s="50"/>
    </row>
    <row r="526" spans="4:4" x14ac:dyDescent="0.3">
      <c r="D526" s="50"/>
    </row>
    <row r="527" spans="4:4" x14ac:dyDescent="0.3">
      <c r="D527" s="50"/>
    </row>
    <row r="528" spans="4:4" x14ac:dyDescent="0.3">
      <c r="D528" s="50"/>
    </row>
    <row r="529" spans="4:4" x14ac:dyDescent="0.3">
      <c r="D529" s="50"/>
    </row>
    <row r="530" spans="4:4" x14ac:dyDescent="0.3">
      <c r="D530" s="50"/>
    </row>
    <row r="531" spans="4:4" x14ac:dyDescent="0.3">
      <c r="D531" s="50"/>
    </row>
    <row r="532" spans="4:4" x14ac:dyDescent="0.3">
      <c r="D532" s="50"/>
    </row>
    <row r="533" spans="4:4" x14ac:dyDescent="0.3">
      <c r="D533" s="50"/>
    </row>
    <row r="534" spans="4:4" x14ac:dyDescent="0.3">
      <c r="D534" s="50"/>
    </row>
    <row r="535" spans="4:4" x14ac:dyDescent="0.3">
      <c r="D535" s="50"/>
    </row>
    <row r="536" spans="4:4" x14ac:dyDescent="0.3">
      <c r="D536" s="50"/>
    </row>
    <row r="537" spans="4:4" x14ac:dyDescent="0.3">
      <c r="D537" s="50"/>
    </row>
    <row r="538" spans="4:4" x14ac:dyDescent="0.3">
      <c r="D538" s="50"/>
    </row>
    <row r="539" spans="4:4" x14ac:dyDescent="0.3">
      <c r="D539" s="50"/>
    </row>
    <row r="540" spans="4:4" x14ac:dyDescent="0.3">
      <c r="D540" s="50"/>
    </row>
    <row r="541" spans="4:4" x14ac:dyDescent="0.3">
      <c r="D541" s="50"/>
    </row>
    <row r="542" spans="4:4" x14ac:dyDescent="0.3">
      <c r="D542" s="50"/>
    </row>
    <row r="543" spans="4:4" x14ac:dyDescent="0.3">
      <c r="D543" s="50"/>
    </row>
    <row r="544" spans="4:4" x14ac:dyDescent="0.3">
      <c r="D544" s="50"/>
    </row>
    <row r="545" spans="4:4" x14ac:dyDescent="0.3">
      <c r="D545" s="50"/>
    </row>
    <row r="546" spans="4:4" x14ac:dyDescent="0.3">
      <c r="D546" s="50"/>
    </row>
    <row r="547" spans="4:4" x14ac:dyDescent="0.3">
      <c r="D547" s="50"/>
    </row>
    <row r="548" spans="4:4" x14ac:dyDescent="0.3">
      <c r="D548" s="50"/>
    </row>
    <row r="549" spans="4:4" x14ac:dyDescent="0.3">
      <c r="D549" s="50"/>
    </row>
    <row r="550" spans="4:4" x14ac:dyDescent="0.3">
      <c r="D550" s="50"/>
    </row>
    <row r="551" spans="4:4" x14ac:dyDescent="0.3">
      <c r="D551" s="50"/>
    </row>
    <row r="552" spans="4:4" x14ac:dyDescent="0.3">
      <c r="D552" s="50"/>
    </row>
    <row r="553" spans="4:4" x14ac:dyDescent="0.3">
      <c r="D553" s="50"/>
    </row>
    <row r="554" spans="4:4" x14ac:dyDescent="0.3">
      <c r="D554" s="50"/>
    </row>
    <row r="555" spans="4:4" x14ac:dyDescent="0.3">
      <c r="D555" s="50"/>
    </row>
    <row r="556" spans="4:4" x14ac:dyDescent="0.3">
      <c r="D556" s="50"/>
    </row>
    <row r="557" spans="4:4" x14ac:dyDescent="0.3">
      <c r="D557" s="50"/>
    </row>
    <row r="558" spans="4:4" x14ac:dyDescent="0.3">
      <c r="D558" s="50"/>
    </row>
    <row r="559" spans="4:4" x14ac:dyDescent="0.3">
      <c r="D559" s="50"/>
    </row>
    <row r="560" spans="4:4" x14ac:dyDescent="0.3">
      <c r="D560" s="50"/>
    </row>
    <row r="561" spans="4:4" x14ac:dyDescent="0.3">
      <c r="D561" s="50"/>
    </row>
    <row r="562" spans="4:4" x14ac:dyDescent="0.3">
      <c r="D562" s="50"/>
    </row>
    <row r="563" spans="4:4" x14ac:dyDescent="0.3">
      <c r="D563" s="50"/>
    </row>
    <row r="564" spans="4:4" x14ac:dyDescent="0.3">
      <c r="D564" s="50"/>
    </row>
    <row r="565" spans="4:4" x14ac:dyDescent="0.3">
      <c r="D565" s="50"/>
    </row>
    <row r="566" spans="4:4" x14ac:dyDescent="0.3">
      <c r="D566" s="50"/>
    </row>
    <row r="567" spans="4:4" x14ac:dyDescent="0.3">
      <c r="D567" s="50"/>
    </row>
    <row r="568" spans="4:4" x14ac:dyDescent="0.3">
      <c r="D568" s="50"/>
    </row>
    <row r="569" spans="4:4" x14ac:dyDescent="0.3">
      <c r="D569" s="50"/>
    </row>
    <row r="570" spans="4:4" x14ac:dyDescent="0.3">
      <c r="D570" s="50"/>
    </row>
  </sheetData>
  <sheetProtection formatCells="0" formatColumns="0" formatRows="0"/>
  <conditionalFormatting sqref="G31">
    <cfRule type="cellIs" dxfId="7" priority="93" stopIfTrue="1" operator="notEqual">
      <formula>0</formula>
    </cfRule>
  </conditionalFormatting>
  <conditionalFormatting sqref="G32">
    <cfRule type="cellIs" dxfId="6" priority="92" stopIfTrue="1" operator="notEqual">
      <formula>0</formula>
    </cfRule>
  </conditionalFormatting>
  <conditionalFormatting sqref="G49">
    <cfRule type="cellIs" dxfId="5" priority="91" stopIfTrue="1" operator="notEqual">
      <formula>0</formula>
    </cfRule>
  </conditionalFormatting>
  <conditionalFormatting sqref="G20">
    <cfRule type="cellIs" dxfId="4" priority="73" stopIfTrue="1" operator="notEqual">
      <formula>0</formula>
    </cfRule>
  </conditionalFormatting>
  <conditionalFormatting sqref="G7">
    <cfRule type="containsText" dxfId="3" priority="71" stopIfTrue="1" operator="containsText" text="Included in error count">
      <formula>NOT(ISERROR(SEARCH("Included in error count",G7)))</formula>
    </cfRule>
    <cfRule type="cellIs" dxfId="2" priority="72" stopIfTrue="1" operator="equal">
      <formula>1</formula>
    </cfRule>
  </conditionalFormatting>
  <conditionalFormatting sqref="G41">
    <cfRule type="containsText" dxfId="1" priority="69" stopIfTrue="1" operator="containsText" text="Included in error count">
      <formula>NOT(ISERROR(SEARCH("Included in error count",G41)))</formula>
    </cfRule>
    <cfRule type="cellIs" dxfId="0" priority="70"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5B4FC-E95B-4067-B410-D33230A19752}">
  <dimension ref="A2:K43"/>
  <sheetViews>
    <sheetView workbookViewId="0">
      <selection activeCell="C37" sqref="C37"/>
    </sheetView>
  </sheetViews>
  <sheetFormatPr defaultColWidth="9.109375" defaultRowHeight="14.4" x14ac:dyDescent="0.3"/>
  <cols>
    <col min="1" max="1" width="4.77734375" style="125" customWidth="1"/>
    <col min="2" max="2" width="77.21875" style="125" customWidth="1"/>
    <col min="3" max="3" width="20.21875" style="125" customWidth="1"/>
    <col min="4" max="4" width="3.6640625" style="125" customWidth="1"/>
    <col min="5" max="5" width="20.21875" style="125" customWidth="1"/>
    <col min="6" max="6" width="6.21875" style="125" customWidth="1"/>
    <col min="7" max="7" width="17.33203125" style="125" customWidth="1"/>
    <col min="8" max="8" width="34.77734375" style="125" customWidth="1"/>
    <col min="9" max="9" width="17.21875" style="104" customWidth="1"/>
    <col min="10" max="10" width="12.109375" style="125" customWidth="1"/>
    <col min="11" max="11" width="18.33203125" style="125" customWidth="1"/>
    <col min="12" max="12" width="19.88671875" style="125" customWidth="1"/>
    <col min="13" max="13" width="17.77734375" style="125" customWidth="1"/>
    <col min="14" max="16384" width="9.109375" style="125"/>
  </cols>
  <sheetData>
    <row r="2" spans="1:11" ht="14.4" customHeight="1" x14ac:dyDescent="0.3">
      <c r="B2" s="817" t="s">
        <v>629</v>
      </c>
      <c r="C2" s="817"/>
      <c r="D2" s="817"/>
      <c r="E2" s="817"/>
      <c r="F2" s="489"/>
      <c r="G2" s="490"/>
    </row>
    <row r="4" spans="1:11" ht="15.6" x14ac:dyDescent="0.3">
      <c r="A4" s="490"/>
      <c r="B4" s="491" t="str">
        <f>'Unit Data from Audit Worksheet'!D2</f>
        <v>Select Unit Name from Drop Down List</v>
      </c>
      <c r="C4" s="492">
        <f>'Unit Data from Audit Worksheet'!F5</f>
        <v>2024</v>
      </c>
      <c r="E4" s="493">
        <f>'Unit Data from Audit Worksheet'!F5</f>
        <v>2024</v>
      </c>
    </row>
    <row r="5" spans="1:11" ht="27.6" x14ac:dyDescent="0.4">
      <c r="A5" s="494"/>
      <c r="B5" s="460" t="s">
        <v>597</v>
      </c>
      <c r="C5" s="495" t="s">
        <v>630</v>
      </c>
      <c r="D5" s="494"/>
      <c r="E5" s="496" t="s">
        <v>631</v>
      </c>
      <c r="G5" s="104"/>
      <c r="I5" s="125"/>
    </row>
    <row r="6" spans="1:11" x14ac:dyDescent="0.3">
      <c r="A6" s="490"/>
      <c r="B6" s="497" t="s">
        <v>632</v>
      </c>
      <c r="C6" s="462"/>
      <c r="D6" s="462"/>
      <c r="E6" s="462"/>
      <c r="G6" s="104"/>
      <c r="I6" s="125"/>
    </row>
    <row r="7" spans="1:11" x14ac:dyDescent="0.3">
      <c r="A7" s="490"/>
      <c r="B7" s="498" t="s">
        <v>633</v>
      </c>
      <c r="C7" s="464">
        <f>Import!L38</f>
        <v>0</v>
      </c>
      <c r="D7" s="500"/>
      <c r="E7" s="499">
        <f>C7</f>
        <v>0</v>
      </c>
      <c r="G7" s="501">
        <v>506</v>
      </c>
      <c r="H7" s="502" t="s">
        <v>81</v>
      </c>
      <c r="I7" s="125"/>
    </row>
    <row r="8" spans="1:11" x14ac:dyDescent="0.3">
      <c r="A8" s="490"/>
      <c r="B8" s="498" t="s">
        <v>634</v>
      </c>
      <c r="C8" s="468">
        <f>Import!L39</f>
        <v>0</v>
      </c>
      <c r="D8" s="503"/>
      <c r="E8" s="503"/>
      <c r="G8" s="501">
        <v>536</v>
      </c>
      <c r="H8" s="502" t="s">
        <v>82</v>
      </c>
      <c r="I8" s="125"/>
    </row>
    <row r="9" spans="1:11" x14ac:dyDescent="0.3">
      <c r="A9" s="490"/>
      <c r="B9" s="498" t="s">
        <v>635</v>
      </c>
      <c r="C9" s="523">
        <f>Import!L42</f>
        <v>0</v>
      </c>
      <c r="D9" s="503"/>
      <c r="E9" s="523">
        <f>C9</f>
        <v>0</v>
      </c>
      <c r="G9" s="501">
        <v>4</v>
      </c>
      <c r="H9" s="502" t="s">
        <v>37</v>
      </c>
      <c r="I9" s="125"/>
    </row>
    <row r="10" spans="1:11" x14ac:dyDescent="0.3">
      <c r="A10" s="490"/>
      <c r="B10" s="498" t="s">
        <v>636</v>
      </c>
      <c r="C10" s="469">
        <f>Import!L76</f>
        <v>0</v>
      </c>
      <c r="D10" s="503"/>
      <c r="E10" s="523">
        <f>C10</f>
        <v>0</v>
      </c>
      <c r="G10" s="501">
        <v>6</v>
      </c>
      <c r="H10" s="502" t="s">
        <v>94</v>
      </c>
      <c r="I10" s="125"/>
    </row>
    <row r="11" spans="1:11" x14ac:dyDescent="0.3">
      <c r="A11" s="490"/>
      <c r="B11" s="498" t="s">
        <v>637</v>
      </c>
      <c r="C11" s="470">
        <f>Import!L43</f>
        <v>0</v>
      </c>
      <c r="D11" s="504"/>
      <c r="E11" s="523">
        <f>C11</f>
        <v>0</v>
      </c>
      <c r="G11" s="501">
        <v>5</v>
      </c>
      <c r="H11" s="502" t="s">
        <v>38</v>
      </c>
      <c r="I11" s="125"/>
    </row>
    <row r="12" spans="1:11" x14ac:dyDescent="0.3">
      <c r="A12" s="476"/>
      <c r="B12" s="498" t="s">
        <v>638</v>
      </c>
      <c r="C12" s="524">
        <f>C7+C8-SUM(C9:C11)</f>
        <v>0</v>
      </c>
      <c r="E12" s="524">
        <f>E7-SUM(E9:E11)</f>
        <v>0</v>
      </c>
      <c r="G12" s="501" t="s">
        <v>639</v>
      </c>
      <c r="H12" s="505" t="s">
        <v>662</v>
      </c>
      <c r="I12" s="125" t="s">
        <v>665</v>
      </c>
      <c r="J12" s="505" t="s">
        <v>666</v>
      </c>
      <c r="K12" s="506"/>
    </row>
    <row r="13" spans="1:11" x14ac:dyDescent="0.3">
      <c r="A13" s="490"/>
      <c r="B13" s="490"/>
      <c r="C13" s="462"/>
      <c r="D13" s="462"/>
      <c r="E13" s="462"/>
      <c r="G13" s="501"/>
      <c r="H13" s="502"/>
      <c r="I13" s="125"/>
    </row>
    <row r="14" spans="1:11" x14ac:dyDescent="0.3">
      <c r="A14" s="490"/>
      <c r="B14" s="498" t="s">
        <v>640</v>
      </c>
      <c r="C14" s="525">
        <f>Import!L49</f>
        <v>0</v>
      </c>
      <c r="D14" s="462"/>
      <c r="E14" s="462"/>
      <c r="G14" s="501">
        <v>9</v>
      </c>
      <c r="H14" s="502" t="s">
        <v>85</v>
      </c>
      <c r="I14" s="125"/>
    </row>
    <row r="15" spans="1:11" x14ac:dyDescent="0.3">
      <c r="A15" s="490"/>
      <c r="B15" s="498" t="s">
        <v>641</v>
      </c>
      <c r="C15" s="526">
        <f>C14-C12</f>
        <v>0</v>
      </c>
      <c r="D15" s="462"/>
      <c r="E15" s="462"/>
      <c r="G15" s="501" t="s">
        <v>639</v>
      </c>
      <c r="H15" s="505" t="s">
        <v>663</v>
      </c>
      <c r="I15" s="507"/>
    </row>
    <row r="16" spans="1:11" x14ac:dyDescent="0.3">
      <c r="A16" s="490"/>
      <c r="B16" s="508" t="s">
        <v>642</v>
      </c>
      <c r="C16" s="462"/>
      <c r="D16" s="462"/>
      <c r="E16" s="462"/>
      <c r="G16" s="501"/>
      <c r="H16" s="502"/>
      <c r="I16" s="125"/>
    </row>
    <row r="17" spans="1:9" x14ac:dyDescent="0.3">
      <c r="A17" s="509" t="s">
        <v>643</v>
      </c>
      <c r="B17" s="498" t="s">
        <v>644</v>
      </c>
      <c r="C17" s="526">
        <f>Import!L46</f>
        <v>0</v>
      </c>
      <c r="D17" s="462"/>
      <c r="E17" s="462"/>
      <c r="G17" s="501">
        <v>7</v>
      </c>
      <c r="H17" s="502" t="s">
        <v>84</v>
      </c>
      <c r="I17" s="125"/>
    </row>
    <row r="18" spans="1:9" ht="15" thickBot="1" x14ac:dyDescent="0.35">
      <c r="B18" s="498" t="s">
        <v>645</v>
      </c>
      <c r="C18" s="527">
        <f>(C15-SUM(C17:C17))</f>
        <v>0</v>
      </c>
      <c r="D18" s="462"/>
      <c r="E18" s="462"/>
      <c r="G18" s="501" t="s">
        <v>639</v>
      </c>
      <c r="H18" s="505" t="s">
        <v>664</v>
      </c>
      <c r="I18" s="125"/>
    </row>
    <row r="19" spans="1:9" ht="15" thickTop="1" x14ac:dyDescent="0.3">
      <c r="B19" s="490"/>
      <c r="C19" s="462"/>
      <c r="D19" s="462"/>
      <c r="E19" s="462"/>
      <c r="G19" s="501"/>
      <c r="H19" s="502"/>
      <c r="I19" s="125"/>
    </row>
    <row r="20" spans="1:9" ht="15" thickBot="1" x14ac:dyDescent="0.35">
      <c r="B20" s="498" t="s">
        <v>646</v>
      </c>
      <c r="C20" s="528">
        <f>Import!L45</f>
        <v>0</v>
      </c>
      <c r="D20" s="462"/>
      <c r="E20" s="462"/>
      <c r="G20" s="501">
        <v>391</v>
      </c>
      <c r="H20" s="502" t="s">
        <v>83</v>
      </c>
      <c r="I20" s="125"/>
    </row>
    <row r="21" spans="1:9" ht="15.6" thickTop="1" thickBot="1" x14ac:dyDescent="0.35">
      <c r="B21" s="510"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529">
        <f>ABS(C18-C20)</f>
        <v>0</v>
      </c>
      <c r="D21" s="462"/>
      <c r="E21" s="462"/>
      <c r="G21" s="104"/>
      <c r="I21" s="125"/>
    </row>
    <row r="22" spans="1:9" ht="15" thickTop="1" x14ac:dyDescent="0.3">
      <c r="B22" s="511" t="str">
        <f>IF(C18&gt;C20,"Since Restricted-Stabilization by State Statute was understated, verfiy that the unit did not appropriate fund balance in excess of legal amount available in row 12 above.","")</f>
        <v/>
      </c>
      <c r="C22" s="511"/>
      <c r="D22" s="511"/>
      <c r="E22" s="511"/>
      <c r="F22" s="462"/>
      <c r="G22" s="462"/>
    </row>
    <row r="23" spans="1:9" x14ac:dyDescent="0.3">
      <c r="B23" s="508" t="s">
        <v>647</v>
      </c>
      <c r="C23" s="462"/>
      <c r="D23" s="462"/>
      <c r="E23" s="512" t="s">
        <v>648</v>
      </c>
      <c r="G23" s="104"/>
      <c r="I23" s="125"/>
    </row>
    <row r="24" spans="1:9" x14ac:dyDescent="0.3">
      <c r="B24" s="508"/>
      <c r="C24" s="495" t="s">
        <v>649</v>
      </c>
      <c r="D24" s="462"/>
      <c r="E24" s="495" t="s">
        <v>650</v>
      </c>
      <c r="G24" s="104"/>
      <c r="I24" s="125"/>
    </row>
    <row r="25" spans="1:9" x14ac:dyDescent="0.3">
      <c r="B25" s="497" t="s">
        <v>651</v>
      </c>
      <c r="C25" s="462"/>
      <c r="D25" s="462"/>
      <c r="E25" s="462"/>
      <c r="G25" s="104"/>
      <c r="I25" s="125"/>
    </row>
    <row r="26" spans="1:9" x14ac:dyDescent="0.3">
      <c r="B26" s="498" t="s">
        <v>652</v>
      </c>
      <c r="C26" s="464">
        <f>Import!L52</f>
        <v>0</v>
      </c>
      <c r="D26" s="500"/>
      <c r="E26" s="464">
        <f>C26</f>
        <v>0</v>
      </c>
      <c r="G26" s="465">
        <v>532</v>
      </c>
      <c r="H26" s="513" t="s">
        <v>585</v>
      </c>
      <c r="I26" s="125"/>
    </row>
    <row r="27" spans="1:9" x14ac:dyDescent="0.3">
      <c r="B27" s="497" t="s">
        <v>653</v>
      </c>
      <c r="C27" s="462"/>
      <c r="D27" s="462"/>
      <c r="E27" s="462"/>
      <c r="G27" s="104"/>
      <c r="H27" s="502"/>
      <c r="I27" s="125"/>
    </row>
    <row r="28" spans="1:9" x14ac:dyDescent="0.3">
      <c r="B28" s="498" t="s">
        <v>654</v>
      </c>
      <c r="C28" s="468">
        <f>Import!L54</f>
        <v>0</v>
      </c>
      <c r="D28" s="503"/>
      <c r="E28" s="468">
        <f>C28</f>
        <v>0</v>
      </c>
      <c r="G28" s="465">
        <v>20</v>
      </c>
      <c r="H28" s="502" t="s">
        <v>88</v>
      </c>
      <c r="I28" s="125"/>
    </row>
    <row r="29" spans="1:9" ht="41.4" x14ac:dyDescent="0.3">
      <c r="B29" s="498" t="s">
        <v>655</v>
      </c>
      <c r="C29" s="468">
        <f>Import!L57</f>
        <v>0</v>
      </c>
      <c r="D29" s="503"/>
      <c r="E29" s="468">
        <f>C29</f>
        <v>0</v>
      </c>
      <c r="G29" s="465">
        <v>509</v>
      </c>
      <c r="H29" s="514" t="s">
        <v>103</v>
      </c>
      <c r="I29" s="125"/>
    </row>
    <row r="30" spans="1:9" x14ac:dyDescent="0.3">
      <c r="B30" s="498" t="s">
        <v>656</v>
      </c>
      <c r="C30" s="468">
        <f>Import!L55</f>
        <v>0</v>
      </c>
      <c r="D30" s="503"/>
      <c r="E30" s="468">
        <f>C30</f>
        <v>0</v>
      </c>
      <c r="G30" s="465">
        <v>533</v>
      </c>
      <c r="H30" s="502" t="s">
        <v>87</v>
      </c>
      <c r="I30" s="125"/>
    </row>
    <row r="31" spans="1:9" ht="41.4" x14ac:dyDescent="0.3">
      <c r="B31" s="498" t="s">
        <v>657</v>
      </c>
      <c r="C31" s="468">
        <f>Import!L56</f>
        <v>0</v>
      </c>
      <c r="D31" s="503"/>
      <c r="E31" s="468">
        <f>C31</f>
        <v>0</v>
      </c>
      <c r="G31" s="465">
        <v>508</v>
      </c>
      <c r="H31" s="514" t="s">
        <v>105</v>
      </c>
      <c r="I31" s="125"/>
    </row>
    <row r="32" spans="1:9" ht="15" thickBot="1" x14ac:dyDescent="0.35">
      <c r="B32" s="515" t="s">
        <v>658</v>
      </c>
      <c r="C32" s="516">
        <f>SUM(C26:C28)-C30</f>
        <v>0</v>
      </c>
      <c r="D32" s="500"/>
      <c r="E32" s="516">
        <f>SUM(E26:E28)-E30</f>
        <v>0</v>
      </c>
      <c r="G32" s="501" t="s">
        <v>639</v>
      </c>
      <c r="H32" s="506" t="s">
        <v>623</v>
      </c>
      <c r="I32" s="125"/>
    </row>
    <row r="33" spans="1:9" ht="15" thickTop="1" x14ac:dyDescent="0.3">
      <c r="B33" s="462"/>
      <c r="C33" s="462"/>
      <c r="D33" s="462"/>
      <c r="E33" s="462"/>
      <c r="G33" s="104"/>
      <c r="I33" s="125"/>
    </row>
    <row r="34" spans="1:9" ht="15" thickBot="1" x14ac:dyDescent="0.35">
      <c r="B34" s="515" t="s">
        <v>659</v>
      </c>
      <c r="C34" s="517" t="e">
        <f>C12/C32</f>
        <v>#DIV/0!</v>
      </c>
      <c r="D34" s="462"/>
      <c r="E34" s="517" t="e">
        <f>E12/E32</f>
        <v>#DIV/0!</v>
      </c>
      <c r="G34" s="104"/>
      <c r="I34" s="125"/>
    </row>
    <row r="35" spans="1:9" ht="15" thickTop="1" x14ac:dyDescent="0.3">
      <c r="C35" s="462"/>
      <c r="D35" s="462"/>
      <c r="E35" s="462"/>
      <c r="G35" s="104"/>
      <c r="I35" s="125"/>
    </row>
    <row r="36" spans="1:9" ht="15.6" x14ac:dyDescent="0.3">
      <c r="A36" s="518"/>
    </row>
    <row r="38" spans="1:9" x14ac:dyDescent="0.3">
      <c r="E38" s="519"/>
    </row>
    <row r="39" spans="1:9" x14ac:dyDescent="0.3">
      <c r="E39" s="520"/>
    </row>
    <row r="40" spans="1:9" x14ac:dyDescent="0.3">
      <c r="E40" s="520"/>
    </row>
    <row r="41" spans="1:9" x14ac:dyDescent="0.3">
      <c r="E41" s="520"/>
    </row>
    <row r="42" spans="1:9" x14ac:dyDescent="0.3">
      <c r="E42" s="520"/>
    </row>
    <row r="43" spans="1:9" x14ac:dyDescent="0.3">
      <c r="E43" s="520"/>
    </row>
  </sheetData>
  <sheetProtection algorithmName="SHA-512" hashValue="7HeNJ25sszp+iqxji4rg9VUicBOdXJm2+qvzsUe1wq7hnPOh1lOUWNp0FR0qN2QOdUQBnrR2NarM7IFWZHbUqA==" saltValue="UTypEF7zNxPTieO6orfqgg==" spinCount="100000" sheet="1" objects="1" scenarios="1"/>
  <mergeCells count="1">
    <mergeCell ref="B2:E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dimension ref="A1:AF180"/>
  <sheetViews>
    <sheetView workbookViewId="0">
      <pane xSplit="2" ySplit="2" topLeftCell="C3" activePane="bottomRight" state="frozen"/>
      <selection pane="topRight" activeCell="C1" sqref="C1"/>
      <selection pane="bottomLeft" activeCell="A3" sqref="A3"/>
      <selection pane="bottomRight" activeCell="D8" sqref="D8"/>
    </sheetView>
  </sheetViews>
  <sheetFormatPr defaultRowHeight="14.4" x14ac:dyDescent="0.3"/>
  <cols>
    <col min="1" max="1" width="8.6640625" customWidth="1"/>
    <col min="2" max="2" width="58.33203125" style="341" customWidth="1"/>
    <col min="3" max="3" width="39" customWidth="1"/>
    <col min="4" max="97" width="20.6640625" customWidth="1"/>
  </cols>
  <sheetData>
    <row r="1" spans="1:32" x14ac:dyDescent="0.3">
      <c r="A1" t="s">
        <v>770</v>
      </c>
      <c r="B1" s="341" t="s">
        <v>832</v>
      </c>
      <c r="C1" t="s">
        <v>138</v>
      </c>
      <c r="D1" t="s">
        <v>420</v>
      </c>
      <c r="E1" t="s">
        <v>421</v>
      </c>
      <c r="F1" t="s">
        <v>422</v>
      </c>
      <c r="G1" t="s">
        <v>423</v>
      </c>
      <c r="H1" t="s">
        <v>424</v>
      </c>
      <c r="I1" t="s">
        <v>425</v>
      </c>
      <c r="J1" t="s">
        <v>426</v>
      </c>
      <c r="K1" t="s">
        <v>427</v>
      </c>
      <c r="L1" t="s">
        <v>428</v>
      </c>
      <c r="M1" t="s">
        <v>429</v>
      </c>
      <c r="N1" t="s">
        <v>430</v>
      </c>
      <c r="O1" t="s">
        <v>431</v>
      </c>
      <c r="P1" t="s">
        <v>432</v>
      </c>
      <c r="Q1" t="s">
        <v>433</v>
      </c>
      <c r="R1" t="s">
        <v>434</v>
      </c>
      <c r="S1" t="s">
        <v>435</v>
      </c>
      <c r="T1" t="s">
        <v>436</v>
      </c>
      <c r="U1" t="s">
        <v>437</v>
      </c>
      <c r="V1" t="s">
        <v>438</v>
      </c>
      <c r="W1" t="s">
        <v>439</v>
      </c>
      <c r="X1" t="s">
        <v>440</v>
      </c>
      <c r="Y1" t="s">
        <v>441</v>
      </c>
      <c r="Z1" t="s">
        <v>442</v>
      </c>
      <c r="AA1" t="s">
        <v>443</v>
      </c>
      <c r="AB1" t="s">
        <v>444</v>
      </c>
      <c r="AC1" t="s">
        <v>445</v>
      </c>
      <c r="AD1" t="s">
        <v>446</v>
      </c>
      <c r="AE1" t="s">
        <v>447</v>
      </c>
      <c r="AF1" t="s">
        <v>448</v>
      </c>
    </row>
    <row r="2" spans="1:32" x14ac:dyDescent="0.3">
      <c r="A2" t="s">
        <v>305</v>
      </c>
      <c r="B2" s="341" t="s">
        <v>10</v>
      </c>
      <c r="C2" s="104" t="s">
        <v>2</v>
      </c>
      <c r="D2" s="536">
        <v>541777</v>
      </c>
      <c r="E2" s="536">
        <v>541000</v>
      </c>
      <c r="F2" s="536">
        <v>54949</v>
      </c>
      <c r="G2" s="536">
        <v>541001</v>
      </c>
      <c r="H2" s="536">
        <v>541002</v>
      </c>
      <c r="I2" s="536">
        <v>54937</v>
      </c>
      <c r="J2" s="536">
        <v>541003</v>
      </c>
      <c r="K2" s="536">
        <v>544178</v>
      </c>
      <c r="L2" s="536">
        <v>541004</v>
      </c>
      <c r="M2" s="536">
        <v>541727</v>
      </c>
      <c r="N2" s="536">
        <v>541010</v>
      </c>
      <c r="O2" s="536">
        <v>541025</v>
      </c>
      <c r="P2" s="536">
        <v>541028</v>
      </c>
      <c r="Q2" s="536">
        <v>541007</v>
      </c>
      <c r="R2" s="536">
        <v>541024</v>
      </c>
      <c r="S2" s="536">
        <v>541027</v>
      </c>
      <c r="T2" s="536">
        <v>541026</v>
      </c>
      <c r="U2" s="536">
        <v>541011</v>
      </c>
      <c r="V2" s="536">
        <v>541012</v>
      </c>
      <c r="W2" s="536">
        <v>541013</v>
      </c>
      <c r="X2" s="536">
        <v>541014</v>
      </c>
      <c r="Y2" s="536">
        <v>541015</v>
      </c>
      <c r="Z2" s="536">
        <v>541016</v>
      </c>
      <c r="AA2" s="536">
        <v>541017</v>
      </c>
      <c r="AB2" s="536">
        <v>541018</v>
      </c>
      <c r="AC2" s="536">
        <v>541019</v>
      </c>
      <c r="AD2" s="536">
        <v>541009</v>
      </c>
      <c r="AE2" s="536">
        <v>541020</v>
      </c>
      <c r="AF2" s="536">
        <v>541022</v>
      </c>
    </row>
    <row r="3" spans="1:32" x14ac:dyDescent="0.3">
      <c r="A3">
        <v>4</v>
      </c>
      <c r="B3" s="341" t="s">
        <v>37</v>
      </c>
      <c r="D3">
        <v>47104</v>
      </c>
      <c r="E3">
        <v>0</v>
      </c>
      <c r="F3">
        <v>0</v>
      </c>
      <c r="G3">
        <v>0</v>
      </c>
      <c r="H3">
        <v>0</v>
      </c>
      <c r="I3">
        <v>6376</v>
      </c>
      <c r="J3">
        <v>0</v>
      </c>
      <c r="K3">
        <v>0</v>
      </c>
      <c r="L3">
        <v>0</v>
      </c>
      <c r="M3">
        <v>7877</v>
      </c>
      <c r="N3">
        <v>0</v>
      </c>
      <c r="O3">
        <v>0</v>
      </c>
      <c r="P3">
        <v>0</v>
      </c>
      <c r="Q3">
        <v>0</v>
      </c>
      <c r="R3">
        <v>0</v>
      </c>
      <c r="S3">
        <v>0</v>
      </c>
      <c r="T3">
        <v>0</v>
      </c>
      <c r="U3">
        <v>0</v>
      </c>
      <c r="V3">
        <v>0</v>
      </c>
      <c r="W3">
        <v>0</v>
      </c>
      <c r="X3">
        <v>0</v>
      </c>
      <c r="Y3">
        <v>0</v>
      </c>
      <c r="Z3">
        <v>0</v>
      </c>
      <c r="AA3">
        <v>0</v>
      </c>
      <c r="AB3">
        <v>0</v>
      </c>
      <c r="AC3">
        <v>0</v>
      </c>
      <c r="AD3">
        <v>0</v>
      </c>
      <c r="AE3">
        <v>676</v>
      </c>
      <c r="AF3">
        <v>0</v>
      </c>
    </row>
    <row r="4" spans="1:32" x14ac:dyDescent="0.3">
      <c r="A4">
        <v>5</v>
      </c>
      <c r="B4" s="341" t="s">
        <v>38</v>
      </c>
      <c r="D4">
        <v>0</v>
      </c>
      <c r="E4">
        <v>0</v>
      </c>
      <c r="F4">
        <v>0</v>
      </c>
      <c r="G4">
        <v>0</v>
      </c>
      <c r="H4">
        <v>0</v>
      </c>
      <c r="I4">
        <v>39333</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row>
    <row r="5" spans="1:32" x14ac:dyDescent="0.3">
      <c r="A5">
        <v>6</v>
      </c>
      <c r="B5" s="341" t="s">
        <v>94</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row>
    <row r="6" spans="1:32" x14ac:dyDescent="0.3">
      <c r="A6">
        <v>7</v>
      </c>
      <c r="B6" s="341" t="s">
        <v>84</v>
      </c>
      <c r="D6">
        <v>19580</v>
      </c>
      <c r="E6">
        <v>0</v>
      </c>
      <c r="F6">
        <v>0</v>
      </c>
      <c r="G6">
        <v>0</v>
      </c>
      <c r="H6">
        <v>0</v>
      </c>
      <c r="I6">
        <v>0</v>
      </c>
      <c r="J6">
        <v>0</v>
      </c>
      <c r="K6">
        <v>0</v>
      </c>
      <c r="L6">
        <v>0</v>
      </c>
      <c r="M6">
        <v>23978</v>
      </c>
      <c r="N6">
        <v>0</v>
      </c>
      <c r="O6">
        <v>0</v>
      </c>
      <c r="P6">
        <v>0</v>
      </c>
      <c r="Q6">
        <v>0</v>
      </c>
      <c r="R6">
        <v>0</v>
      </c>
      <c r="S6">
        <v>0</v>
      </c>
      <c r="T6">
        <v>0</v>
      </c>
      <c r="U6">
        <v>0</v>
      </c>
      <c r="V6">
        <v>0</v>
      </c>
      <c r="W6">
        <v>0</v>
      </c>
      <c r="X6">
        <v>0</v>
      </c>
      <c r="Y6">
        <v>0</v>
      </c>
      <c r="Z6">
        <v>0</v>
      </c>
      <c r="AA6">
        <v>0</v>
      </c>
      <c r="AB6">
        <v>0</v>
      </c>
      <c r="AC6">
        <v>0</v>
      </c>
      <c r="AD6">
        <v>0</v>
      </c>
      <c r="AE6">
        <v>10027</v>
      </c>
      <c r="AF6">
        <v>0</v>
      </c>
    </row>
    <row r="7" spans="1:32" x14ac:dyDescent="0.3">
      <c r="A7">
        <v>9</v>
      </c>
      <c r="B7" s="341" t="s">
        <v>85</v>
      </c>
      <c r="D7">
        <v>417148</v>
      </c>
      <c r="E7">
        <v>0</v>
      </c>
      <c r="F7">
        <v>0</v>
      </c>
      <c r="G7">
        <v>0</v>
      </c>
      <c r="H7">
        <v>0</v>
      </c>
      <c r="I7">
        <v>144377</v>
      </c>
      <c r="J7">
        <v>0</v>
      </c>
      <c r="K7">
        <v>0</v>
      </c>
      <c r="L7">
        <v>0</v>
      </c>
      <c r="M7">
        <v>147676</v>
      </c>
      <c r="N7">
        <v>0</v>
      </c>
      <c r="O7">
        <v>0</v>
      </c>
      <c r="P7">
        <v>0</v>
      </c>
      <c r="Q7">
        <v>0</v>
      </c>
      <c r="R7">
        <v>0</v>
      </c>
      <c r="S7">
        <v>0</v>
      </c>
      <c r="T7">
        <v>0</v>
      </c>
      <c r="U7">
        <v>0</v>
      </c>
      <c r="V7">
        <v>0</v>
      </c>
      <c r="W7">
        <v>0</v>
      </c>
      <c r="X7">
        <v>0</v>
      </c>
      <c r="Y7">
        <v>0</v>
      </c>
      <c r="Z7">
        <v>0</v>
      </c>
      <c r="AA7">
        <v>0</v>
      </c>
      <c r="AB7">
        <v>0</v>
      </c>
      <c r="AC7">
        <v>0</v>
      </c>
      <c r="AD7">
        <v>0</v>
      </c>
      <c r="AE7">
        <v>98714</v>
      </c>
      <c r="AF7">
        <v>0</v>
      </c>
    </row>
    <row r="8" spans="1:32" ht="28.8" x14ac:dyDescent="0.3">
      <c r="A8">
        <v>13</v>
      </c>
      <c r="B8" s="341" t="s">
        <v>306</v>
      </c>
      <c r="D8">
        <v>0</v>
      </c>
      <c r="E8">
        <v>45946839</v>
      </c>
      <c r="F8">
        <v>421947</v>
      </c>
      <c r="G8">
        <v>1236329</v>
      </c>
      <c r="H8">
        <v>3243936</v>
      </c>
      <c r="I8">
        <v>0</v>
      </c>
      <c r="J8">
        <v>6550125</v>
      </c>
      <c r="K8">
        <v>7461743</v>
      </c>
      <c r="L8">
        <v>9408057</v>
      </c>
      <c r="M8">
        <v>0</v>
      </c>
      <c r="N8">
        <v>1803018</v>
      </c>
      <c r="O8">
        <v>411180</v>
      </c>
      <c r="P8">
        <v>321050</v>
      </c>
      <c r="Q8">
        <v>2779573</v>
      </c>
      <c r="R8">
        <v>855567</v>
      </c>
      <c r="S8">
        <v>858604</v>
      </c>
      <c r="T8">
        <v>116419</v>
      </c>
      <c r="U8">
        <v>5693010</v>
      </c>
      <c r="V8">
        <v>1588270</v>
      </c>
      <c r="W8">
        <v>62587877</v>
      </c>
      <c r="X8">
        <v>77306474</v>
      </c>
      <c r="Y8">
        <v>9173339</v>
      </c>
      <c r="Z8">
        <v>602761472</v>
      </c>
      <c r="AA8">
        <v>553003</v>
      </c>
      <c r="AB8">
        <v>513976</v>
      </c>
      <c r="AC8">
        <v>1014244</v>
      </c>
      <c r="AD8">
        <v>15270046</v>
      </c>
      <c r="AE8">
        <v>0</v>
      </c>
      <c r="AF8">
        <v>77556</v>
      </c>
    </row>
    <row r="9" spans="1:32" x14ac:dyDescent="0.3">
      <c r="A9">
        <v>14</v>
      </c>
      <c r="B9" s="341" t="s">
        <v>307</v>
      </c>
      <c r="D9">
        <v>0</v>
      </c>
      <c r="E9">
        <v>2219708</v>
      </c>
      <c r="F9">
        <v>0</v>
      </c>
      <c r="G9">
        <v>194221</v>
      </c>
      <c r="H9">
        <v>947654</v>
      </c>
      <c r="I9">
        <v>0</v>
      </c>
      <c r="J9">
        <v>149791</v>
      </c>
      <c r="K9">
        <v>2673392</v>
      </c>
      <c r="L9">
        <v>7341952</v>
      </c>
      <c r="M9">
        <v>0</v>
      </c>
      <c r="N9">
        <v>39835</v>
      </c>
      <c r="O9">
        <v>28523</v>
      </c>
      <c r="P9">
        <v>1106</v>
      </c>
      <c r="Q9">
        <v>8446427</v>
      </c>
      <c r="R9">
        <v>529414</v>
      </c>
      <c r="S9">
        <v>1540483</v>
      </c>
      <c r="T9">
        <v>759</v>
      </c>
      <c r="U9">
        <v>1796919</v>
      </c>
      <c r="V9">
        <v>710217</v>
      </c>
      <c r="W9">
        <v>8250879</v>
      </c>
      <c r="X9">
        <v>50204343</v>
      </c>
      <c r="Y9">
        <v>2004901</v>
      </c>
      <c r="Z9">
        <v>82313934</v>
      </c>
      <c r="AA9">
        <v>44284</v>
      </c>
      <c r="AB9">
        <v>48662</v>
      </c>
      <c r="AC9">
        <v>477949</v>
      </c>
      <c r="AD9">
        <v>132152</v>
      </c>
      <c r="AE9">
        <v>0</v>
      </c>
      <c r="AF9">
        <v>3656</v>
      </c>
    </row>
    <row r="10" spans="1:32" x14ac:dyDescent="0.3">
      <c r="A10">
        <v>16</v>
      </c>
      <c r="B10" s="341" t="s">
        <v>86</v>
      </c>
      <c r="D10">
        <v>300921</v>
      </c>
      <c r="E10">
        <v>0</v>
      </c>
      <c r="F10">
        <v>0</v>
      </c>
      <c r="G10">
        <v>0</v>
      </c>
      <c r="H10">
        <v>0</v>
      </c>
      <c r="I10">
        <v>414773</v>
      </c>
      <c r="J10">
        <v>0</v>
      </c>
      <c r="K10">
        <v>0</v>
      </c>
      <c r="L10">
        <v>0</v>
      </c>
      <c r="M10">
        <v>586745</v>
      </c>
      <c r="N10">
        <v>0</v>
      </c>
      <c r="O10">
        <v>0</v>
      </c>
      <c r="P10">
        <v>0</v>
      </c>
      <c r="Q10">
        <v>0</v>
      </c>
      <c r="R10">
        <v>0</v>
      </c>
      <c r="S10">
        <v>0</v>
      </c>
      <c r="T10">
        <v>0</v>
      </c>
      <c r="U10">
        <v>0</v>
      </c>
      <c r="V10">
        <v>0</v>
      </c>
      <c r="W10">
        <v>0</v>
      </c>
      <c r="X10">
        <v>0</v>
      </c>
      <c r="Y10">
        <v>0</v>
      </c>
      <c r="Z10">
        <v>0</v>
      </c>
      <c r="AA10">
        <v>0</v>
      </c>
      <c r="AB10">
        <v>0</v>
      </c>
      <c r="AC10">
        <v>0</v>
      </c>
      <c r="AD10">
        <v>0</v>
      </c>
      <c r="AE10">
        <v>32317</v>
      </c>
      <c r="AF10">
        <v>0</v>
      </c>
    </row>
    <row r="11" spans="1:32" x14ac:dyDescent="0.3">
      <c r="A11">
        <v>17</v>
      </c>
      <c r="B11" s="341" t="s">
        <v>87</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row>
    <row r="12" spans="1:32" x14ac:dyDescent="0.3">
      <c r="A12">
        <v>20</v>
      </c>
      <c r="B12" s="341" t="s">
        <v>88</v>
      </c>
      <c r="D12">
        <v>25949</v>
      </c>
      <c r="E12">
        <v>0</v>
      </c>
      <c r="F12">
        <v>0</v>
      </c>
      <c r="G12">
        <v>0</v>
      </c>
      <c r="H12">
        <v>0</v>
      </c>
      <c r="I12">
        <v>157350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row>
    <row r="13" spans="1:32" x14ac:dyDescent="0.3">
      <c r="A13">
        <v>22</v>
      </c>
      <c r="B13" s="341" t="s">
        <v>89</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row>
    <row r="14" spans="1:32" x14ac:dyDescent="0.3">
      <c r="A14">
        <v>23</v>
      </c>
      <c r="B14" s="341" t="s">
        <v>92</v>
      </c>
      <c r="D14">
        <v>79936</v>
      </c>
      <c r="E14">
        <v>0</v>
      </c>
      <c r="F14">
        <v>0</v>
      </c>
      <c r="G14">
        <v>0</v>
      </c>
      <c r="H14">
        <v>0</v>
      </c>
      <c r="I14">
        <v>-287941</v>
      </c>
      <c r="J14">
        <v>0</v>
      </c>
      <c r="K14">
        <v>0</v>
      </c>
      <c r="L14">
        <v>0</v>
      </c>
      <c r="M14">
        <v>-21726</v>
      </c>
      <c r="N14">
        <v>0</v>
      </c>
      <c r="O14">
        <v>0</v>
      </c>
      <c r="P14">
        <v>0</v>
      </c>
      <c r="Q14">
        <v>0</v>
      </c>
      <c r="R14">
        <v>0</v>
      </c>
      <c r="S14">
        <v>0</v>
      </c>
      <c r="T14">
        <v>0</v>
      </c>
      <c r="U14">
        <v>0</v>
      </c>
      <c r="V14">
        <v>0</v>
      </c>
      <c r="W14">
        <v>0</v>
      </c>
      <c r="X14">
        <v>0</v>
      </c>
      <c r="Y14">
        <v>0</v>
      </c>
      <c r="Z14">
        <v>0</v>
      </c>
      <c r="AA14">
        <v>0</v>
      </c>
      <c r="AB14">
        <v>0</v>
      </c>
      <c r="AC14">
        <v>0</v>
      </c>
      <c r="AD14">
        <v>0</v>
      </c>
      <c r="AE14">
        <v>1893</v>
      </c>
      <c r="AF14">
        <v>0</v>
      </c>
    </row>
    <row r="15" spans="1:32" x14ac:dyDescent="0.3">
      <c r="A15">
        <v>31</v>
      </c>
      <c r="B15" s="341" t="s">
        <v>308</v>
      </c>
      <c r="D15">
        <v>0</v>
      </c>
      <c r="E15">
        <v>37023098</v>
      </c>
      <c r="F15">
        <v>150247</v>
      </c>
      <c r="G15">
        <v>1048130</v>
      </c>
      <c r="H15">
        <v>2716337</v>
      </c>
      <c r="I15">
        <v>0</v>
      </c>
      <c r="J15">
        <v>1776641</v>
      </c>
      <c r="K15">
        <v>11435610</v>
      </c>
      <c r="L15">
        <v>945361</v>
      </c>
      <c r="M15">
        <v>0</v>
      </c>
      <c r="N15">
        <v>-303418</v>
      </c>
      <c r="O15">
        <v>-637326</v>
      </c>
      <c r="P15">
        <v>-6893</v>
      </c>
      <c r="Q15">
        <v>3186425</v>
      </c>
      <c r="R15">
        <v>-433370</v>
      </c>
      <c r="S15">
        <v>7207410</v>
      </c>
      <c r="T15">
        <v>67844</v>
      </c>
      <c r="U15">
        <v>6612666</v>
      </c>
      <c r="V15">
        <v>20929</v>
      </c>
      <c r="W15">
        <v>23159039</v>
      </c>
      <c r="X15">
        <v>55595152</v>
      </c>
      <c r="Y15">
        <v>9098659</v>
      </c>
      <c r="Z15">
        <v>151699000</v>
      </c>
      <c r="AA15">
        <v>205096</v>
      </c>
      <c r="AB15">
        <v>-368004</v>
      </c>
      <c r="AC15">
        <v>3708059</v>
      </c>
      <c r="AD15">
        <v>3836879</v>
      </c>
      <c r="AE15">
        <v>0</v>
      </c>
      <c r="AF15">
        <v>417422</v>
      </c>
    </row>
    <row r="16" spans="1:32" ht="28.8" x14ac:dyDescent="0.3">
      <c r="A16">
        <v>32</v>
      </c>
      <c r="B16" s="341" t="s">
        <v>309</v>
      </c>
      <c r="D16">
        <v>0</v>
      </c>
      <c r="E16">
        <v>8252443</v>
      </c>
      <c r="F16">
        <v>263892</v>
      </c>
      <c r="G16">
        <v>494349</v>
      </c>
      <c r="H16">
        <v>1100426</v>
      </c>
      <c r="I16">
        <v>0</v>
      </c>
      <c r="J16">
        <v>318765</v>
      </c>
      <c r="K16">
        <v>736554</v>
      </c>
      <c r="L16">
        <v>312302</v>
      </c>
      <c r="M16">
        <v>0</v>
      </c>
      <c r="N16">
        <v>393162</v>
      </c>
      <c r="O16">
        <v>693299</v>
      </c>
      <c r="P16">
        <v>41551</v>
      </c>
      <c r="Q16">
        <v>717901</v>
      </c>
      <c r="R16">
        <v>540210</v>
      </c>
      <c r="S16">
        <v>588755</v>
      </c>
      <c r="T16">
        <v>808911</v>
      </c>
      <c r="U16">
        <v>267979</v>
      </c>
      <c r="V16">
        <v>907991</v>
      </c>
      <c r="W16">
        <v>8322883</v>
      </c>
      <c r="X16">
        <v>21548611</v>
      </c>
      <c r="Y16">
        <v>3215578</v>
      </c>
      <c r="Z16">
        <v>59658579</v>
      </c>
      <c r="AA16">
        <v>608097</v>
      </c>
      <c r="AB16">
        <v>631951</v>
      </c>
      <c r="AC16">
        <v>1264862</v>
      </c>
      <c r="AD16">
        <v>739929</v>
      </c>
      <c r="AE16">
        <v>0</v>
      </c>
      <c r="AF16">
        <v>170917</v>
      </c>
    </row>
    <row r="17" spans="1:32" x14ac:dyDescent="0.3">
      <c r="A17">
        <v>33</v>
      </c>
      <c r="B17" s="341" t="s">
        <v>100</v>
      </c>
      <c r="D17">
        <v>0</v>
      </c>
      <c r="E17">
        <v>5005246</v>
      </c>
      <c r="F17">
        <v>48813</v>
      </c>
      <c r="G17">
        <v>304369</v>
      </c>
      <c r="H17">
        <v>357166</v>
      </c>
      <c r="I17">
        <v>0</v>
      </c>
      <c r="J17">
        <v>498692</v>
      </c>
      <c r="K17">
        <v>313067</v>
      </c>
      <c r="L17">
        <v>7323042</v>
      </c>
      <c r="M17">
        <v>0</v>
      </c>
      <c r="N17">
        <v>-1759568</v>
      </c>
      <c r="O17">
        <v>-267740</v>
      </c>
      <c r="P17">
        <v>-156508</v>
      </c>
      <c r="Q17">
        <v>506400</v>
      </c>
      <c r="R17">
        <v>-60847</v>
      </c>
      <c r="S17">
        <v>106413</v>
      </c>
      <c r="T17">
        <v>5227</v>
      </c>
      <c r="U17">
        <v>212758</v>
      </c>
      <c r="V17">
        <v>-157335</v>
      </c>
      <c r="W17">
        <v>4188547</v>
      </c>
      <c r="X17">
        <v>10904909</v>
      </c>
      <c r="Y17">
        <v>1434233</v>
      </c>
      <c r="Z17">
        <v>140440856</v>
      </c>
      <c r="AA17">
        <v>34542</v>
      </c>
      <c r="AB17">
        <v>-562915</v>
      </c>
      <c r="AC17">
        <v>337478</v>
      </c>
      <c r="AD17">
        <v>520600</v>
      </c>
      <c r="AE17">
        <v>0</v>
      </c>
      <c r="AF17">
        <v>-183384</v>
      </c>
    </row>
    <row r="18" spans="1:32" x14ac:dyDescent="0.3">
      <c r="A18">
        <v>193</v>
      </c>
      <c r="B18" s="341" t="s">
        <v>101</v>
      </c>
      <c r="D18">
        <v>0</v>
      </c>
      <c r="E18">
        <v>31096666</v>
      </c>
      <c r="F18">
        <v>360647</v>
      </c>
      <c r="G18">
        <v>1354249</v>
      </c>
      <c r="H18">
        <v>3418393</v>
      </c>
      <c r="I18">
        <v>0</v>
      </c>
      <c r="J18">
        <v>0</v>
      </c>
      <c r="K18">
        <v>11862036</v>
      </c>
      <c r="L18">
        <v>945361</v>
      </c>
      <c r="M18">
        <v>0</v>
      </c>
      <c r="N18">
        <v>1873709</v>
      </c>
      <c r="O18">
        <v>0</v>
      </c>
      <c r="P18">
        <v>0</v>
      </c>
      <c r="Q18">
        <v>227239</v>
      </c>
      <c r="R18">
        <v>105246</v>
      </c>
      <c r="S18">
        <v>7302824</v>
      </c>
      <c r="T18">
        <v>871855</v>
      </c>
      <c r="U18">
        <v>6556862</v>
      </c>
      <c r="V18">
        <v>827126</v>
      </c>
      <c r="W18">
        <v>21729012</v>
      </c>
      <c r="X18">
        <v>60848540</v>
      </c>
      <c r="Y18">
        <v>11839044</v>
      </c>
      <c r="Z18">
        <v>26878390</v>
      </c>
      <c r="AA18">
        <v>537587</v>
      </c>
      <c r="AB18">
        <v>545400</v>
      </c>
      <c r="AC18">
        <v>0</v>
      </c>
      <c r="AD18">
        <v>3753520</v>
      </c>
      <c r="AE18">
        <v>0</v>
      </c>
      <c r="AF18">
        <v>567813</v>
      </c>
    </row>
    <row r="19" spans="1:32" x14ac:dyDescent="0.3">
      <c r="A19">
        <v>252</v>
      </c>
      <c r="B19" s="341" t="s">
        <v>28</v>
      </c>
      <c r="D19">
        <v>10680219</v>
      </c>
      <c r="E19">
        <v>0</v>
      </c>
      <c r="F19">
        <v>0</v>
      </c>
      <c r="G19">
        <v>0</v>
      </c>
      <c r="H19">
        <v>0</v>
      </c>
      <c r="I19">
        <v>21344349</v>
      </c>
      <c r="J19">
        <v>0</v>
      </c>
      <c r="K19">
        <v>0</v>
      </c>
      <c r="L19">
        <v>0</v>
      </c>
      <c r="M19">
        <v>60436</v>
      </c>
      <c r="N19">
        <v>0</v>
      </c>
      <c r="O19">
        <v>0</v>
      </c>
      <c r="P19">
        <v>0</v>
      </c>
      <c r="Q19">
        <v>0</v>
      </c>
      <c r="R19">
        <v>0</v>
      </c>
      <c r="S19">
        <v>0</v>
      </c>
      <c r="T19">
        <v>0</v>
      </c>
      <c r="U19">
        <v>0</v>
      </c>
      <c r="V19">
        <v>0</v>
      </c>
      <c r="W19">
        <v>0</v>
      </c>
      <c r="X19">
        <v>0</v>
      </c>
      <c r="Y19">
        <v>0</v>
      </c>
      <c r="Z19">
        <v>0</v>
      </c>
      <c r="AA19">
        <v>0</v>
      </c>
      <c r="AB19">
        <v>0</v>
      </c>
      <c r="AC19">
        <v>0</v>
      </c>
      <c r="AD19">
        <v>0</v>
      </c>
      <c r="AE19">
        <v>3205620</v>
      </c>
      <c r="AF19">
        <v>0</v>
      </c>
    </row>
    <row r="20" spans="1:32" x14ac:dyDescent="0.3">
      <c r="A20">
        <v>253</v>
      </c>
      <c r="B20" s="341" t="s">
        <v>29</v>
      </c>
      <c r="D20">
        <v>43258</v>
      </c>
      <c r="E20">
        <v>0</v>
      </c>
      <c r="F20">
        <v>0</v>
      </c>
      <c r="G20">
        <v>0</v>
      </c>
      <c r="H20">
        <v>0</v>
      </c>
      <c r="I20">
        <v>87940</v>
      </c>
      <c r="J20">
        <v>0</v>
      </c>
      <c r="K20">
        <v>0</v>
      </c>
      <c r="L20">
        <v>0</v>
      </c>
      <c r="M20">
        <v>1237</v>
      </c>
      <c r="N20">
        <v>0</v>
      </c>
      <c r="O20">
        <v>0</v>
      </c>
      <c r="P20">
        <v>0</v>
      </c>
      <c r="Q20">
        <v>0</v>
      </c>
      <c r="R20">
        <v>0</v>
      </c>
      <c r="S20">
        <v>0</v>
      </c>
      <c r="T20">
        <v>0</v>
      </c>
      <c r="U20">
        <v>0</v>
      </c>
      <c r="V20">
        <v>0</v>
      </c>
      <c r="W20">
        <v>0</v>
      </c>
      <c r="X20">
        <v>0</v>
      </c>
      <c r="Y20">
        <v>0</v>
      </c>
      <c r="Z20">
        <v>0</v>
      </c>
      <c r="AA20">
        <v>0</v>
      </c>
      <c r="AB20">
        <v>0</v>
      </c>
      <c r="AC20">
        <v>0</v>
      </c>
      <c r="AD20">
        <v>0</v>
      </c>
      <c r="AE20">
        <v>2650</v>
      </c>
      <c r="AF20">
        <v>0</v>
      </c>
    </row>
    <row r="21" spans="1:32" x14ac:dyDescent="0.3">
      <c r="A21">
        <v>254</v>
      </c>
      <c r="B21" s="341" t="s">
        <v>30</v>
      </c>
      <c r="D21">
        <v>373890</v>
      </c>
      <c r="E21">
        <v>0</v>
      </c>
      <c r="F21">
        <v>0</v>
      </c>
      <c r="G21">
        <v>0</v>
      </c>
      <c r="H21">
        <v>0</v>
      </c>
      <c r="I21">
        <v>583941</v>
      </c>
      <c r="J21">
        <v>0</v>
      </c>
      <c r="K21">
        <v>0</v>
      </c>
      <c r="L21">
        <v>0</v>
      </c>
      <c r="M21">
        <v>146439</v>
      </c>
      <c r="N21">
        <v>0</v>
      </c>
      <c r="O21">
        <v>0</v>
      </c>
      <c r="P21">
        <v>0</v>
      </c>
      <c r="Q21">
        <v>0</v>
      </c>
      <c r="R21">
        <v>0</v>
      </c>
      <c r="S21">
        <v>0</v>
      </c>
      <c r="T21">
        <v>0</v>
      </c>
      <c r="U21">
        <v>0</v>
      </c>
      <c r="V21">
        <v>0</v>
      </c>
      <c r="W21">
        <v>0</v>
      </c>
      <c r="X21">
        <v>0</v>
      </c>
      <c r="Y21">
        <v>0</v>
      </c>
      <c r="Z21">
        <v>0</v>
      </c>
      <c r="AA21">
        <v>0</v>
      </c>
      <c r="AB21">
        <v>0</v>
      </c>
      <c r="AC21">
        <v>0</v>
      </c>
      <c r="AD21">
        <v>0</v>
      </c>
      <c r="AE21">
        <v>170893</v>
      </c>
      <c r="AF21">
        <v>0</v>
      </c>
    </row>
    <row r="22" spans="1:32" x14ac:dyDescent="0.3">
      <c r="A22">
        <v>255</v>
      </c>
      <c r="B22" s="341" t="s">
        <v>80</v>
      </c>
      <c r="D22">
        <v>2308020</v>
      </c>
      <c r="E22">
        <v>0</v>
      </c>
      <c r="F22">
        <v>0</v>
      </c>
      <c r="G22">
        <v>0</v>
      </c>
      <c r="H22">
        <v>0</v>
      </c>
      <c r="I22">
        <v>1158808</v>
      </c>
      <c r="J22">
        <v>0</v>
      </c>
      <c r="K22">
        <v>0</v>
      </c>
      <c r="L22">
        <v>0</v>
      </c>
      <c r="M22">
        <v>-42594</v>
      </c>
      <c r="N22">
        <v>0</v>
      </c>
      <c r="O22">
        <v>0</v>
      </c>
      <c r="P22">
        <v>0</v>
      </c>
      <c r="Q22">
        <v>0</v>
      </c>
      <c r="R22">
        <v>0</v>
      </c>
      <c r="S22">
        <v>0</v>
      </c>
      <c r="T22">
        <v>0</v>
      </c>
      <c r="U22">
        <v>0</v>
      </c>
      <c r="V22">
        <v>0</v>
      </c>
      <c r="W22">
        <v>0</v>
      </c>
      <c r="X22">
        <v>0</v>
      </c>
      <c r="Y22">
        <v>0</v>
      </c>
      <c r="Z22">
        <v>0</v>
      </c>
      <c r="AA22">
        <v>0</v>
      </c>
      <c r="AB22">
        <v>0</v>
      </c>
      <c r="AC22">
        <v>0</v>
      </c>
      <c r="AD22">
        <v>0</v>
      </c>
      <c r="AE22">
        <v>-53444</v>
      </c>
      <c r="AF22">
        <v>0</v>
      </c>
    </row>
    <row r="23" spans="1:32" x14ac:dyDescent="0.3">
      <c r="A23">
        <v>333</v>
      </c>
      <c r="B23" s="341" t="s">
        <v>69</v>
      </c>
      <c r="D23">
        <v>396414</v>
      </c>
      <c r="E23">
        <v>0</v>
      </c>
      <c r="F23">
        <v>0</v>
      </c>
      <c r="G23">
        <v>0</v>
      </c>
      <c r="H23">
        <v>0</v>
      </c>
      <c r="I23">
        <v>188283</v>
      </c>
      <c r="J23">
        <v>0</v>
      </c>
      <c r="K23">
        <v>0</v>
      </c>
      <c r="L23">
        <v>0</v>
      </c>
      <c r="M23">
        <v>128970</v>
      </c>
      <c r="N23">
        <v>0</v>
      </c>
      <c r="O23">
        <v>0</v>
      </c>
      <c r="P23">
        <v>0</v>
      </c>
      <c r="Q23">
        <v>0</v>
      </c>
      <c r="R23">
        <v>0</v>
      </c>
      <c r="S23">
        <v>0</v>
      </c>
      <c r="T23">
        <v>0</v>
      </c>
      <c r="U23">
        <v>0</v>
      </c>
      <c r="V23">
        <v>0</v>
      </c>
      <c r="W23">
        <v>0</v>
      </c>
      <c r="X23">
        <v>0</v>
      </c>
      <c r="Y23">
        <v>0</v>
      </c>
      <c r="Z23">
        <v>0</v>
      </c>
      <c r="AA23">
        <v>0</v>
      </c>
      <c r="AB23">
        <v>0</v>
      </c>
      <c r="AC23">
        <v>0</v>
      </c>
      <c r="AD23">
        <v>0</v>
      </c>
      <c r="AE23">
        <v>128554</v>
      </c>
      <c r="AF23">
        <v>0</v>
      </c>
    </row>
    <row r="24" spans="1:32" x14ac:dyDescent="0.3">
      <c r="A24">
        <v>335</v>
      </c>
      <c r="B24" s="341" t="s">
        <v>35</v>
      </c>
      <c r="D24">
        <v>30910</v>
      </c>
      <c r="E24">
        <v>0</v>
      </c>
      <c r="F24">
        <v>0</v>
      </c>
      <c r="G24">
        <v>0</v>
      </c>
      <c r="H24">
        <v>0</v>
      </c>
      <c r="I24">
        <v>5039333</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row>
    <row r="25" spans="1:32" x14ac:dyDescent="0.3">
      <c r="A25">
        <v>336</v>
      </c>
      <c r="B25" s="341" t="s">
        <v>310</v>
      </c>
      <c r="D25">
        <v>47104</v>
      </c>
      <c r="E25">
        <v>0</v>
      </c>
      <c r="F25">
        <v>0</v>
      </c>
      <c r="G25">
        <v>0</v>
      </c>
      <c r="H25">
        <v>0</v>
      </c>
      <c r="I25">
        <v>5094743</v>
      </c>
      <c r="J25">
        <v>0</v>
      </c>
      <c r="K25">
        <v>0</v>
      </c>
      <c r="L25">
        <v>0</v>
      </c>
      <c r="M25">
        <v>5487</v>
      </c>
      <c r="N25">
        <v>0</v>
      </c>
      <c r="O25">
        <v>0</v>
      </c>
      <c r="P25">
        <v>0</v>
      </c>
      <c r="Q25">
        <v>0</v>
      </c>
      <c r="R25">
        <v>0</v>
      </c>
      <c r="S25">
        <v>0</v>
      </c>
      <c r="T25">
        <v>0</v>
      </c>
      <c r="U25">
        <v>0</v>
      </c>
      <c r="V25">
        <v>0</v>
      </c>
      <c r="W25">
        <v>0</v>
      </c>
      <c r="X25">
        <v>0</v>
      </c>
      <c r="Y25">
        <v>0</v>
      </c>
      <c r="Z25">
        <v>0</v>
      </c>
      <c r="AA25">
        <v>0</v>
      </c>
      <c r="AB25">
        <v>0</v>
      </c>
      <c r="AC25">
        <v>0</v>
      </c>
      <c r="AD25">
        <v>0</v>
      </c>
      <c r="AE25">
        <v>676</v>
      </c>
      <c r="AF25">
        <v>0</v>
      </c>
    </row>
    <row r="26" spans="1:32" x14ac:dyDescent="0.3">
      <c r="A26">
        <v>338</v>
      </c>
      <c r="B26" s="341" t="s">
        <v>34</v>
      </c>
      <c r="D26">
        <v>50661</v>
      </c>
      <c r="E26">
        <v>0</v>
      </c>
      <c r="F26">
        <v>0</v>
      </c>
      <c r="G26">
        <v>0</v>
      </c>
      <c r="H26">
        <v>0</v>
      </c>
      <c r="I26">
        <v>5094743</v>
      </c>
      <c r="J26">
        <v>0</v>
      </c>
      <c r="K26">
        <v>0</v>
      </c>
      <c r="L26">
        <v>0</v>
      </c>
      <c r="M26">
        <v>84474</v>
      </c>
      <c r="N26">
        <v>0</v>
      </c>
      <c r="O26">
        <v>0</v>
      </c>
      <c r="P26">
        <v>0</v>
      </c>
      <c r="Q26">
        <v>0</v>
      </c>
      <c r="R26">
        <v>0</v>
      </c>
      <c r="S26">
        <v>0</v>
      </c>
      <c r="T26">
        <v>0</v>
      </c>
      <c r="U26">
        <v>0</v>
      </c>
      <c r="V26">
        <v>0</v>
      </c>
      <c r="W26">
        <v>0</v>
      </c>
      <c r="X26">
        <v>0</v>
      </c>
      <c r="Y26">
        <v>0</v>
      </c>
      <c r="Z26">
        <v>0</v>
      </c>
      <c r="AA26">
        <v>0</v>
      </c>
      <c r="AB26">
        <v>0</v>
      </c>
      <c r="AC26">
        <v>0</v>
      </c>
      <c r="AD26">
        <v>0</v>
      </c>
      <c r="AE26">
        <v>676</v>
      </c>
      <c r="AF26">
        <v>0</v>
      </c>
    </row>
    <row r="27" spans="1:32" x14ac:dyDescent="0.3">
      <c r="A27">
        <v>339</v>
      </c>
      <c r="B27" s="341" t="s">
        <v>73</v>
      </c>
      <c r="D27">
        <v>131632</v>
      </c>
      <c r="E27">
        <v>0</v>
      </c>
      <c r="F27">
        <v>0</v>
      </c>
      <c r="G27">
        <v>0</v>
      </c>
      <c r="H27">
        <v>0</v>
      </c>
      <c r="I27">
        <v>363515</v>
      </c>
      <c r="J27">
        <v>0</v>
      </c>
      <c r="K27">
        <v>0</v>
      </c>
      <c r="L27">
        <v>0</v>
      </c>
      <c r="M27">
        <v>462920</v>
      </c>
      <c r="N27">
        <v>0</v>
      </c>
      <c r="O27">
        <v>0</v>
      </c>
      <c r="P27">
        <v>0</v>
      </c>
      <c r="Q27">
        <v>0</v>
      </c>
      <c r="R27">
        <v>0</v>
      </c>
      <c r="S27">
        <v>0</v>
      </c>
      <c r="T27">
        <v>0</v>
      </c>
      <c r="U27">
        <v>0</v>
      </c>
      <c r="V27">
        <v>0</v>
      </c>
      <c r="W27">
        <v>0</v>
      </c>
      <c r="X27">
        <v>0</v>
      </c>
      <c r="Y27">
        <v>0</v>
      </c>
      <c r="Z27">
        <v>0</v>
      </c>
      <c r="AA27">
        <v>0</v>
      </c>
      <c r="AB27">
        <v>0</v>
      </c>
      <c r="AC27">
        <v>0</v>
      </c>
      <c r="AD27">
        <v>0</v>
      </c>
      <c r="AE27">
        <v>6389</v>
      </c>
      <c r="AF27">
        <v>0</v>
      </c>
    </row>
    <row r="28" spans="1:32" ht="28.8" x14ac:dyDescent="0.3">
      <c r="A28">
        <v>341</v>
      </c>
      <c r="B28" s="341" t="s">
        <v>311</v>
      </c>
      <c r="D28">
        <v>166373</v>
      </c>
      <c r="E28">
        <v>0</v>
      </c>
      <c r="F28">
        <v>0</v>
      </c>
      <c r="G28">
        <v>0</v>
      </c>
      <c r="H28">
        <v>0</v>
      </c>
      <c r="I28">
        <v>104476</v>
      </c>
      <c r="J28">
        <v>0</v>
      </c>
      <c r="K28">
        <v>0</v>
      </c>
      <c r="L28">
        <v>0</v>
      </c>
      <c r="M28">
        <v>1444</v>
      </c>
      <c r="N28">
        <v>0</v>
      </c>
      <c r="O28">
        <v>0</v>
      </c>
      <c r="P28">
        <v>0</v>
      </c>
      <c r="Q28">
        <v>0</v>
      </c>
      <c r="R28">
        <v>0</v>
      </c>
      <c r="S28">
        <v>0</v>
      </c>
      <c r="T28">
        <v>0</v>
      </c>
      <c r="U28">
        <v>0</v>
      </c>
      <c r="V28">
        <v>0</v>
      </c>
      <c r="W28">
        <v>0</v>
      </c>
      <c r="X28">
        <v>0</v>
      </c>
      <c r="Y28">
        <v>0</v>
      </c>
      <c r="Z28">
        <v>0</v>
      </c>
      <c r="AA28">
        <v>0</v>
      </c>
      <c r="AB28">
        <v>0</v>
      </c>
      <c r="AC28">
        <v>0</v>
      </c>
      <c r="AD28">
        <v>0</v>
      </c>
      <c r="AE28">
        <v>0</v>
      </c>
      <c r="AF28">
        <v>0</v>
      </c>
    </row>
    <row r="29" spans="1:32" x14ac:dyDescent="0.3">
      <c r="A29">
        <v>376</v>
      </c>
      <c r="B29" s="341" t="s">
        <v>31</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93551</v>
      </c>
      <c r="AF29">
        <v>0</v>
      </c>
    </row>
    <row r="30" spans="1:32" ht="13.95" customHeight="1" x14ac:dyDescent="0.3">
      <c r="A30">
        <v>379</v>
      </c>
      <c r="B30" s="341" t="s">
        <v>36</v>
      </c>
      <c r="D30">
        <v>464252</v>
      </c>
      <c r="E30">
        <v>0</v>
      </c>
      <c r="F30">
        <v>0</v>
      </c>
      <c r="G30">
        <v>0</v>
      </c>
      <c r="H30">
        <v>0</v>
      </c>
      <c r="I30">
        <v>190086</v>
      </c>
      <c r="J30">
        <v>0</v>
      </c>
      <c r="K30">
        <v>0</v>
      </c>
      <c r="L30">
        <v>0</v>
      </c>
      <c r="M30">
        <v>232150</v>
      </c>
      <c r="N30">
        <v>0</v>
      </c>
      <c r="O30">
        <v>0</v>
      </c>
      <c r="P30">
        <v>0</v>
      </c>
      <c r="Q30">
        <v>0</v>
      </c>
      <c r="R30">
        <v>0</v>
      </c>
      <c r="S30">
        <v>0</v>
      </c>
      <c r="T30">
        <v>0</v>
      </c>
      <c r="U30">
        <v>0</v>
      </c>
      <c r="V30">
        <v>0</v>
      </c>
      <c r="W30">
        <v>0</v>
      </c>
      <c r="X30">
        <v>0</v>
      </c>
      <c r="Y30">
        <v>0</v>
      </c>
      <c r="Z30">
        <v>0</v>
      </c>
      <c r="AA30">
        <v>0</v>
      </c>
      <c r="AB30">
        <v>0</v>
      </c>
      <c r="AC30">
        <v>0</v>
      </c>
      <c r="AD30">
        <v>0</v>
      </c>
      <c r="AE30">
        <v>99390</v>
      </c>
      <c r="AF30">
        <v>0</v>
      </c>
    </row>
    <row r="31" spans="1:32" x14ac:dyDescent="0.3">
      <c r="A31">
        <v>380</v>
      </c>
      <c r="B31" s="341" t="s">
        <v>39</v>
      </c>
      <c r="D31">
        <v>0</v>
      </c>
      <c r="E31">
        <v>0</v>
      </c>
      <c r="F31">
        <v>0</v>
      </c>
      <c r="G31">
        <v>0</v>
      </c>
      <c r="H31">
        <v>0</v>
      </c>
      <c r="I31">
        <v>0</v>
      </c>
      <c r="J31">
        <v>0</v>
      </c>
      <c r="K31">
        <v>0</v>
      </c>
      <c r="L31">
        <v>0</v>
      </c>
      <c r="M31">
        <v>76597</v>
      </c>
      <c r="N31">
        <v>0</v>
      </c>
      <c r="O31">
        <v>0</v>
      </c>
      <c r="P31">
        <v>0</v>
      </c>
      <c r="Q31">
        <v>0</v>
      </c>
      <c r="R31">
        <v>0</v>
      </c>
      <c r="S31">
        <v>0</v>
      </c>
      <c r="T31">
        <v>0</v>
      </c>
      <c r="U31">
        <v>0</v>
      </c>
      <c r="V31">
        <v>0</v>
      </c>
      <c r="W31">
        <v>0</v>
      </c>
      <c r="X31">
        <v>0</v>
      </c>
      <c r="Y31">
        <v>0</v>
      </c>
      <c r="Z31">
        <v>0</v>
      </c>
      <c r="AA31">
        <v>0</v>
      </c>
      <c r="AB31">
        <v>0</v>
      </c>
      <c r="AC31">
        <v>0</v>
      </c>
      <c r="AD31">
        <v>0</v>
      </c>
      <c r="AE31">
        <v>0</v>
      </c>
      <c r="AF31">
        <v>0</v>
      </c>
    </row>
    <row r="32" spans="1:32" x14ac:dyDescent="0.3">
      <c r="A32">
        <v>385</v>
      </c>
      <c r="B32" s="341" t="s">
        <v>33</v>
      </c>
      <c r="D32">
        <v>11148028</v>
      </c>
      <c r="E32">
        <v>0</v>
      </c>
      <c r="F32">
        <v>0</v>
      </c>
      <c r="G32">
        <v>0</v>
      </c>
      <c r="H32">
        <v>0</v>
      </c>
      <c r="I32">
        <v>27110973</v>
      </c>
      <c r="J32">
        <v>0</v>
      </c>
      <c r="K32">
        <v>0</v>
      </c>
      <c r="L32">
        <v>0</v>
      </c>
      <c r="M32">
        <v>292586</v>
      </c>
      <c r="N32">
        <v>0</v>
      </c>
      <c r="O32">
        <v>0</v>
      </c>
      <c r="P32">
        <v>0</v>
      </c>
      <c r="Q32">
        <v>0</v>
      </c>
      <c r="R32">
        <v>0</v>
      </c>
      <c r="S32">
        <v>0</v>
      </c>
      <c r="T32">
        <v>0</v>
      </c>
      <c r="U32">
        <v>0</v>
      </c>
      <c r="V32">
        <v>0</v>
      </c>
      <c r="W32">
        <v>0</v>
      </c>
      <c r="X32">
        <v>0</v>
      </c>
      <c r="Y32">
        <v>0</v>
      </c>
      <c r="Z32">
        <v>0</v>
      </c>
      <c r="AA32">
        <v>0</v>
      </c>
      <c r="AB32">
        <v>0</v>
      </c>
      <c r="AC32">
        <v>0</v>
      </c>
      <c r="AD32">
        <v>0</v>
      </c>
      <c r="AE32">
        <v>3379839</v>
      </c>
      <c r="AF32">
        <v>0</v>
      </c>
    </row>
    <row r="33" spans="1:32" x14ac:dyDescent="0.3">
      <c r="A33">
        <v>386</v>
      </c>
      <c r="B33" s="341" t="s">
        <v>77</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row>
    <row r="34" spans="1:32" x14ac:dyDescent="0.3">
      <c r="A34">
        <v>387</v>
      </c>
      <c r="B34" s="341" t="s">
        <v>78</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row>
    <row r="35" spans="1:32" x14ac:dyDescent="0.3">
      <c r="A35">
        <v>388</v>
      </c>
      <c r="B35" s="341" t="s">
        <v>72</v>
      </c>
      <c r="D35">
        <v>436673</v>
      </c>
      <c r="E35">
        <v>0</v>
      </c>
      <c r="F35">
        <v>0</v>
      </c>
      <c r="G35">
        <v>0</v>
      </c>
      <c r="H35">
        <v>0</v>
      </c>
      <c r="I35">
        <v>913397</v>
      </c>
      <c r="J35">
        <v>0</v>
      </c>
      <c r="K35">
        <v>0</v>
      </c>
      <c r="L35">
        <v>0</v>
      </c>
      <c r="M35">
        <v>629338</v>
      </c>
      <c r="N35">
        <v>0</v>
      </c>
      <c r="O35">
        <v>0</v>
      </c>
      <c r="P35">
        <v>0</v>
      </c>
      <c r="Q35">
        <v>0</v>
      </c>
      <c r="R35">
        <v>0</v>
      </c>
      <c r="S35">
        <v>0</v>
      </c>
      <c r="T35">
        <v>0</v>
      </c>
      <c r="U35">
        <v>0</v>
      </c>
      <c r="V35">
        <v>0</v>
      </c>
      <c r="W35">
        <v>0</v>
      </c>
      <c r="X35">
        <v>0</v>
      </c>
      <c r="Y35">
        <v>0</v>
      </c>
      <c r="Z35">
        <v>0</v>
      </c>
      <c r="AA35">
        <v>0</v>
      </c>
      <c r="AB35">
        <v>0</v>
      </c>
      <c r="AC35">
        <v>0</v>
      </c>
      <c r="AD35">
        <v>0</v>
      </c>
      <c r="AE35">
        <v>134584</v>
      </c>
      <c r="AF35">
        <v>0</v>
      </c>
    </row>
    <row r="36" spans="1:32" x14ac:dyDescent="0.3">
      <c r="A36">
        <v>389</v>
      </c>
      <c r="B36" s="341" t="s">
        <v>79</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row>
    <row r="37" spans="1:32" x14ac:dyDescent="0.3">
      <c r="A37">
        <v>391</v>
      </c>
      <c r="B37" s="341" t="s">
        <v>83</v>
      </c>
      <c r="D37">
        <v>43258</v>
      </c>
      <c r="E37">
        <v>0</v>
      </c>
      <c r="F37">
        <v>0</v>
      </c>
      <c r="G37">
        <v>0</v>
      </c>
      <c r="H37">
        <v>0</v>
      </c>
      <c r="I37">
        <v>1803</v>
      </c>
      <c r="J37">
        <v>0</v>
      </c>
      <c r="K37">
        <v>0</v>
      </c>
      <c r="L37">
        <v>0</v>
      </c>
      <c r="M37">
        <v>1237</v>
      </c>
      <c r="N37">
        <v>0</v>
      </c>
      <c r="O37">
        <v>0</v>
      </c>
      <c r="P37">
        <v>0</v>
      </c>
      <c r="Q37">
        <v>0</v>
      </c>
      <c r="R37">
        <v>0</v>
      </c>
      <c r="S37">
        <v>0</v>
      </c>
      <c r="T37">
        <v>0</v>
      </c>
      <c r="U37">
        <v>0</v>
      </c>
      <c r="V37">
        <v>0</v>
      </c>
      <c r="W37">
        <v>0</v>
      </c>
      <c r="X37">
        <v>0</v>
      </c>
      <c r="Y37">
        <v>0</v>
      </c>
      <c r="Z37">
        <v>0</v>
      </c>
      <c r="AA37">
        <v>0</v>
      </c>
      <c r="AB37">
        <v>0</v>
      </c>
      <c r="AC37">
        <v>0</v>
      </c>
      <c r="AD37">
        <v>0</v>
      </c>
      <c r="AE37">
        <v>2650</v>
      </c>
      <c r="AF37">
        <v>0</v>
      </c>
    </row>
    <row r="38" spans="1:32" x14ac:dyDescent="0.3">
      <c r="A38">
        <v>500</v>
      </c>
      <c r="B38" s="341" t="s">
        <v>68</v>
      </c>
      <c r="D38">
        <v>0</v>
      </c>
      <c r="E38">
        <v>0</v>
      </c>
      <c r="F38">
        <v>0</v>
      </c>
      <c r="G38">
        <v>0</v>
      </c>
      <c r="H38">
        <v>0</v>
      </c>
      <c r="I38">
        <v>5490401</v>
      </c>
      <c r="J38">
        <v>0</v>
      </c>
      <c r="K38">
        <v>0</v>
      </c>
      <c r="L38">
        <v>0</v>
      </c>
      <c r="M38">
        <v>2390</v>
      </c>
      <c r="N38">
        <v>0</v>
      </c>
      <c r="O38">
        <v>0</v>
      </c>
      <c r="P38">
        <v>0</v>
      </c>
      <c r="Q38">
        <v>0</v>
      </c>
      <c r="R38">
        <v>0</v>
      </c>
      <c r="S38">
        <v>0</v>
      </c>
      <c r="T38">
        <v>0</v>
      </c>
      <c r="U38">
        <v>0</v>
      </c>
      <c r="V38">
        <v>0</v>
      </c>
      <c r="W38">
        <v>0</v>
      </c>
      <c r="X38">
        <v>0</v>
      </c>
      <c r="Y38">
        <v>0</v>
      </c>
      <c r="Z38">
        <v>0</v>
      </c>
      <c r="AA38">
        <v>0</v>
      </c>
      <c r="AB38">
        <v>0</v>
      </c>
      <c r="AC38">
        <v>0</v>
      </c>
      <c r="AD38">
        <v>0</v>
      </c>
      <c r="AE38">
        <v>0</v>
      </c>
      <c r="AF38">
        <v>0</v>
      </c>
    </row>
    <row r="39" spans="1:32" x14ac:dyDescent="0.3">
      <c r="A39">
        <v>502</v>
      </c>
      <c r="B39" s="341" t="s">
        <v>70</v>
      </c>
      <c r="D39">
        <v>0</v>
      </c>
      <c r="E39">
        <v>0</v>
      </c>
      <c r="F39">
        <v>0</v>
      </c>
      <c r="G39">
        <v>1085395</v>
      </c>
      <c r="H39">
        <v>1306508</v>
      </c>
      <c r="I39">
        <v>0</v>
      </c>
      <c r="J39">
        <v>6418557</v>
      </c>
      <c r="K39">
        <v>0</v>
      </c>
      <c r="L39">
        <v>1735300</v>
      </c>
      <c r="M39">
        <v>0</v>
      </c>
      <c r="N39">
        <v>0</v>
      </c>
      <c r="O39">
        <v>336111</v>
      </c>
      <c r="P39">
        <v>301161</v>
      </c>
      <c r="Q39">
        <v>1988508</v>
      </c>
      <c r="R39">
        <v>0</v>
      </c>
      <c r="S39">
        <v>0</v>
      </c>
      <c r="T39">
        <v>0</v>
      </c>
      <c r="U39">
        <v>0</v>
      </c>
      <c r="V39">
        <v>883484</v>
      </c>
      <c r="W39">
        <v>57958053</v>
      </c>
      <c r="X39">
        <v>97359615</v>
      </c>
      <c r="Y39">
        <v>0</v>
      </c>
      <c r="Z39">
        <v>567328477</v>
      </c>
      <c r="AA39">
        <v>483407</v>
      </c>
      <c r="AB39">
        <v>0</v>
      </c>
      <c r="AC39">
        <v>604411</v>
      </c>
      <c r="AD39">
        <v>3784820</v>
      </c>
      <c r="AE39">
        <v>0</v>
      </c>
      <c r="AF39">
        <v>65162</v>
      </c>
    </row>
    <row r="40" spans="1:32" x14ac:dyDescent="0.3">
      <c r="A40">
        <v>503</v>
      </c>
      <c r="B40" s="341" t="s">
        <v>71</v>
      </c>
      <c r="D40">
        <v>0</v>
      </c>
      <c r="E40">
        <v>0</v>
      </c>
      <c r="F40">
        <v>0</v>
      </c>
      <c r="G40">
        <v>19925</v>
      </c>
      <c r="H40">
        <v>1007937</v>
      </c>
      <c r="I40">
        <v>0</v>
      </c>
      <c r="J40">
        <v>0</v>
      </c>
      <c r="K40">
        <v>0</v>
      </c>
      <c r="L40">
        <v>7380591</v>
      </c>
      <c r="M40">
        <v>0</v>
      </c>
      <c r="N40">
        <v>0</v>
      </c>
      <c r="O40">
        <v>0</v>
      </c>
      <c r="P40">
        <v>0</v>
      </c>
      <c r="Q40">
        <v>6419874</v>
      </c>
      <c r="R40">
        <v>0</v>
      </c>
      <c r="S40">
        <v>0</v>
      </c>
      <c r="T40">
        <v>0</v>
      </c>
      <c r="U40">
        <v>0</v>
      </c>
      <c r="V40">
        <v>2781487</v>
      </c>
      <c r="W40">
        <v>12134035</v>
      </c>
      <c r="X40">
        <v>82772075</v>
      </c>
      <c r="Y40">
        <v>0</v>
      </c>
      <c r="Z40">
        <v>209785603</v>
      </c>
      <c r="AA40">
        <v>0</v>
      </c>
      <c r="AB40">
        <v>0</v>
      </c>
      <c r="AC40">
        <v>9125401</v>
      </c>
      <c r="AD40">
        <v>11015341</v>
      </c>
      <c r="AE40">
        <v>0</v>
      </c>
      <c r="AF40">
        <v>361205</v>
      </c>
    </row>
    <row r="41" spans="1:32" x14ac:dyDescent="0.3">
      <c r="A41">
        <v>504</v>
      </c>
      <c r="B41" s="341" t="s">
        <v>74</v>
      </c>
      <c r="D41">
        <v>0</v>
      </c>
      <c r="E41">
        <v>0</v>
      </c>
      <c r="F41">
        <v>0</v>
      </c>
      <c r="G41">
        <v>0</v>
      </c>
      <c r="H41">
        <v>0</v>
      </c>
      <c r="I41">
        <v>50200</v>
      </c>
      <c r="J41">
        <v>0</v>
      </c>
      <c r="K41">
        <v>0</v>
      </c>
      <c r="L41">
        <v>0</v>
      </c>
      <c r="M41">
        <v>122380</v>
      </c>
      <c r="N41">
        <v>0</v>
      </c>
      <c r="O41">
        <v>0</v>
      </c>
      <c r="P41">
        <v>0</v>
      </c>
      <c r="Q41">
        <v>0</v>
      </c>
      <c r="R41">
        <v>0</v>
      </c>
      <c r="S41">
        <v>0</v>
      </c>
      <c r="T41">
        <v>0</v>
      </c>
      <c r="U41">
        <v>0</v>
      </c>
      <c r="V41">
        <v>0</v>
      </c>
      <c r="W41">
        <v>0</v>
      </c>
      <c r="X41">
        <v>0</v>
      </c>
      <c r="Y41">
        <v>0</v>
      </c>
      <c r="Z41">
        <v>0</v>
      </c>
      <c r="AA41">
        <v>0</v>
      </c>
      <c r="AB41">
        <v>0</v>
      </c>
      <c r="AC41">
        <v>0</v>
      </c>
      <c r="AD41">
        <v>0</v>
      </c>
      <c r="AE41">
        <v>25928</v>
      </c>
      <c r="AF41">
        <v>0</v>
      </c>
    </row>
    <row r="42" spans="1:32" x14ac:dyDescent="0.3">
      <c r="A42">
        <v>505</v>
      </c>
      <c r="B42" s="341" t="s">
        <v>75</v>
      </c>
      <c r="D42">
        <v>2446688</v>
      </c>
      <c r="E42">
        <v>0</v>
      </c>
      <c r="F42">
        <v>0</v>
      </c>
      <c r="G42">
        <v>0</v>
      </c>
      <c r="H42">
        <v>0</v>
      </c>
      <c r="I42">
        <v>1554014</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48823</v>
      </c>
      <c r="AF42">
        <v>0</v>
      </c>
    </row>
    <row r="43" spans="1:32" x14ac:dyDescent="0.3">
      <c r="A43">
        <v>506</v>
      </c>
      <c r="B43" s="341" t="s">
        <v>81</v>
      </c>
      <c r="D43">
        <v>396414</v>
      </c>
      <c r="E43">
        <v>0</v>
      </c>
      <c r="F43">
        <v>0</v>
      </c>
      <c r="G43">
        <v>0</v>
      </c>
      <c r="H43">
        <v>0</v>
      </c>
      <c r="I43">
        <v>188283</v>
      </c>
      <c r="J43">
        <v>0</v>
      </c>
      <c r="K43">
        <v>0</v>
      </c>
      <c r="L43">
        <v>0</v>
      </c>
      <c r="M43">
        <v>128970</v>
      </c>
      <c r="N43">
        <v>0</v>
      </c>
      <c r="O43">
        <v>0</v>
      </c>
      <c r="P43">
        <v>0</v>
      </c>
      <c r="Q43">
        <v>0</v>
      </c>
      <c r="R43">
        <v>0</v>
      </c>
      <c r="S43">
        <v>0</v>
      </c>
      <c r="T43">
        <v>0</v>
      </c>
      <c r="U43">
        <v>0</v>
      </c>
      <c r="V43">
        <v>0</v>
      </c>
      <c r="W43">
        <v>0</v>
      </c>
      <c r="X43">
        <v>0</v>
      </c>
      <c r="Y43">
        <v>0</v>
      </c>
      <c r="Z43">
        <v>0</v>
      </c>
      <c r="AA43">
        <v>0</v>
      </c>
      <c r="AB43">
        <v>0</v>
      </c>
      <c r="AC43">
        <v>0</v>
      </c>
      <c r="AD43">
        <v>0</v>
      </c>
      <c r="AE43">
        <v>86713</v>
      </c>
      <c r="AF43">
        <v>0</v>
      </c>
    </row>
    <row r="44" spans="1:32" x14ac:dyDescent="0.3">
      <c r="A44">
        <v>507</v>
      </c>
      <c r="B44" s="341" t="s">
        <v>312</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row>
    <row r="45" spans="1:32" x14ac:dyDescent="0.3">
      <c r="A45">
        <v>508</v>
      </c>
      <c r="B45" s="341" t="s">
        <v>90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row>
    <row r="46" spans="1:32" x14ac:dyDescent="0.3">
      <c r="A46">
        <v>509</v>
      </c>
      <c r="B46" s="341" t="s">
        <v>91</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row>
    <row r="47" spans="1:32" x14ac:dyDescent="0.3">
      <c r="A47">
        <v>512</v>
      </c>
      <c r="B47" s="341" t="s">
        <v>93</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row>
    <row r="48" spans="1:32" x14ac:dyDescent="0.3">
      <c r="A48">
        <v>532</v>
      </c>
      <c r="B48" s="341" t="s">
        <v>313</v>
      </c>
      <c r="D48">
        <v>195036</v>
      </c>
      <c r="E48">
        <v>0</v>
      </c>
      <c r="F48">
        <v>0</v>
      </c>
      <c r="G48">
        <v>0</v>
      </c>
      <c r="H48">
        <v>0</v>
      </c>
      <c r="I48">
        <v>545364</v>
      </c>
      <c r="J48">
        <v>0</v>
      </c>
      <c r="K48">
        <v>0</v>
      </c>
      <c r="L48">
        <v>0</v>
      </c>
      <c r="M48">
        <v>608471</v>
      </c>
      <c r="N48">
        <v>0</v>
      </c>
      <c r="O48">
        <v>0</v>
      </c>
      <c r="P48">
        <v>0</v>
      </c>
      <c r="Q48">
        <v>0</v>
      </c>
      <c r="R48">
        <v>0</v>
      </c>
      <c r="S48">
        <v>0</v>
      </c>
      <c r="T48">
        <v>0</v>
      </c>
      <c r="U48">
        <v>0</v>
      </c>
      <c r="V48">
        <v>0</v>
      </c>
      <c r="W48">
        <v>0</v>
      </c>
      <c r="X48">
        <v>0</v>
      </c>
      <c r="Y48">
        <v>0</v>
      </c>
      <c r="Z48">
        <v>0</v>
      </c>
      <c r="AA48">
        <v>0</v>
      </c>
      <c r="AB48">
        <v>0</v>
      </c>
      <c r="AC48">
        <v>0</v>
      </c>
      <c r="AD48">
        <v>0</v>
      </c>
      <c r="AE48">
        <v>30424</v>
      </c>
      <c r="AF48">
        <v>0</v>
      </c>
    </row>
    <row r="49" spans="1:32" x14ac:dyDescent="0.3">
      <c r="A49">
        <v>533</v>
      </c>
      <c r="B49" s="341" t="s">
        <v>314</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row>
    <row r="50" spans="1:32" x14ac:dyDescent="0.3">
      <c r="A50">
        <v>534</v>
      </c>
      <c r="B50" s="341" t="s">
        <v>315</v>
      </c>
      <c r="D50">
        <v>0</v>
      </c>
      <c r="E50">
        <v>8272185</v>
      </c>
      <c r="F50">
        <v>3073</v>
      </c>
      <c r="G50">
        <v>95801</v>
      </c>
      <c r="H50">
        <v>31054</v>
      </c>
      <c r="I50">
        <v>0</v>
      </c>
      <c r="J50">
        <v>64133</v>
      </c>
      <c r="K50">
        <v>0</v>
      </c>
      <c r="L50">
        <v>94726</v>
      </c>
      <c r="M50">
        <v>0</v>
      </c>
      <c r="N50">
        <v>71566</v>
      </c>
      <c r="O50">
        <v>0</v>
      </c>
      <c r="P50">
        <v>19335</v>
      </c>
      <c r="Q50">
        <v>80591</v>
      </c>
      <c r="R50">
        <v>63612</v>
      </c>
      <c r="S50">
        <v>101833</v>
      </c>
      <c r="T50">
        <v>0</v>
      </c>
      <c r="U50">
        <v>71798</v>
      </c>
      <c r="V50">
        <v>0</v>
      </c>
      <c r="W50">
        <v>171351</v>
      </c>
      <c r="X50">
        <v>464964</v>
      </c>
      <c r="Y50">
        <v>128955</v>
      </c>
      <c r="Z50">
        <v>6179424</v>
      </c>
      <c r="AA50">
        <v>59313</v>
      </c>
      <c r="AB50">
        <v>0</v>
      </c>
      <c r="AC50">
        <v>122701</v>
      </c>
      <c r="AD50">
        <v>65168</v>
      </c>
      <c r="AE50">
        <v>0</v>
      </c>
      <c r="AF50">
        <v>12394</v>
      </c>
    </row>
    <row r="51" spans="1:32" x14ac:dyDescent="0.3">
      <c r="A51">
        <v>536</v>
      </c>
      <c r="B51" s="341" t="s">
        <v>82</v>
      </c>
      <c r="D51">
        <v>0</v>
      </c>
      <c r="E51">
        <v>0</v>
      </c>
      <c r="F51">
        <v>0</v>
      </c>
      <c r="G51">
        <v>0</v>
      </c>
      <c r="H51">
        <v>0</v>
      </c>
      <c r="I51">
        <v>0</v>
      </c>
      <c r="J51">
        <v>0</v>
      </c>
      <c r="K51">
        <v>0</v>
      </c>
      <c r="L51">
        <v>0</v>
      </c>
      <c r="M51">
        <v>2390</v>
      </c>
      <c r="N51">
        <v>0</v>
      </c>
      <c r="O51">
        <v>0</v>
      </c>
      <c r="P51">
        <v>0</v>
      </c>
      <c r="Q51">
        <v>0</v>
      </c>
      <c r="R51">
        <v>0</v>
      </c>
      <c r="S51">
        <v>0</v>
      </c>
      <c r="T51">
        <v>0</v>
      </c>
      <c r="U51">
        <v>0</v>
      </c>
      <c r="V51">
        <v>0</v>
      </c>
      <c r="W51">
        <v>0</v>
      </c>
      <c r="X51">
        <v>0</v>
      </c>
      <c r="Y51">
        <v>0</v>
      </c>
      <c r="Z51">
        <v>0</v>
      </c>
      <c r="AA51">
        <v>0</v>
      </c>
      <c r="AB51">
        <v>0</v>
      </c>
      <c r="AC51">
        <v>0</v>
      </c>
      <c r="AD51">
        <v>0</v>
      </c>
      <c r="AE51">
        <v>0</v>
      </c>
      <c r="AF51">
        <v>0</v>
      </c>
    </row>
    <row r="52" spans="1:32" ht="72" x14ac:dyDescent="0.3">
      <c r="A52">
        <v>547</v>
      </c>
      <c r="B52" s="341" t="s">
        <v>316</v>
      </c>
      <c r="D52">
        <v>2</v>
      </c>
      <c r="E52">
        <v>3</v>
      </c>
      <c r="F52">
        <v>2</v>
      </c>
      <c r="G52">
        <v>2</v>
      </c>
      <c r="H52">
        <v>2</v>
      </c>
      <c r="I52">
        <v>2</v>
      </c>
      <c r="J52">
        <v>3</v>
      </c>
      <c r="K52">
        <v>2</v>
      </c>
      <c r="L52">
        <v>2</v>
      </c>
      <c r="M52">
        <v>2</v>
      </c>
      <c r="N52">
        <v>2</v>
      </c>
      <c r="O52">
        <v>2</v>
      </c>
      <c r="P52">
        <v>2</v>
      </c>
      <c r="Q52">
        <v>3</v>
      </c>
      <c r="R52">
        <v>2</v>
      </c>
      <c r="S52">
        <v>2</v>
      </c>
      <c r="T52">
        <v>2</v>
      </c>
      <c r="U52">
        <v>3</v>
      </c>
      <c r="V52">
        <v>2</v>
      </c>
      <c r="W52">
        <v>3</v>
      </c>
      <c r="X52">
        <v>2</v>
      </c>
      <c r="Y52">
        <v>3</v>
      </c>
      <c r="Z52">
        <v>1</v>
      </c>
      <c r="AA52">
        <v>2</v>
      </c>
      <c r="AB52">
        <v>2</v>
      </c>
      <c r="AC52">
        <v>2</v>
      </c>
      <c r="AD52">
        <v>1</v>
      </c>
      <c r="AE52">
        <v>2</v>
      </c>
      <c r="AF52">
        <v>2</v>
      </c>
    </row>
    <row r="53" spans="1:32" ht="28.8" x14ac:dyDescent="0.3">
      <c r="A53">
        <v>554</v>
      </c>
      <c r="B53" s="341" t="s">
        <v>117</v>
      </c>
      <c r="D53">
        <v>350722</v>
      </c>
      <c r="E53">
        <v>23753767</v>
      </c>
      <c r="H53">
        <v>81479</v>
      </c>
      <c r="I53">
        <v>920873</v>
      </c>
      <c r="K53">
        <v>240751</v>
      </c>
      <c r="L53">
        <v>87235</v>
      </c>
      <c r="N53">
        <v>12924</v>
      </c>
      <c r="Q53">
        <v>44951</v>
      </c>
      <c r="S53">
        <v>173255</v>
      </c>
      <c r="U53">
        <v>325405</v>
      </c>
      <c r="W53">
        <v>15282574</v>
      </c>
      <c r="X53">
        <v>21330592</v>
      </c>
      <c r="Y53">
        <v>12397161</v>
      </c>
      <c r="Z53">
        <v>26302929</v>
      </c>
      <c r="AC53">
        <v>167555</v>
      </c>
      <c r="AD53">
        <v>419001</v>
      </c>
    </row>
    <row r="54" spans="1:32" ht="28.8" x14ac:dyDescent="0.3">
      <c r="A54">
        <v>555</v>
      </c>
      <c r="B54" s="341" t="s">
        <v>118</v>
      </c>
      <c r="D54">
        <v>0</v>
      </c>
      <c r="E54">
        <v>23093777</v>
      </c>
      <c r="H54">
        <v>0</v>
      </c>
      <c r="I54">
        <v>655366</v>
      </c>
      <c r="K54">
        <v>0</v>
      </c>
      <c r="L54">
        <v>0</v>
      </c>
      <c r="N54">
        <v>0</v>
      </c>
      <c r="Q54">
        <v>0</v>
      </c>
      <c r="S54">
        <v>0</v>
      </c>
      <c r="U54">
        <v>0</v>
      </c>
      <c r="W54">
        <v>14990184</v>
      </c>
      <c r="X54">
        <v>21060392</v>
      </c>
      <c r="Y54">
        <v>12397161</v>
      </c>
      <c r="Z54">
        <v>25561614</v>
      </c>
      <c r="AC54">
        <v>0</v>
      </c>
      <c r="AD54">
        <v>0</v>
      </c>
    </row>
    <row r="55" spans="1:32" ht="28.8" x14ac:dyDescent="0.3">
      <c r="A55">
        <v>556</v>
      </c>
      <c r="B55" s="341" t="s">
        <v>119</v>
      </c>
      <c r="D55">
        <v>2127966</v>
      </c>
      <c r="E55">
        <v>7342899</v>
      </c>
      <c r="H55">
        <v>1418916</v>
      </c>
      <c r="I55">
        <v>616474</v>
      </c>
      <c r="K55">
        <v>9845369</v>
      </c>
      <c r="L55">
        <v>849749</v>
      </c>
      <c r="N55">
        <v>1714410</v>
      </c>
      <c r="Q55">
        <v>6760996</v>
      </c>
      <c r="S55">
        <v>7129569</v>
      </c>
      <c r="U55">
        <v>4345286</v>
      </c>
      <c r="W55">
        <v>6532680</v>
      </c>
      <c r="X55">
        <v>39517948</v>
      </c>
      <c r="Y55">
        <v>1119190</v>
      </c>
      <c r="Z55">
        <v>12518138</v>
      </c>
      <c r="AC55">
        <v>4311614</v>
      </c>
      <c r="AD55">
        <v>949720</v>
      </c>
    </row>
    <row r="56" spans="1:32" ht="28.8" x14ac:dyDescent="0.3">
      <c r="A56">
        <v>557</v>
      </c>
      <c r="B56" s="341" t="s">
        <v>120</v>
      </c>
      <c r="D56">
        <v>2127966</v>
      </c>
      <c r="E56">
        <v>7342899</v>
      </c>
      <c r="H56">
        <v>1418916</v>
      </c>
      <c r="I56">
        <v>616474</v>
      </c>
      <c r="K56">
        <v>9845369</v>
      </c>
      <c r="L56">
        <v>849749</v>
      </c>
      <c r="N56">
        <v>1714410</v>
      </c>
      <c r="Q56">
        <v>6582443</v>
      </c>
      <c r="S56">
        <v>7129569</v>
      </c>
      <c r="U56">
        <v>4345286</v>
      </c>
      <c r="W56">
        <v>6449638</v>
      </c>
      <c r="X56">
        <v>25273267</v>
      </c>
      <c r="Y56">
        <v>1119190</v>
      </c>
      <c r="Z56">
        <v>12518138</v>
      </c>
      <c r="AC56">
        <v>4311614</v>
      </c>
      <c r="AD56">
        <v>949720</v>
      </c>
    </row>
    <row r="57" spans="1:32" x14ac:dyDescent="0.3">
      <c r="A57">
        <v>575</v>
      </c>
      <c r="B57" s="341" t="s">
        <v>111</v>
      </c>
      <c r="D57">
        <v>11097367</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row>
    <row r="58" spans="1:32" x14ac:dyDescent="0.3">
      <c r="A58">
        <v>576</v>
      </c>
      <c r="B58" s="341" t="s">
        <v>112</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row>
    <row r="59" spans="1:32" ht="28.8" x14ac:dyDescent="0.3">
      <c r="A59">
        <v>577</v>
      </c>
      <c r="B59" s="341" t="s">
        <v>317</v>
      </c>
      <c r="D59">
        <v>2</v>
      </c>
      <c r="E59">
        <v>2</v>
      </c>
      <c r="F59">
        <v>2</v>
      </c>
      <c r="G59">
        <v>2</v>
      </c>
      <c r="H59">
        <v>2</v>
      </c>
      <c r="I59">
        <v>2</v>
      </c>
      <c r="J59">
        <v>2</v>
      </c>
      <c r="K59">
        <v>2</v>
      </c>
      <c r="L59">
        <v>2</v>
      </c>
      <c r="M59">
        <v>2</v>
      </c>
      <c r="N59">
        <v>2</v>
      </c>
      <c r="O59">
        <v>0</v>
      </c>
      <c r="P59">
        <v>2</v>
      </c>
      <c r="Q59">
        <v>2</v>
      </c>
      <c r="R59">
        <v>2</v>
      </c>
      <c r="S59">
        <v>2</v>
      </c>
      <c r="T59">
        <v>2</v>
      </c>
      <c r="U59">
        <v>2</v>
      </c>
      <c r="V59">
        <v>0</v>
      </c>
      <c r="W59">
        <v>2</v>
      </c>
      <c r="X59">
        <v>1</v>
      </c>
      <c r="Y59">
        <v>2</v>
      </c>
      <c r="Z59">
        <v>2</v>
      </c>
      <c r="AA59">
        <v>0</v>
      </c>
      <c r="AB59">
        <v>2</v>
      </c>
      <c r="AC59">
        <v>2</v>
      </c>
      <c r="AD59">
        <v>2</v>
      </c>
      <c r="AE59">
        <v>0</v>
      </c>
      <c r="AF59">
        <v>2</v>
      </c>
    </row>
    <row r="60" spans="1:32" x14ac:dyDescent="0.3">
      <c r="A60">
        <v>586</v>
      </c>
      <c r="B60" s="341" t="s">
        <v>318</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row>
    <row r="61" spans="1:32" x14ac:dyDescent="0.3">
      <c r="A61">
        <v>591</v>
      </c>
      <c r="B61" s="341" t="s">
        <v>127</v>
      </c>
      <c r="D61">
        <v>0</v>
      </c>
      <c r="E61">
        <v>0</v>
      </c>
      <c r="F61">
        <v>368469</v>
      </c>
      <c r="G61">
        <v>2950084</v>
      </c>
      <c r="H61">
        <v>1762000</v>
      </c>
      <c r="I61">
        <v>0</v>
      </c>
      <c r="J61">
        <v>1729576</v>
      </c>
      <c r="K61">
        <v>0</v>
      </c>
      <c r="L61">
        <v>1894917</v>
      </c>
      <c r="M61">
        <v>0</v>
      </c>
      <c r="N61">
        <v>3157610</v>
      </c>
      <c r="O61">
        <v>1249418</v>
      </c>
      <c r="P61">
        <v>285083</v>
      </c>
      <c r="Q61">
        <v>0</v>
      </c>
      <c r="R61">
        <v>0</v>
      </c>
      <c r="S61">
        <v>0</v>
      </c>
      <c r="T61">
        <v>0</v>
      </c>
      <c r="U61">
        <v>4428396</v>
      </c>
      <c r="V61">
        <v>1827807</v>
      </c>
      <c r="W61">
        <v>19678292</v>
      </c>
      <c r="X61">
        <v>43953234</v>
      </c>
      <c r="Y61">
        <v>0</v>
      </c>
      <c r="Z61">
        <v>188059163</v>
      </c>
      <c r="AA61">
        <v>1149962</v>
      </c>
      <c r="AB61">
        <v>0</v>
      </c>
      <c r="AC61">
        <v>4884639</v>
      </c>
      <c r="AD61">
        <v>2502902</v>
      </c>
      <c r="AE61">
        <v>0</v>
      </c>
      <c r="AF61">
        <v>246941</v>
      </c>
    </row>
    <row r="62" spans="1:32" x14ac:dyDescent="0.3">
      <c r="A62">
        <v>592</v>
      </c>
      <c r="B62" s="341" t="s">
        <v>128</v>
      </c>
      <c r="D62">
        <v>0</v>
      </c>
      <c r="E62">
        <v>0</v>
      </c>
      <c r="F62">
        <v>150247</v>
      </c>
      <c r="G62">
        <v>1048130</v>
      </c>
      <c r="H62">
        <v>2716337</v>
      </c>
      <c r="I62">
        <v>0</v>
      </c>
      <c r="J62">
        <v>1776641</v>
      </c>
      <c r="K62">
        <v>0</v>
      </c>
      <c r="L62">
        <v>976191</v>
      </c>
      <c r="M62">
        <v>0</v>
      </c>
      <c r="N62">
        <v>-303418</v>
      </c>
      <c r="O62">
        <v>-637326</v>
      </c>
      <c r="P62">
        <v>-6893</v>
      </c>
      <c r="Q62">
        <v>0</v>
      </c>
      <c r="R62">
        <v>0</v>
      </c>
      <c r="S62">
        <v>0</v>
      </c>
      <c r="T62">
        <v>0</v>
      </c>
      <c r="U62">
        <v>6612666</v>
      </c>
      <c r="V62">
        <v>20929</v>
      </c>
      <c r="W62">
        <v>23159039</v>
      </c>
      <c r="X62">
        <v>55595152</v>
      </c>
      <c r="Y62">
        <v>0</v>
      </c>
      <c r="Z62">
        <v>151699000</v>
      </c>
      <c r="AA62">
        <v>205096</v>
      </c>
      <c r="AB62">
        <v>0</v>
      </c>
      <c r="AC62">
        <v>3708059</v>
      </c>
      <c r="AD62">
        <v>3836879</v>
      </c>
      <c r="AE62">
        <v>0</v>
      </c>
      <c r="AF62">
        <v>417422</v>
      </c>
    </row>
    <row r="63" spans="1:32" ht="28.8" x14ac:dyDescent="0.3">
      <c r="A63">
        <v>606</v>
      </c>
      <c r="B63" s="341" t="s">
        <v>319</v>
      </c>
      <c r="D63">
        <v>1</v>
      </c>
      <c r="E63">
        <v>1</v>
      </c>
      <c r="H63">
        <v>1</v>
      </c>
      <c r="I63">
        <v>1</v>
      </c>
      <c r="K63">
        <v>1</v>
      </c>
      <c r="L63">
        <v>1</v>
      </c>
      <c r="N63">
        <v>1</v>
      </c>
      <c r="Q63">
        <v>1</v>
      </c>
      <c r="S63">
        <v>1</v>
      </c>
      <c r="U63">
        <v>1</v>
      </c>
      <c r="W63">
        <v>1</v>
      </c>
      <c r="X63">
        <v>1</v>
      </c>
      <c r="Y63">
        <v>1</v>
      </c>
      <c r="Z63">
        <v>1</v>
      </c>
      <c r="AC63">
        <v>1</v>
      </c>
      <c r="AD63">
        <v>1</v>
      </c>
    </row>
    <row r="64" spans="1:32" ht="43.2" x14ac:dyDescent="0.3">
      <c r="A64">
        <v>620</v>
      </c>
      <c r="B64" s="341" t="s">
        <v>320</v>
      </c>
      <c r="D64">
        <v>2</v>
      </c>
      <c r="E64">
        <v>2</v>
      </c>
      <c r="F64">
        <v>2</v>
      </c>
      <c r="G64">
        <v>2</v>
      </c>
      <c r="H64">
        <v>2</v>
      </c>
      <c r="I64">
        <v>2</v>
      </c>
      <c r="J64">
        <v>2</v>
      </c>
      <c r="K64">
        <v>2</v>
      </c>
      <c r="L64">
        <v>2</v>
      </c>
      <c r="M64">
        <v>2</v>
      </c>
      <c r="N64">
        <v>2</v>
      </c>
      <c r="O64">
        <v>2</v>
      </c>
      <c r="P64">
        <v>2</v>
      </c>
      <c r="Q64">
        <v>2</v>
      </c>
      <c r="R64">
        <v>2</v>
      </c>
      <c r="S64">
        <v>2</v>
      </c>
      <c r="T64">
        <v>2</v>
      </c>
      <c r="U64">
        <v>2</v>
      </c>
      <c r="V64">
        <v>2</v>
      </c>
      <c r="W64">
        <v>2</v>
      </c>
      <c r="X64">
        <v>1</v>
      </c>
      <c r="Y64">
        <v>2</v>
      </c>
      <c r="Z64">
        <v>2</v>
      </c>
      <c r="AA64">
        <v>2</v>
      </c>
      <c r="AB64">
        <v>2</v>
      </c>
      <c r="AC64">
        <v>2</v>
      </c>
      <c r="AD64">
        <v>2</v>
      </c>
      <c r="AE64">
        <v>2</v>
      </c>
      <c r="AF64">
        <v>2</v>
      </c>
    </row>
    <row r="65" spans="1:32" ht="57.6" x14ac:dyDescent="0.3">
      <c r="A65">
        <v>622</v>
      </c>
      <c r="B65" s="341" t="s">
        <v>321</v>
      </c>
      <c r="D65">
        <v>0</v>
      </c>
      <c r="E65">
        <v>2882207</v>
      </c>
      <c r="F65">
        <v>0</v>
      </c>
      <c r="G65">
        <v>129753</v>
      </c>
      <c r="H65">
        <v>0</v>
      </c>
      <c r="I65">
        <v>0</v>
      </c>
      <c r="J65">
        <v>340420</v>
      </c>
      <c r="K65">
        <v>0</v>
      </c>
      <c r="L65">
        <v>143292</v>
      </c>
      <c r="M65">
        <v>0</v>
      </c>
      <c r="N65">
        <v>0</v>
      </c>
      <c r="O65">
        <v>0</v>
      </c>
      <c r="P65">
        <v>0</v>
      </c>
      <c r="Q65">
        <v>273220</v>
      </c>
      <c r="R65">
        <v>90827</v>
      </c>
      <c r="S65">
        <v>87442</v>
      </c>
      <c r="T65">
        <v>0</v>
      </c>
      <c r="U65">
        <v>247659</v>
      </c>
      <c r="V65">
        <v>0</v>
      </c>
      <c r="W65">
        <v>1881416</v>
      </c>
      <c r="X65">
        <v>746361</v>
      </c>
      <c r="Y65">
        <v>602852</v>
      </c>
      <c r="Z65">
        <v>24738819</v>
      </c>
      <c r="AA65">
        <v>0</v>
      </c>
      <c r="AB65">
        <v>296739</v>
      </c>
      <c r="AC65">
        <v>0</v>
      </c>
      <c r="AD65">
        <v>182782</v>
      </c>
      <c r="AE65">
        <v>0</v>
      </c>
      <c r="AF65">
        <v>0</v>
      </c>
    </row>
    <row r="66" spans="1:32" ht="28.8" x14ac:dyDescent="0.3">
      <c r="A66">
        <v>626</v>
      </c>
      <c r="B66" s="341" t="s">
        <v>322</v>
      </c>
      <c r="D66">
        <v>50661</v>
      </c>
      <c r="E66">
        <v>0</v>
      </c>
      <c r="F66">
        <v>0</v>
      </c>
      <c r="G66">
        <v>0</v>
      </c>
      <c r="H66">
        <v>0</v>
      </c>
      <c r="I66">
        <v>5094743</v>
      </c>
      <c r="J66">
        <v>0</v>
      </c>
      <c r="K66">
        <v>0</v>
      </c>
      <c r="L66">
        <v>0</v>
      </c>
      <c r="M66">
        <v>7877</v>
      </c>
      <c r="N66">
        <v>0</v>
      </c>
      <c r="O66">
        <v>0</v>
      </c>
      <c r="P66">
        <v>0</v>
      </c>
      <c r="Q66">
        <v>0</v>
      </c>
      <c r="R66">
        <v>0</v>
      </c>
      <c r="S66">
        <v>0</v>
      </c>
      <c r="T66">
        <v>0</v>
      </c>
      <c r="U66">
        <v>0</v>
      </c>
      <c r="V66">
        <v>0</v>
      </c>
      <c r="W66">
        <v>0</v>
      </c>
      <c r="X66">
        <v>0</v>
      </c>
      <c r="Y66">
        <v>0</v>
      </c>
      <c r="Z66">
        <v>0</v>
      </c>
      <c r="AA66">
        <v>0</v>
      </c>
      <c r="AB66">
        <v>0</v>
      </c>
      <c r="AC66">
        <v>0</v>
      </c>
      <c r="AD66">
        <v>0</v>
      </c>
      <c r="AE66">
        <v>676</v>
      </c>
      <c r="AF66">
        <v>0</v>
      </c>
    </row>
    <row r="67" spans="1:32" x14ac:dyDescent="0.3">
      <c r="A67">
        <v>627</v>
      </c>
      <c r="B67" s="341" t="s">
        <v>323</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row>
    <row r="68" spans="1:32" x14ac:dyDescent="0.3">
      <c r="A68">
        <v>628</v>
      </c>
      <c r="B68" s="341" t="s">
        <v>324</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row>
    <row r="69" spans="1:32" x14ac:dyDescent="0.3">
      <c r="A69">
        <v>629</v>
      </c>
      <c r="B69" s="341" t="s">
        <v>325</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row>
    <row r="70" spans="1:32" ht="28.8" x14ac:dyDescent="0.3">
      <c r="A70">
        <v>630</v>
      </c>
      <c r="B70" s="341" t="s">
        <v>326</v>
      </c>
      <c r="D70">
        <v>3557</v>
      </c>
      <c r="E70">
        <v>0</v>
      </c>
      <c r="F70">
        <v>0</v>
      </c>
      <c r="G70">
        <v>0</v>
      </c>
      <c r="H70">
        <v>0</v>
      </c>
      <c r="I70">
        <v>0</v>
      </c>
      <c r="J70">
        <v>0</v>
      </c>
      <c r="K70">
        <v>0</v>
      </c>
      <c r="L70">
        <v>0</v>
      </c>
      <c r="M70">
        <v>2390</v>
      </c>
      <c r="N70">
        <v>0</v>
      </c>
      <c r="O70">
        <v>0</v>
      </c>
      <c r="P70">
        <v>0</v>
      </c>
      <c r="Q70">
        <v>0</v>
      </c>
      <c r="R70">
        <v>0</v>
      </c>
      <c r="S70">
        <v>0</v>
      </c>
      <c r="T70">
        <v>0</v>
      </c>
      <c r="U70">
        <v>0</v>
      </c>
      <c r="V70">
        <v>0</v>
      </c>
      <c r="W70">
        <v>0</v>
      </c>
      <c r="X70">
        <v>0</v>
      </c>
      <c r="Y70">
        <v>0</v>
      </c>
      <c r="Z70">
        <v>0</v>
      </c>
      <c r="AA70">
        <v>0</v>
      </c>
      <c r="AB70">
        <v>0</v>
      </c>
      <c r="AC70">
        <v>0</v>
      </c>
      <c r="AD70">
        <v>0</v>
      </c>
      <c r="AE70">
        <v>0</v>
      </c>
      <c r="AF70">
        <v>0</v>
      </c>
    </row>
    <row r="71" spans="1:32" x14ac:dyDescent="0.3">
      <c r="A71">
        <v>631</v>
      </c>
      <c r="B71" s="341" t="s">
        <v>327</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row>
    <row r="72" spans="1:32" x14ac:dyDescent="0.3">
      <c r="A72">
        <v>645</v>
      </c>
      <c r="B72" s="341" t="s">
        <v>156</v>
      </c>
      <c r="D72">
        <v>2811</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row>
    <row r="73" spans="1:32" x14ac:dyDescent="0.3">
      <c r="A73">
        <v>646</v>
      </c>
      <c r="B73" s="341" t="s">
        <v>143</v>
      </c>
      <c r="D73">
        <v>351499</v>
      </c>
      <c r="E73">
        <v>0</v>
      </c>
      <c r="F73">
        <v>0</v>
      </c>
      <c r="G73">
        <v>0</v>
      </c>
      <c r="H73">
        <v>0</v>
      </c>
      <c r="I73">
        <v>142574</v>
      </c>
      <c r="J73">
        <v>0</v>
      </c>
      <c r="K73">
        <v>0</v>
      </c>
      <c r="L73">
        <v>0</v>
      </c>
      <c r="M73">
        <v>122461</v>
      </c>
      <c r="N73">
        <v>0</v>
      </c>
      <c r="O73">
        <v>0</v>
      </c>
      <c r="P73">
        <v>0</v>
      </c>
      <c r="Q73">
        <v>0</v>
      </c>
      <c r="R73">
        <v>0</v>
      </c>
      <c r="S73">
        <v>0</v>
      </c>
      <c r="T73">
        <v>0</v>
      </c>
      <c r="U73">
        <v>0</v>
      </c>
      <c r="V73">
        <v>0</v>
      </c>
      <c r="W73">
        <v>0</v>
      </c>
      <c r="X73">
        <v>0</v>
      </c>
      <c r="Y73">
        <v>0</v>
      </c>
      <c r="Z73">
        <v>0</v>
      </c>
      <c r="AA73">
        <v>0</v>
      </c>
      <c r="AB73">
        <v>0</v>
      </c>
      <c r="AC73">
        <v>0</v>
      </c>
      <c r="AD73">
        <v>0</v>
      </c>
      <c r="AE73">
        <v>86037</v>
      </c>
      <c r="AF73">
        <v>0</v>
      </c>
    </row>
    <row r="74" spans="1:32" x14ac:dyDescent="0.3">
      <c r="A74">
        <v>647</v>
      </c>
      <c r="B74" s="341" t="s">
        <v>328</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row>
    <row r="75" spans="1:32" x14ac:dyDescent="0.3">
      <c r="A75">
        <v>659</v>
      </c>
      <c r="B75" s="341" t="s">
        <v>329</v>
      </c>
      <c r="D75">
        <v>0</v>
      </c>
      <c r="E75">
        <v>1229255</v>
      </c>
      <c r="F75">
        <v>0</v>
      </c>
      <c r="G75">
        <v>0</v>
      </c>
      <c r="H75">
        <v>0</v>
      </c>
      <c r="I75">
        <v>0</v>
      </c>
      <c r="J75">
        <v>2358624</v>
      </c>
      <c r="K75">
        <v>0</v>
      </c>
      <c r="L75">
        <v>0</v>
      </c>
      <c r="M75">
        <v>0</v>
      </c>
      <c r="N75">
        <v>0</v>
      </c>
      <c r="O75">
        <v>0</v>
      </c>
      <c r="P75">
        <v>0</v>
      </c>
      <c r="Q75">
        <v>1378041</v>
      </c>
      <c r="R75">
        <v>0</v>
      </c>
      <c r="S75">
        <v>0</v>
      </c>
      <c r="T75">
        <v>0</v>
      </c>
      <c r="U75">
        <v>194497</v>
      </c>
      <c r="V75">
        <v>0</v>
      </c>
      <c r="W75">
        <v>239003</v>
      </c>
      <c r="X75">
        <v>0</v>
      </c>
      <c r="Y75">
        <v>1016376</v>
      </c>
      <c r="Z75">
        <v>10558651</v>
      </c>
      <c r="AA75">
        <v>0</v>
      </c>
      <c r="AB75">
        <v>0</v>
      </c>
      <c r="AC75">
        <v>0</v>
      </c>
      <c r="AD75">
        <v>142969</v>
      </c>
      <c r="AE75">
        <v>0</v>
      </c>
      <c r="AF75">
        <v>0</v>
      </c>
    </row>
    <row r="76" spans="1:32" x14ac:dyDescent="0.3">
      <c r="A76">
        <v>660</v>
      </c>
      <c r="B76" s="341" t="s">
        <v>330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row>
    <row r="77" spans="1:32" x14ac:dyDescent="0.3">
      <c r="A77">
        <v>661</v>
      </c>
      <c r="B77" s="341" t="s">
        <v>174</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row>
    <row r="78" spans="1:32" x14ac:dyDescent="0.3">
      <c r="A78">
        <v>906</v>
      </c>
      <c r="B78" s="341" t="s">
        <v>332</v>
      </c>
      <c r="D78">
        <v>1</v>
      </c>
      <c r="E78">
        <v>1</v>
      </c>
      <c r="F78">
        <v>1</v>
      </c>
      <c r="G78">
        <v>1</v>
      </c>
      <c r="H78">
        <v>1</v>
      </c>
      <c r="I78">
        <v>1</v>
      </c>
      <c r="J78">
        <v>1</v>
      </c>
      <c r="K78">
        <v>1</v>
      </c>
      <c r="L78">
        <v>1</v>
      </c>
      <c r="M78">
        <v>1</v>
      </c>
      <c r="N78">
        <v>1</v>
      </c>
      <c r="O78">
        <v>1</v>
      </c>
      <c r="P78">
        <v>1</v>
      </c>
      <c r="Q78">
        <v>1</v>
      </c>
      <c r="R78">
        <v>1</v>
      </c>
      <c r="S78">
        <v>1</v>
      </c>
      <c r="T78">
        <v>1</v>
      </c>
      <c r="U78">
        <v>1</v>
      </c>
      <c r="V78">
        <v>1</v>
      </c>
      <c r="W78">
        <v>1</v>
      </c>
      <c r="X78">
        <v>1</v>
      </c>
      <c r="Y78">
        <v>1</v>
      </c>
      <c r="Z78">
        <v>1</v>
      </c>
      <c r="AA78">
        <v>1</v>
      </c>
      <c r="AB78">
        <v>1</v>
      </c>
      <c r="AC78">
        <v>1</v>
      </c>
      <c r="AD78">
        <v>1</v>
      </c>
      <c r="AE78">
        <v>1</v>
      </c>
      <c r="AF78">
        <v>1</v>
      </c>
    </row>
    <row r="79" spans="1:32" x14ac:dyDescent="0.3">
      <c r="A79">
        <v>907</v>
      </c>
      <c r="B79" s="341" t="s">
        <v>333</v>
      </c>
      <c r="D79">
        <v>2</v>
      </c>
      <c r="E79">
        <v>2</v>
      </c>
      <c r="F79">
        <v>1</v>
      </c>
      <c r="G79">
        <v>2</v>
      </c>
      <c r="H79">
        <v>1</v>
      </c>
      <c r="I79">
        <v>2</v>
      </c>
      <c r="J79">
        <v>2</v>
      </c>
      <c r="K79">
        <v>2</v>
      </c>
      <c r="L79">
        <v>2</v>
      </c>
      <c r="M79">
        <v>1</v>
      </c>
      <c r="N79">
        <v>1</v>
      </c>
      <c r="O79">
        <v>2</v>
      </c>
      <c r="P79">
        <v>2</v>
      </c>
      <c r="Q79">
        <v>2</v>
      </c>
      <c r="R79">
        <v>2</v>
      </c>
      <c r="S79">
        <v>2</v>
      </c>
      <c r="T79">
        <v>2</v>
      </c>
      <c r="U79">
        <v>2</v>
      </c>
      <c r="V79">
        <v>2</v>
      </c>
      <c r="W79">
        <v>2</v>
      </c>
      <c r="X79">
        <v>2</v>
      </c>
      <c r="Y79">
        <v>2</v>
      </c>
      <c r="Z79">
        <v>2</v>
      </c>
      <c r="AA79">
        <v>2</v>
      </c>
      <c r="AB79">
        <v>2</v>
      </c>
      <c r="AC79">
        <v>1</v>
      </c>
      <c r="AD79">
        <v>1</v>
      </c>
      <c r="AE79">
        <v>2</v>
      </c>
      <c r="AF79">
        <v>2</v>
      </c>
    </row>
    <row r="80" spans="1:32" ht="43.2" x14ac:dyDescent="0.3">
      <c r="A80">
        <v>947</v>
      </c>
      <c r="B80" s="341" t="s">
        <v>334</v>
      </c>
      <c r="D80" t="s">
        <v>833</v>
      </c>
      <c r="E80" t="s">
        <v>386</v>
      </c>
      <c r="F80" t="s">
        <v>834</v>
      </c>
      <c r="G80" t="s">
        <v>450</v>
      </c>
      <c r="H80" t="s">
        <v>451</v>
      </c>
      <c r="I80" t="s">
        <v>835</v>
      </c>
      <c r="J80" t="s">
        <v>669</v>
      </c>
      <c r="K80" t="s">
        <v>836</v>
      </c>
      <c r="L80" t="s">
        <v>452</v>
      </c>
      <c r="M80" t="s">
        <v>453</v>
      </c>
      <c r="N80" t="s">
        <v>454</v>
      </c>
      <c r="O80" t="s">
        <v>385</v>
      </c>
      <c r="P80" t="s">
        <v>455</v>
      </c>
      <c r="Q80" t="s">
        <v>456</v>
      </c>
      <c r="R80" t="s">
        <v>457</v>
      </c>
      <c r="S80" t="s">
        <v>183</v>
      </c>
      <c r="T80" t="s">
        <v>459</v>
      </c>
      <c r="U80" t="s">
        <v>460</v>
      </c>
      <c r="V80" t="s">
        <v>670</v>
      </c>
      <c r="W80" t="s">
        <v>837</v>
      </c>
      <c r="X80" t="s">
        <v>461</v>
      </c>
      <c r="Y80" t="s">
        <v>462</v>
      </c>
      <c r="Z80" t="s">
        <v>671</v>
      </c>
      <c r="AA80" t="s">
        <v>463</v>
      </c>
      <c r="AB80" t="s">
        <v>672</v>
      </c>
      <c r="AC80" t="s">
        <v>838</v>
      </c>
      <c r="AD80" t="s">
        <v>839</v>
      </c>
      <c r="AE80" t="s">
        <v>387</v>
      </c>
      <c r="AF80" t="s">
        <v>390</v>
      </c>
    </row>
    <row r="81" spans="1:32" ht="43.2" x14ac:dyDescent="0.3">
      <c r="A81">
        <v>948</v>
      </c>
      <c r="B81" s="341" t="s">
        <v>336</v>
      </c>
      <c r="D81" t="s">
        <v>840</v>
      </c>
      <c r="E81" t="s">
        <v>466</v>
      </c>
      <c r="F81" t="s">
        <v>467</v>
      </c>
      <c r="G81" t="s">
        <v>412</v>
      </c>
      <c r="H81" t="s">
        <v>388</v>
      </c>
      <c r="I81" t="s">
        <v>841</v>
      </c>
      <c r="J81" t="s">
        <v>674</v>
      </c>
      <c r="K81" t="s">
        <v>675</v>
      </c>
      <c r="L81" t="s">
        <v>469</v>
      </c>
      <c r="M81" t="s">
        <v>470</v>
      </c>
      <c r="N81" t="s">
        <v>471</v>
      </c>
      <c r="O81" t="s">
        <v>472</v>
      </c>
      <c r="P81" t="s">
        <v>473</v>
      </c>
      <c r="Q81" t="s">
        <v>474</v>
      </c>
      <c r="R81" t="s">
        <v>475</v>
      </c>
      <c r="S81" t="s">
        <v>183</v>
      </c>
      <c r="T81" t="s">
        <v>477</v>
      </c>
      <c r="U81" t="s">
        <v>478</v>
      </c>
      <c r="V81" t="s">
        <v>676</v>
      </c>
      <c r="W81" t="s">
        <v>479</v>
      </c>
      <c r="X81" t="s">
        <v>480</v>
      </c>
      <c r="Y81" t="s">
        <v>481</v>
      </c>
      <c r="Z81" t="s">
        <v>677</v>
      </c>
      <c r="AA81" t="s">
        <v>482</v>
      </c>
      <c r="AB81" t="s">
        <v>678</v>
      </c>
      <c r="AC81" t="s">
        <v>842</v>
      </c>
      <c r="AD81" t="s">
        <v>843</v>
      </c>
      <c r="AE81" t="s">
        <v>389</v>
      </c>
      <c r="AF81" t="s">
        <v>484</v>
      </c>
    </row>
    <row r="82" spans="1:32" ht="28.8" x14ac:dyDescent="0.3">
      <c r="A82">
        <v>949</v>
      </c>
      <c r="B82" s="341" t="s">
        <v>337</v>
      </c>
      <c r="D82" t="s">
        <v>169</v>
      </c>
      <c r="E82" t="s">
        <v>169</v>
      </c>
      <c r="F82" t="s">
        <v>169</v>
      </c>
      <c r="G82" t="s">
        <v>169</v>
      </c>
      <c r="H82" t="s">
        <v>169</v>
      </c>
      <c r="I82" t="s">
        <v>169</v>
      </c>
      <c r="J82" t="s">
        <v>169</v>
      </c>
      <c r="K82" t="s">
        <v>169</v>
      </c>
      <c r="L82" t="s">
        <v>169</v>
      </c>
      <c r="M82" t="s">
        <v>169</v>
      </c>
      <c r="N82" t="s">
        <v>169</v>
      </c>
      <c r="O82" t="s">
        <v>169</v>
      </c>
      <c r="P82" t="s">
        <v>169</v>
      </c>
      <c r="Q82" t="s">
        <v>169</v>
      </c>
      <c r="R82" t="s">
        <v>169</v>
      </c>
      <c r="S82" t="s">
        <v>183</v>
      </c>
      <c r="T82" t="s">
        <v>169</v>
      </c>
      <c r="U82" t="s">
        <v>169</v>
      </c>
      <c r="V82" t="s">
        <v>169</v>
      </c>
      <c r="W82" t="s">
        <v>169</v>
      </c>
      <c r="X82" t="s">
        <v>169</v>
      </c>
      <c r="Y82" t="s">
        <v>169</v>
      </c>
      <c r="Z82" t="s">
        <v>169</v>
      </c>
      <c r="AA82" t="s">
        <v>169</v>
      </c>
      <c r="AB82" t="s">
        <v>169</v>
      </c>
      <c r="AC82" t="s">
        <v>169</v>
      </c>
      <c r="AD82" t="s">
        <v>169</v>
      </c>
      <c r="AE82" t="s">
        <v>169</v>
      </c>
      <c r="AF82" t="s">
        <v>169</v>
      </c>
    </row>
    <row r="83" spans="1:32" ht="28.8" x14ac:dyDescent="0.3">
      <c r="A83">
        <v>950</v>
      </c>
      <c r="B83" s="341" t="s">
        <v>338</v>
      </c>
      <c r="D83" t="s">
        <v>17</v>
      </c>
      <c r="E83" t="s">
        <v>17</v>
      </c>
      <c r="F83" t="s">
        <v>17</v>
      </c>
      <c r="G83" t="s">
        <v>17</v>
      </c>
      <c r="H83" t="s">
        <v>17</v>
      </c>
      <c r="I83" t="s">
        <v>17</v>
      </c>
      <c r="J83" t="s">
        <v>17</v>
      </c>
      <c r="K83" t="s">
        <v>17</v>
      </c>
      <c r="L83" t="s">
        <v>17</v>
      </c>
      <c r="M83" t="s">
        <v>17</v>
      </c>
      <c r="N83" t="s">
        <v>17</v>
      </c>
      <c r="O83" t="s">
        <v>17</v>
      </c>
      <c r="P83" t="s">
        <v>17</v>
      </c>
      <c r="Q83" t="s">
        <v>17</v>
      </c>
      <c r="R83" t="s">
        <v>17</v>
      </c>
      <c r="S83" t="s">
        <v>18</v>
      </c>
      <c r="T83" t="s">
        <v>17</v>
      </c>
      <c r="U83" t="s">
        <v>17</v>
      </c>
      <c r="V83" t="s">
        <v>17</v>
      </c>
      <c r="W83" t="s">
        <v>17</v>
      </c>
      <c r="X83" t="s">
        <v>17</v>
      </c>
      <c r="Y83" t="s">
        <v>17</v>
      </c>
      <c r="Z83" t="s">
        <v>17</v>
      </c>
      <c r="AA83" t="s">
        <v>17</v>
      </c>
      <c r="AB83" t="s">
        <v>17</v>
      </c>
      <c r="AC83" t="s">
        <v>17</v>
      </c>
      <c r="AD83" t="s">
        <v>17</v>
      </c>
      <c r="AE83" t="s">
        <v>17</v>
      </c>
      <c r="AF83" t="s">
        <v>17</v>
      </c>
    </row>
    <row r="84" spans="1:32" ht="28.8" x14ac:dyDescent="0.3">
      <c r="A84">
        <v>951</v>
      </c>
      <c r="B84" s="341" t="s">
        <v>339</v>
      </c>
      <c r="D84">
        <v>2</v>
      </c>
      <c r="E84">
        <v>2</v>
      </c>
      <c r="F84">
        <v>2</v>
      </c>
      <c r="G84">
        <v>2</v>
      </c>
      <c r="H84">
        <v>2</v>
      </c>
      <c r="I84">
        <v>2</v>
      </c>
      <c r="J84">
        <v>2</v>
      </c>
      <c r="K84">
        <v>2</v>
      </c>
      <c r="L84">
        <v>2</v>
      </c>
      <c r="M84">
        <v>2</v>
      </c>
      <c r="N84">
        <v>2</v>
      </c>
      <c r="O84">
        <v>2</v>
      </c>
      <c r="P84">
        <v>2</v>
      </c>
      <c r="Q84">
        <v>2</v>
      </c>
      <c r="R84">
        <v>2</v>
      </c>
      <c r="S84">
        <v>2</v>
      </c>
      <c r="T84">
        <v>2</v>
      </c>
      <c r="U84">
        <v>2</v>
      </c>
      <c r="V84">
        <v>2</v>
      </c>
      <c r="W84">
        <v>2</v>
      </c>
      <c r="X84">
        <v>2</v>
      </c>
      <c r="Y84">
        <v>2</v>
      </c>
      <c r="Z84">
        <v>2</v>
      </c>
      <c r="AA84">
        <v>2</v>
      </c>
      <c r="AB84">
        <v>2</v>
      </c>
      <c r="AC84">
        <v>1</v>
      </c>
      <c r="AD84">
        <v>2</v>
      </c>
      <c r="AE84">
        <v>2</v>
      </c>
      <c r="AF84">
        <v>2</v>
      </c>
    </row>
    <row r="85" spans="1:32" ht="43.2" x14ac:dyDescent="0.3">
      <c r="A85">
        <v>952</v>
      </c>
      <c r="B85" s="341" t="s">
        <v>340</v>
      </c>
      <c r="D85" t="s">
        <v>844</v>
      </c>
      <c r="E85" t="s">
        <v>485</v>
      </c>
      <c r="F85" t="s">
        <v>486</v>
      </c>
      <c r="J85" t="s">
        <v>489</v>
      </c>
      <c r="K85" t="s">
        <v>679</v>
      </c>
      <c r="L85" t="s">
        <v>845</v>
      </c>
      <c r="N85" t="s">
        <v>680</v>
      </c>
      <c r="P85" t="s">
        <v>402</v>
      </c>
      <c r="R85" t="s">
        <v>491</v>
      </c>
      <c r="T85" t="s">
        <v>493</v>
      </c>
      <c r="W85" t="s">
        <v>494</v>
      </c>
      <c r="X85" t="s">
        <v>495</v>
      </c>
      <c r="Y85" t="s">
        <v>496</v>
      </c>
      <c r="Z85" t="s">
        <v>400</v>
      </c>
      <c r="AA85" t="s">
        <v>401</v>
      </c>
      <c r="AB85" t="s">
        <v>682</v>
      </c>
      <c r="AF85" t="s">
        <v>497</v>
      </c>
    </row>
    <row r="86" spans="1:32" x14ac:dyDescent="0.3">
      <c r="A86">
        <v>953</v>
      </c>
      <c r="B86" s="341" t="s">
        <v>341</v>
      </c>
      <c r="D86">
        <v>2</v>
      </c>
      <c r="E86">
        <v>2</v>
      </c>
      <c r="F86">
        <v>2</v>
      </c>
      <c r="G86">
        <v>2</v>
      </c>
      <c r="H86">
        <v>2</v>
      </c>
      <c r="I86">
        <v>2</v>
      </c>
      <c r="J86">
        <v>2</v>
      </c>
      <c r="K86">
        <v>2</v>
      </c>
      <c r="L86">
        <v>2</v>
      </c>
      <c r="M86">
        <v>2</v>
      </c>
      <c r="N86">
        <v>2</v>
      </c>
      <c r="O86">
        <v>2</v>
      </c>
      <c r="P86">
        <v>2</v>
      </c>
      <c r="Q86">
        <v>2</v>
      </c>
      <c r="R86">
        <v>2</v>
      </c>
      <c r="S86">
        <v>2</v>
      </c>
      <c r="T86">
        <v>2</v>
      </c>
      <c r="U86">
        <v>2</v>
      </c>
      <c r="V86">
        <v>2</v>
      </c>
      <c r="W86">
        <v>2</v>
      </c>
      <c r="X86">
        <v>2</v>
      </c>
      <c r="Y86">
        <v>2</v>
      </c>
      <c r="Z86">
        <v>2</v>
      </c>
      <c r="AA86">
        <v>2</v>
      </c>
      <c r="AB86">
        <v>2</v>
      </c>
      <c r="AC86">
        <v>2</v>
      </c>
      <c r="AD86">
        <v>2</v>
      </c>
      <c r="AE86">
        <v>2</v>
      </c>
      <c r="AF86">
        <v>2</v>
      </c>
    </row>
    <row r="87" spans="1:32" ht="28.8" x14ac:dyDescent="0.3">
      <c r="A87">
        <v>955</v>
      </c>
      <c r="B87" s="341" t="s">
        <v>342</v>
      </c>
      <c r="D87">
        <v>0</v>
      </c>
      <c r="E87">
        <v>0</v>
      </c>
      <c r="F87">
        <v>1</v>
      </c>
      <c r="G87">
        <v>0</v>
      </c>
      <c r="H87">
        <v>0</v>
      </c>
      <c r="I87">
        <v>0</v>
      </c>
      <c r="J87">
        <v>0</v>
      </c>
      <c r="K87">
        <v>0</v>
      </c>
      <c r="L87">
        <v>1</v>
      </c>
      <c r="M87">
        <v>0</v>
      </c>
      <c r="N87">
        <v>1</v>
      </c>
      <c r="O87">
        <v>0</v>
      </c>
      <c r="P87">
        <v>0</v>
      </c>
      <c r="Q87">
        <v>0</v>
      </c>
      <c r="R87">
        <v>0</v>
      </c>
      <c r="S87">
        <v>0</v>
      </c>
      <c r="T87">
        <v>0</v>
      </c>
      <c r="U87">
        <v>0</v>
      </c>
      <c r="V87">
        <v>0</v>
      </c>
      <c r="W87">
        <v>0</v>
      </c>
      <c r="X87">
        <v>0</v>
      </c>
      <c r="Y87">
        <v>0</v>
      </c>
      <c r="Z87">
        <v>0</v>
      </c>
      <c r="AA87">
        <v>0</v>
      </c>
      <c r="AB87">
        <v>0</v>
      </c>
      <c r="AC87">
        <v>0</v>
      </c>
      <c r="AD87">
        <v>0</v>
      </c>
      <c r="AE87">
        <v>0</v>
      </c>
      <c r="AF87">
        <v>0</v>
      </c>
    </row>
    <row r="88" spans="1:32" ht="28.8" x14ac:dyDescent="0.3">
      <c r="A88">
        <v>957</v>
      </c>
      <c r="B88" s="341" t="s">
        <v>343</v>
      </c>
      <c r="D88">
        <v>0</v>
      </c>
      <c r="E88">
        <v>0</v>
      </c>
      <c r="F88">
        <v>0</v>
      </c>
      <c r="G88">
        <v>1</v>
      </c>
      <c r="H88">
        <v>1</v>
      </c>
      <c r="I88">
        <v>0</v>
      </c>
      <c r="J88">
        <v>0</v>
      </c>
      <c r="K88">
        <v>0</v>
      </c>
      <c r="L88">
        <v>0</v>
      </c>
      <c r="M88">
        <v>0</v>
      </c>
      <c r="N88">
        <v>0</v>
      </c>
      <c r="O88">
        <v>0</v>
      </c>
      <c r="P88">
        <v>0</v>
      </c>
      <c r="Q88">
        <v>0</v>
      </c>
      <c r="R88">
        <v>1</v>
      </c>
      <c r="S88">
        <v>0</v>
      </c>
      <c r="T88">
        <v>0</v>
      </c>
      <c r="U88">
        <v>0</v>
      </c>
      <c r="V88">
        <v>0</v>
      </c>
      <c r="W88">
        <v>0</v>
      </c>
      <c r="X88">
        <v>0</v>
      </c>
      <c r="Y88">
        <v>0</v>
      </c>
      <c r="Z88">
        <v>0</v>
      </c>
      <c r="AA88">
        <v>0</v>
      </c>
      <c r="AB88">
        <v>1</v>
      </c>
      <c r="AC88">
        <v>0</v>
      </c>
      <c r="AD88">
        <v>0</v>
      </c>
      <c r="AE88">
        <v>0</v>
      </c>
      <c r="AF88">
        <v>0</v>
      </c>
    </row>
    <row r="89" spans="1:32" ht="43.2" x14ac:dyDescent="0.3">
      <c r="A89">
        <v>959</v>
      </c>
      <c r="B89" s="341" t="s">
        <v>345</v>
      </c>
      <c r="D89">
        <v>3</v>
      </c>
      <c r="E89">
        <v>2</v>
      </c>
      <c r="F89">
        <v>3</v>
      </c>
      <c r="G89">
        <v>3</v>
      </c>
      <c r="H89">
        <v>2</v>
      </c>
      <c r="I89">
        <v>2</v>
      </c>
      <c r="J89">
        <v>2</v>
      </c>
      <c r="K89">
        <v>2</v>
      </c>
      <c r="L89">
        <v>3</v>
      </c>
      <c r="M89">
        <v>2</v>
      </c>
      <c r="N89">
        <v>3</v>
      </c>
      <c r="O89">
        <v>2</v>
      </c>
      <c r="P89">
        <v>2</v>
      </c>
      <c r="Q89">
        <v>2</v>
      </c>
      <c r="R89">
        <v>2</v>
      </c>
      <c r="S89">
        <v>2</v>
      </c>
      <c r="T89">
        <v>3</v>
      </c>
      <c r="U89">
        <v>2</v>
      </c>
      <c r="V89">
        <v>2</v>
      </c>
      <c r="W89">
        <v>2</v>
      </c>
      <c r="X89">
        <v>3</v>
      </c>
      <c r="Y89">
        <v>2</v>
      </c>
      <c r="Z89">
        <v>2</v>
      </c>
      <c r="AA89">
        <v>2</v>
      </c>
      <c r="AB89">
        <v>2</v>
      </c>
      <c r="AC89">
        <v>2</v>
      </c>
      <c r="AD89">
        <v>3</v>
      </c>
      <c r="AE89">
        <v>2</v>
      </c>
      <c r="AF89">
        <v>3</v>
      </c>
    </row>
    <row r="90" spans="1:32" x14ac:dyDescent="0.3">
      <c r="A90">
        <v>960</v>
      </c>
      <c r="B90" s="341" t="s">
        <v>346</v>
      </c>
      <c r="D90" t="s">
        <v>498</v>
      </c>
      <c r="E90" t="s">
        <v>386</v>
      </c>
      <c r="F90" t="s">
        <v>500</v>
      </c>
      <c r="G90" t="s">
        <v>501</v>
      </c>
      <c r="H90" t="s">
        <v>502</v>
      </c>
      <c r="I90" t="s">
        <v>846</v>
      </c>
      <c r="J90" t="s">
        <v>504</v>
      </c>
      <c r="K90" t="s">
        <v>683</v>
      </c>
      <c r="L90" t="s">
        <v>505</v>
      </c>
      <c r="M90" t="s">
        <v>506</v>
      </c>
      <c r="N90" t="s">
        <v>507</v>
      </c>
      <c r="O90" t="s">
        <v>508</v>
      </c>
      <c r="P90" t="s">
        <v>509</v>
      </c>
      <c r="Q90" t="s">
        <v>684</v>
      </c>
      <c r="R90" t="s">
        <v>510</v>
      </c>
      <c r="S90" t="s">
        <v>847</v>
      </c>
      <c r="T90" t="s">
        <v>511</v>
      </c>
      <c r="U90" t="s">
        <v>512</v>
      </c>
      <c r="V90" t="s">
        <v>686</v>
      </c>
      <c r="W90" t="s">
        <v>513</v>
      </c>
      <c r="X90" t="s">
        <v>514</v>
      </c>
      <c r="Y90" t="s">
        <v>515</v>
      </c>
      <c r="Z90" t="s">
        <v>687</v>
      </c>
      <c r="AA90" t="s">
        <v>516</v>
      </c>
      <c r="AB90" t="s">
        <v>688</v>
      </c>
      <c r="AC90" t="s">
        <v>848</v>
      </c>
      <c r="AD90" t="s">
        <v>849</v>
      </c>
      <c r="AE90" t="s">
        <v>394</v>
      </c>
      <c r="AF90" t="s">
        <v>518</v>
      </c>
    </row>
    <row r="91" spans="1:32" x14ac:dyDescent="0.3">
      <c r="A91">
        <v>962</v>
      </c>
      <c r="B91" s="341" t="s">
        <v>347</v>
      </c>
      <c r="D91" t="s">
        <v>350</v>
      </c>
      <c r="E91" t="s">
        <v>466</v>
      </c>
      <c r="F91" t="s">
        <v>349</v>
      </c>
      <c r="G91" t="s">
        <v>348</v>
      </c>
      <c r="H91" t="s">
        <v>349</v>
      </c>
      <c r="I91" t="s">
        <v>349</v>
      </c>
      <c r="J91" t="s">
        <v>349</v>
      </c>
      <c r="K91" t="s">
        <v>348</v>
      </c>
      <c r="L91" t="s">
        <v>850</v>
      </c>
      <c r="M91" t="s">
        <v>350</v>
      </c>
      <c r="N91" t="s">
        <v>351</v>
      </c>
      <c r="O91" t="s">
        <v>348</v>
      </c>
      <c r="P91" t="s">
        <v>519</v>
      </c>
      <c r="Q91" t="s">
        <v>519</v>
      </c>
      <c r="R91" t="s">
        <v>348</v>
      </c>
      <c r="S91" t="s">
        <v>851</v>
      </c>
      <c r="T91" t="s">
        <v>348</v>
      </c>
      <c r="U91" t="s">
        <v>521</v>
      </c>
      <c r="V91" t="s">
        <v>349</v>
      </c>
      <c r="W91" t="s">
        <v>348</v>
      </c>
      <c r="X91" t="s">
        <v>395</v>
      </c>
      <c r="Y91" t="s">
        <v>348</v>
      </c>
      <c r="Z91" t="s">
        <v>395</v>
      </c>
      <c r="AA91" t="s">
        <v>349</v>
      </c>
      <c r="AB91" t="s">
        <v>520</v>
      </c>
      <c r="AC91" t="s">
        <v>852</v>
      </c>
      <c r="AD91" t="s">
        <v>349</v>
      </c>
      <c r="AE91" t="s">
        <v>348</v>
      </c>
      <c r="AF91" t="s">
        <v>349</v>
      </c>
    </row>
    <row r="92" spans="1:32" x14ac:dyDescent="0.3">
      <c r="A92">
        <v>964</v>
      </c>
      <c r="B92" s="341" t="s">
        <v>352</v>
      </c>
      <c r="D92" t="s">
        <v>853</v>
      </c>
      <c r="E92" t="s">
        <v>854</v>
      </c>
      <c r="F92" t="s">
        <v>855</v>
      </c>
      <c r="G92" t="s">
        <v>856</v>
      </c>
      <c r="H92" t="s">
        <v>857</v>
      </c>
      <c r="I92" t="s">
        <v>858</v>
      </c>
      <c r="J92" t="s">
        <v>859</v>
      </c>
      <c r="K92" t="s">
        <v>860</v>
      </c>
      <c r="L92" t="s">
        <v>861</v>
      </c>
      <c r="M92" t="s">
        <v>855</v>
      </c>
      <c r="N92" t="s">
        <v>862</v>
      </c>
      <c r="O92" t="s">
        <v>863</v>
      </c>
      <c r="P92" t="s">
        <v>863</v>
      </c>
      <c r="Q92" t="s">
        <v>864</v>
      </c>
      <c r="R92" t="s">
        <v>864</v>
      </c>
      <c r="S92" t="s">
        <v>865</v>
      </c>
      <c r="T92" t="s">
        <v>866</v>
      </c>
      <c r="U92" t="s">
        <v>867</v>
      </c>
      <c r="V92" t="s">
        <v>868</v>
      </c>
      <c r="W92" t="s">
        <v>869</v>
      </c>
      <c r="X92" t="s">
        <v>855</v>
      </c>
      <c r="Y92" t="s">
        <v>870</v>
      </c>
      <c r="Z92" t="s">
        <v>706</v>
      </c>
      <c r="AA92" t="s">
        <v>871</v>
      </c>
      <c r="AB92" t="s">
        <v>863</v>
      </c>
      <c r="AC92" t="s">
        <v>872</v>
      </c>
      <c r="AD92" t="s">
        <v>873</v>
      </c>
      <c r="AE92" t="s">
        <v>874</v>
      </c>
      <c r="AF92" t="s">
        <v>875</v>
      </c>
    </row>
    <row r="93" spans="1:32" x14ac:dyDescent="0.3">
      <c r="A93">
        <v>966</v>
      </c>
      <c r="B93" s="341" t="s">
        <v>353</v>
      </c>
      <c r="D93" t="s">
        <v>524</v>
      </c>
      <c r="E93" t="s">
        <v>525</v>
      </c>
      <c r="F93" t="s">
        <v>526</v>
      </c>
      <c r="G93" t="s">
        <v>876</v>
      </c>
      <c r="H93" t="s">
        <v>877</v>
      </c>
      <c r="I93" t="s">
        <v>878</v>
      </c>
      <c r="J93" t="s">
        <v>530</v>
      </c>
      <c r="K93" t="s">
        <v>711</v>
      </c>
      <c r="L93" t="s">
        <v>531</v>
      </c>
      <c r="M93" t="s">
        <v>879</v>
      </c>
      <c r="N93" t="s">
        <v>532</v>
      </c>
      <c r="O93" t="s">
        <v>533</v>
      </c>
      <c r="P93" t="s">
        <v>534</v>
      </c>
      <c r="Q93" t="s">
        <v>880</v>
      </c>
      <c r="R93" t="s">
        <v>535</v>
      </c>
      <c r="S93" t="s">
        <v>881</v>
      </c>
      <c r="T93" t="s">
        <v>882</v>
      </c>
      <c r="U93" t="s">
        <v>537</v>
      </c>
      <c r="V93" t="s">
        <v>538</v>
      </c>
      <c r="W93" t="s">
        <v>539</v>
      </c>
      <c r="X93" t="s">
        <v>540</v>
      </c>
      <c r="Y93" t="s">
        <v>541</v>
      </c>
      <c r="Z93" t="s">
        <v>714</v>
      </c>
      <c r="AA93" t="s">
        <v>542</v>
      </c>
      <c r="AB93" t="s">
        <v>715</v>
      </c>
      <c r="AC93" t="s">
        <v>543</v>
      </c>
      <c r="AD93" t="s">
        <v>544</v>
      </c>
      <c r="AE93" t="s">
        <v>396</v>
      </c>
      <c r="AF93" t="s">
        <v>545</v>
      </c>
    </row>
    <row r="94" spans="1:32" x14ac:dyDescent="0.3">
      <c r="A94">
        <v>968</v>
      </c>
      <c r="B94" s="341" t="s">
        <v>354</v>
      </c>
      <c r="D94" t="s">
        <v>546</v>
      </c>
      <c r="E94" t="s">
        <v>547</v>
      </c>
      <c r="F94" t="s">
        <v>883</v>
      </c>
      <c r="G94" t="s">
        <v>884</v>
      </c>
      <c r="H94" t="s">
        <v>549</v>
      </c>
      <c r="I94" t="s">
        <v>885</v>
      </c>
      <c r="J94" t="s">
        <v>551</v>
      </c>
      <c r="K94" t="s">
        <v>717</v>
      </c>
      <c r="L94" t="s">
        <v>552</v>
      </c>
      <c r="M94" t="s">
        <v>718</v>
      </c>
      <c r="N94" t="s">
        <v>886</v>
      </c>
      <c r="O94" t="s">
        <v>553</v>
      </c>
      <c r="P94" t="s">
        <v>554</v>
      </c>
      <c r="Q94" t="s">
        <v>555</v>
      </c>
      <c r="R94" t="s">
        <v>556</v>
      </c>
      <c r="S94" t="s">
        <v>887</v>
      </c>
      <c r="T94" t="s">
        <v>558</v>
      </c>
      <c r="U94" t="s">
        <v>559</v>
      </c>
      <c r="V94" t="s">
        <v>719</v>
      </c>
      <c r="W94" t="s">
        <v>560</v>
      </c>
      <c r="X94" t="s">
        <v>561</v>
      </c>
      <c r="Y94" t="s">
        <v>562</v>
      </c>
      <c r="Z94" t="s">
        <v>720</v>
      </c>
      <c r="AA94" t="s">
        <v>563</v>
      </c>
      <c r="AB94" t="s">
        <v>564</v>
      </c>
      <c r="AC94" t="s">
        <v>888</v>
      </c>
      <c r="AD94" t="s">
        <v>889</v>
      </c>
      <c r="AE94" t="s">
        <v>397</v>
      </c>
      <c r="AF94" t="s">
        <v>566</v>
      </c>
    </row>
    <row r="95" spans="1:32" ht="43.2" x14ac:dyDescent="0.3">
      <c r="A95">
        <v>973</v>
      </c>
      <c r="B95" s="341" t="s">
        <v>890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1</v>
      </c>
      <c r="AF95">
        <v>0</v>
      </c>
    </row>
    <row r="96" spans="1:32" ht="86.4" x14ac:dyDescent="0.3">
      <c r="A96">
        <v>974</v>
      </c>
      <c r="B96" s="341" t="s">
        <v>355</v>
      </c>
      <c r="D96">
        <v>3</v>
      </c>
      <c r="E96">
        <v>2</v>
      </c>
      <c r="F96">
        <v>3</v>
      </c>
      <c r="G96">
        <v>3</v>
      </c>
      <c r="H96">
        <v>2</v>
      </c>
      <c r="I96">
        <v>2</v>
      </c>
      <c r="J96">
        <v>2</v>
      </c>
      <c r="K96">
        <v>2</v>
      </c>
      <c r="L96">
        <v>3</v>
      </c>
      <c r="M96">
        <v>2</v>
      </c>
      <c r="N96">
        <v>3</v>
      </c>
      <c r="O96">
        <v>2</v>
      </c>
      <c r="P96">
        <v>2</v>
      </c>
      <c r="Q96">
        <v>2</v>
      </c>
      <c r="R96">
        <v>2</v>
      </c>
      <c r="S96">
        <v>2</v>
      </c>
      <c r="T96">
        <v>3</v>
      </c>
      <c r="U96">
        <v>2</v>
      </c>
      <c r="V96">
        <v>2</v>
      </c>
      <c r="W96">
        <v>2</v>
      </c>
      <c r="X96">
        <v>2</v>
      </c>
      <c r="Y96">
        <v>2</v>
      </c>
      <c r="Z96">
        <v>2</v>
      </c>
      <c r="AA96">
        <v>2</v>
      </c>
      <c r="AB96">
        <v>2</v>
      </c>
      <c r="AC96">
        <v>2</v>
      </c>
      <c r="AD96">
        <v>3</v>
      </c>
      <c r="AE96">
        <v>2</v>
      </c>
      <c r="AF96">
        <v>3</v>
      </c>
    </row>
    <row r="97" spans="1:32" ht="28.8" x14ac:dyDescent="0.3">
      <c r="A97">
        <v>975</v>
      </c>
      <c r="B97" s="341" t="s">
        <v>784</v>
      </c>
      <c r="D97">
        <v>1</v>
      </c>
      <c r="E97">
        <v>2</v>
      </c>
      <c r="F97">
        <v>1</v>
      </c>
      <c r="G97">
        <v>1</v>
      </c>
      <c r="H97">
        <v>1</v>
      </c>
      <c r="I97">
        <v>2</v>
      </c>
      <c r="J97">
        <v>2</v>
      </c>
      <c r="K97">
        <v>2</v>
      </c>
      <c r="L97">
        <v>1</v>
      </c>
      <c r="M97">
        <v>2</v>
      </c>
      <c r="N97">
        <v>1</v>
      </c>
      <c r="O97">
        <v>2</v>
      </c>
      <c r="P97">
        <v>2</v>
      </c>
      <c r="Q97">
        <v>1</v>
      </c>
      <c r="R97">
        <v>1</v>
      </c>
      <c r="S97">
        <v>1</v>
      </c>
      <c r="T97">
        <v>2</v>
      </c>
      <c r="U97">
        <v>2</v>
      </c>
      <c r="V97">
        <v>2</v>
      </c>
      <c r="W97">
        <v>2</v>
      </c>
      <c r="X97">
        <v>2</v>
      </c>
      <c r="Y97">
        <v>2</v>
      </c>
      <c r="Z97">
        <v>2</v>
      </c>
      <c r="AA97">
        <v>2</v>
      </c>
      <c r="AB97">
        <v>1</v>
      </c>
      <c r="AC97">
        <v>2</v>
      </c>
      <c r="AD97">
        <v>1</v>
      </c>
      <c r="AE97">
        <v>2</v>
      </c>
      <c r="AF97">
        <v>2</v>
      </c>
    </row>
    <row r="98" spans="1:32" ht="28.8" x14ac:dyDescent="0.3">
      <c r="A98">
        <v>980</v>
      </c>
      <c r="B98" s="341" t="s">
        <v>214</v>
      </c>
      <c r="D98" t="s">
        <v>891</v>
      </c>
      <c r="E98" t="s">
        <v>732</v>
      </c>
      <c r="F98" t="s">
        <v>892</v>
      </c>
      <c r="G98" t="s">
        <v>893</v>
      </c>
      <c r="H98" t="s">
        <v>894</v>
      </c>
      <c r="I98" t="s">
        <v>895</v>
      </c>
      <c r="J98" t="s">
        <v>732</v>
      </c>
      <c r="K98" t="s">
        <v>732</v>
      </c>
      <c r="L98" t="s">
        <v>896</v>
      </c>
      <c r="M98" t="s">
        <v>897</v>
      </c>
      <c r="N98" t="s">
        <v>898</v>
      </c>
      <c r="O98" t="s">
        <v>732</v>
      </c>
      <c r="P98" t="s">
        <v>899</v>
      </c>
      <c r="Q98" t="s">
        <v>900</v>
      </c>
      <c r="R98" t="s">
        <v>901</v>
      </c>
      <c r="S98" t="s">
        <v>902</v>
      </c>
      <c r="T98" t="s">
        <v>732</v>
      </c>
      <c r="U98" t="s">
        <v>732</v>
      </c>
      <c r="V98" t="s">
        <v>732</v>
      </c>
      <c r="W98" t="s">
        <v>732</v>
      </c>
      <c r="X98" t="s">
        <v>732</v>
      </c>
      <c r="Y98" t="s">
        <v>732</v>
      </c>
      <c r="Z98" t="s">
        <v>903</v>
      </c>
      <c r="AA98" t="s">
        <v>904</v>
      </c>
      <c r="AB98" t="s">
        <v>905</v>
      </c>
      <c r="AC98" t="s">
        <v>732</v>
      </c>
      <c r="AD98" t="s">
        <v>906</v>
      </c>
      <c r="AE98" t="s">
        <v>732</v>
      </c>
      <c r="AF98" t="s">
        <v>732</v>
      </c>
    </row>
    <row r="99" spans="1:32" x14ac:dyDescent="0.3">
      <c r="A99">
        <v>995</v>
      </c>
      <c r="B99" s="341" t="s">
        <v>95</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AA99">
        <v>0</v>
      </c>
      <c r="AB99">
        <v>0</v>
      </c>
      <c r="AC99">
        <v>0</v>
      </c>
      <c r="AD99">
        <v>0</v>
      </c>
      <c r="AE99">
        <v>0</v>
      </c>
      <c r="AF99">
        <v>0</v>
      </c>
    </row>
    <row r="100" spans="1:32" x14ac:dyDescent="0.3">
      <c r="A100">
        <v>996</v>
      </c>
      <c r="B100" s="341" t="s">
        <v>96</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AA100">
        <v>0</v>
      </c>
      <c r="AB100">
        <v>0</v>
      </c>
      <c r="AC100">
        <v>0</v>
      </c>
      <c r="AD100">
        <v>0</v>
      </c>
      <c r="AE100">
        <v>0</v>
      </c>
      <c r="AF100">
        <v>0</v>
      </c>
    </row>
    <row r="101" spans="1:32" x14ac:dyDescent="0.3">
      <c r="A101">
        <v>998</v>
      </c>
      <c r="B101" s="341" t="s">
        <v>97</v>
      </c>
      <c r="D101">
        <v>54</v>
      </c>
      <c r="E101">
        <v>54</v>
      </c>
      <c r="F101">
        <v>54</v>
      </c>
      <c r="G101">
        <v>54</v>
      </c>
      <c r="H101">
        <v>54</v>
      </c>
      <c r="I101">
        <v>54</v>
      </c>
      <c r="J101">
        <v>54</v>
      </c>
      <c r="K101">
        <v>54</v>
      </c>
      <c r="L101">
        <v>54</v>
      </c>
      <c r="M101">
        <v>54</v>
      </c>
      <c r="N101">
        <v>54</v>
      </c>
      <c r="O101">
        <v>54</v>
      </c>
      <c r="P101">
        <v>54</v>
      </c>
      <c r="Q101">
        <v>54</v>
      </c>
      <c r="R101">
        <v>54</v>
      </c>
      <c r="S101">
        <v>54</v>
      </c>
      <c r="T101">
        <v>54</v>
      </c>
      <c r="U101">
        <v>54</v>
      </c>
      <c r="V101">
        <v>54</v>
      </c>
      <c r="W101">
        <v>54</v>
      </c>
      <c r="X101">
        <v>54</v>
      </c>
      <c r="Y101">
        <v>54</v>
      </c>
      <c r="Z101">
        <v>54</v>
      </c>
      <c r="AA101">
        <v>54</v>
      </c>
      <c r="AB101">
        <v>54</v>
      </c>
      <c r="AC101">
        <v>54</v>
      </c>
      <c r="AD101">
        <v>54</v>
      </c>
      <c r="AE101">
        <v>54</v>
      </c>
      <c r="AF101">
        <v>54</v>
      </c>
    </row>
    <row r="102" spans="1:32" x14ac:dyDescent="0.3">
      <c r="A102">
        <v>999</v>
      </c>
      <c r="B102" s="341" t="s">
        <v>98</v>
      </c>
      <c r="D102">
        <v>541777</v>
      </c>
      <c r="E102">
        <v>541000</v>
      </c>
      <c r="F102">
        <v>54949</v>
      </c>
      <c r="G102">
        <v>541001</v>
      </c>
      <c r="H102">
        <v>541002</v>
      </c>
      <c r="I102">
        <v>54937</v>
      </c>
      <c r="J102">
        <v>541003</v>
      </c>
      <c r="K102">
        <v>544178</v>
      </c>
      <c r="L102">
        <v>541004</v>
      </c>
      <c r="M102">
        <v>541727</v>
      </c>
      <c r="N102">
        <v>541010</v>
      </c>
      <c r="O102">
        <v>541025</v>
      </c>
      <c r="P102">
        <v>541028</v>
      </c>
      <c r="Q102">
        <v>541007</v>
      </c>
      <c r="R102">
        <v>541024</v>
      </c>
      <c r="S102">
        <v>541027</v>
      </c>
      <c r="T102">
        <v>541026</v>
      </c>
      <c r="U102">
        <v>541011</v>
      </c>
      <c r="V102">
        <v>541012</v>
      </c>
      <c r="W102">
        <v>541013</v>
      </c>
      <c r="X102">
        <v>541014</v>
      </c>
      <c r="Y102">
        <v>541015</v>
      </c>
      <c r="Z102">
        <v>541016</v>
      </c>
      <c r="AA102">
        <v>541017</v>
      </c>
      <c r="AB102">
        <v>541018</v>
      </c>
      <c r="AC102">
        <v>541019</v>
      </c>
      <c r="AD102">
        <v>541009</v>
      </c>
      <c r="AE102">
        <v>541020</v>
      </c>
      <c r="AF102">
        <v>541022</v>
      </c>
    </row>
    <row r="103" spans="1:32" x14ac:dyDescent="0.3">
      <c r="A103">
        <v>1052</v>
      </c>
      <c r="B103" s="341" t="s">
        <v>737</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row>
    <row r="104" spans="1:32" ht="28.8" x14ac:dyDescent="0.3">
      <c r="A104">
        <v>1058</v>
      </c>
      <c r="B104" s="341" t="s">
        <v>413</v>
      </c>
      <c r="D104">
        <v>2</v>
      </c>
      <c r="E104">
        <v>2</v>
      </c>
      <c r="F104">
        <v>2</v>
      </c>
      <c r="G104">
        <v>1</v>
      </c>
      <c r="H104">
        <v>2</v>
      </c>
      <c r="I104">
        <v>2</v>
      </c>
      <c r="J104">
        <v>2</v>
      </c>
      <c r="K104">
        <v>2</v>
      </c>
      <c r="L104">
        <v>1</v>
      </c>
      <c r="M104">
        <v>2</v>
      </c>
      <c r="N104">
        <v>2</v>
      </c>
      <c r="O104">
        <v>2</v>
      </c>
      <c r="P104">
        <v>2</v>
      </c>
      <c r="Q104">
        <v>2</v>
      </c>
      <c r="R104">
        <v>2</v>
      </c>
      <c r="S104">
        <v>2</v>
      </c>
      <c r="T104">
        <v>2</v>
      </c>
      <c r="U104">
        <v>2</v>
      </c>
      <c r="V104">
        <v>2</v>
      </c>
      <c r="W104">
        <v>2</v>
      </c>
      <c r="X104">
        <v>2</v>
      </c>
      <c r="Y104">
        <v>2</v>
      </c>
      <c r="Z104">
        <v>2</v>
      </c>
      <c r="AA104">
        <v>2</v>
      </c>
      <c r="AB104">
        <v>2</v>
      </c>
      <c r="AC104">
        <v>2</v>
      </c>
      <c r="AD104">
        <v>1</v>
      </c>
      <c r="AE104">
        <v>2</v>
      </c>
      <c r="AF104">
        <v>2</v>
      </c>
    </row>
    <row r="105" spans="1:32" ht="28.8" x14ac:dyDescent="0.3">
      <c r="A105">
        <v>1059</v>
      </c>
      <c r="B105" s="341" t="s">
        <v>738</v>
      </c>
      <c r="D105">
        <v>1</v>
      </c>
      <c r="E105">
        <v>1</v>
      </c>
      <c r="F105">
        <v>1</v>
      </c>
      <c r="G105">
        <v>1</v>
      </c>
      <c r="H105">
        <v>1</v>
      </c>
      <c r="I105">
        <v>1</v>
      </c>
      <c r="J105">
        <v>1</v>
      </c>
      <c r="K105">
        <v>1</v>
      </c>
      <c r="L105">
        <v>1</v>
      </c>
      <c r="M105">
        <v>1</v>
      </c>
      <c r="N105">
        <v>1</v>
      </c>
      <c r="O105">
        <v>1</v>
      </c>
      <c r="P105">
        <v>1</v>
      </c>
      <c r="Q105">
        <v>1</v>
      </c>
      <c r="R105">
        <v>1</v>
      </c>
      <c r="S105">
        <v>1</v>
      </c>
      <c r="T105">
        <v>1</v>
      </c>
      <c r="U105">
        <v>1</v>
      </c>
      <c r="V105">
        <v>1</v>
      </c>
      <c r="W105">
        <v>1</v>
      </c>
      <c r="X105">
        <v>1</v>
      </c>
      <c r="Y105">
        <v>1</v>
      </c>
      <c r="Z105">
        <v>1</v>
      </c>
      <c r="AA105">
        <v>1</v>
      </c>
      <c r="AB105">
        <v>1</v>
      </c>
      <c r="AC105">
        <v>1</v>
      </c>
      <c r="AD105">
        <v>1</v>
      </c>
      <c r="AE105">
        <v>1</v>
      </c>
      <c r="AF105">
        <v>1</v>
      </c>
    </row>
    <row r="106" spans="1:32" x14ac:dyDescent="0.3">
      <c r="A106">
        <v>1066</v>
      </c>
      <c r="B106" s="341" t="s">
        <v>739</v>
      </c>
      <c r="D106" t="s">
        <v>907</v>
      </c>
      <c r="E106" t="s">
        <v>908</v>
      </c>
      <c r="F106" t="s">
        <v>909</v>
      </c>
      <c r="G106" t="s">
        <v>910</v>
      </c>
      <c r="H106" t="s">
        <v>911</v>
      </c>
      <c r="I106" t="s">
        <v>912</v>
      </c>
      <c r="J106" t="s">
        <v>913</v>
      </c>
      <c r="K106" t="s">
        <v>914</v>
      </c>
      <c r="L106" t="s">
        <v>915</v>
      </c>
      <c r="M106" t="s">
        <v>909</v>
      </c>
      <c r="N106" t="s">
        <v>916</v>
      </c>
      <c r="O106" t="s">
        <v>917</v>
      </c>
      <c r="P106" t="s">
        <v>918</v>
      </c>
      <c r="Q106" t="s">
        <v>913</v>
      </c>
      <c r="R106" t="s">
        <v>919</v>
      </c>
      <c r="S106" t="s">
        <v>915</v>
      </c>
      <c r="T106" t="s">
        <v>920</v>
      </c>
      <c r="U106" t="s">
        <v>921</v>
      </c>
      <c r="V106" t="s">
        <v>922</v>
      </c>
      <c r="W106" t="s">
        <v>923</v>
      </c>
      <c r="X106" t="s">
        <v>924</v>
      </c>
      <c r="Y106" t="s">
        <v>925</v>
      </c>
      <c r="Z106" t="s">
        <v>926</v>
      </c>
      <c r="AA106" t="s">
        <v>927</v>
      </c>
      <c r="AB106" t="s">
        <v>908</v>
      </c>
      <c r="AC106" t="s">
        <v>914</v>
      </c>
      <c r="AD106" t="s">
        <v>928</v>
      </c>
      <c r="AE106" t="s">
        <v>929</v>
      </c>
      <c r="AF106" t="s">
        <v>930</v>
      </c>
    </row>
    <row r="107" spans="1:32" ht="57.6" x14ac:dyDescent="0.3">
      <c r="A107">
        <v>1067</v>
      </c>
      <c r="B107" s="341" t="s">
        <v>931</v>
      </c>
      <c r="D107">
        <v>1</v>
      </c>
      <c r="E107">
        <v>1</v>
      </c>
      <c r="F107">
        <v>1</v>
      </c>
      <c r="G107">
        <v>1</v>
      </c>
      <c r="H107">
        <v>1</v>
      </c>
      <c r="I107">
        <v>1</v>
      </c>
      <c r="J107">
        <v>1</v>
      </c>
      <c r="K107">
        <v>1</v>
      </c>
      <c r="L107">
        <v>1</v>
      </c>
      <c r="M107">
        <v>1</v>
      </c>
      <c r="N107">
        <v>1</v>
      </c>
      <c r="O107">
        <v>1</v>
      </c>
      <c r="P107">
        <v>1</v>
      </c>
      <c r="Q107">
        <v>1</v>
      </c>
      <c r="R107">
        <v>1</v>
      </c>
      <c r="S107">
        <v>1</v>
      </c>
      <c r="T107">
        <v>1</v>
      </c>
      <c r="U107">
        <v>1</v>
      </c>
      <c r="V107">
        <v>1</v>
      </c>
      <c r="W107">
        <v>1</v>
      </c>
      <c r="X107">
        <v>1</v>
      </c>
      <c r="Y107">
        <v>1</v>
      </c>
      <c r="Z107">
        <v>1</v>
      </c>
      <c r="AA107">
        <v>1</v>
      </c>
      <c r="AB107">
        <v>1</v>
      </c>
      <c r="AC107">
        <v>1</v>
      </c>
      <c r="AD107">
        <v>1</v>
      </c>
      <c r="AE107">
        <v>1</v>
      </c>
      <c r="AF107">
        <v>1</v>
      </c>
    </row>
    <row r="108" spans="1:32" x14ac:dyDescent="0.3">
      <c r="A108">
        <v>1068</v>
      </c>
      <c r="B108" s="341" t="s">
        <v>932</v>
      </c>
      <c r="D108">
        <v>2</v>
      </c>
      <c r="E108">
        <v>2</v>
      </c>
      <c r="F108">
        <v>2</v>
      </c>
      <c r="G108">
        <v>2</v>
      </c>
      <c r="H108">
        <v>2</v>
      </c>
      <c r="I108">
        <v>2</v>
      </c>
      <c r="J108">
        <v>2</v>
      </c>
      <c r="K108">
        <v>2</v>
      </c>
      <c r="L108">
        <v>2</v>
      </c>
      <c r="M108">
        <v>2</v>
      </c>
      <c r="N108">
        <v>2</v>
      </c>
      <c r="O108">
        <v>2</v>
      </c>
      <c r="P108">
        <v>2</v>
      </c>
      <c r="Q108">
        <v>2</v>
      </c>
      <c r="R108">
        <v>2</v>
      </c>
      <c r="S108">
        <v>2</v>
      </c>
      <c r="T108">
        <v>2</v>
      </c>
      <c r="U108">
        <v>2</v>
      </c>
      <c r="V108">
        <v>2</v>
      </c>
      <c r="W108">
        <v>2</v>
      </c>
      <c r="X108">
        <v>2</v>
      </c>
      <c r="Y108">
        <v>2</v>
      </c>
      <c r="Z108">
        <v>2</v>
      </c>
      <c r="AA108">
        <v>2</v>
      </c>
      <c r="AB108">
        <v>2</v>
      </c>
      <c r="AC108">
        <v>2</v>
      </c>
      <c r="AD108">
        <v>2</v>
      </c>
      <c r="AE108">
        <v>2</v>
      </c>
      <c r="AF108">
        <v>2</v>
      </c>
    </row>
    <row r="109" spans="1:32" ht="43.2" x14ac:dyDescent="0.3">
      <c r="A109">
        <v>1069</v>
      </c>
      <c r="B109" s="341" t="s">
        <v>787</v>
      </c>
      <c r="D109">
        <v>3</v>
      </c>
      <c r="E109">
        <v>3</v>
      </c>
      <c r="F109">
        <v>3</v>
      </c>
      <c r="G109">
        <v>3</v>
      </c>
      <c r="H109">
        <v>3</v>
      </c>
      <c r="I109">
        <v>2</v>
      </c>
      <c r="J109">
        <v>3</v>
      </c>
      <c r="K109">
        <v>2</v>
      </c>
      <c r="L109">
        <v>3</v>
      </c>
      <c r="M109">
        <v>2</v>
      </c>
      <c r="N109">
        <v>3</v>
      </c>
      <c r="O109">
        <v>3</v>
      </c>
      <c r="P109">
        <v>3</v>
      </c>
      <c r="Q109">
        <v>2</v>
      </c>
      <c r="R109">
        <v>2</v>
      </c>
      <c r="S109">
        <v>2</v>
      </c>
      <c r="T109">
        <v>3</v>
      </c>
      <c r="U109">
        <v>3</v>
      </c>
      <c r="V109">
        <v>2</v>
      </c>
      <c r="W109">
        <v>3</v>
      </c>
      <c r="X109">
        <v>2</v>
      </c>
      <c r="Y109">
        <v>3</v>
      </c>
      <c r="Z109">
        <v>3</v>
      </c>
      <c r="AA109">
        <v>3</v>
      </c>
      <c r="AB109">
        <v>3</v>
      </c>
      <c r="AC109">
        <v>2</v>
      </c>
      <c r="AD109">
        <v>3</v>
      </c>
      <c r="AE109">
        <v>3</v>
      </c>
      <c r="AF109">
        <v>3</v>
      </c>
    </row>
    <row r="110" spans="1:32" x14ac:dyDescent="0.3">
      <c r="A110">
        <v>1070</v>
      </c>
      <c r="B110" s="341" t="s">
        <v>933</v>
      </c>
      <c r="D110">
        <v>2</v>
      </c>
      <c r="E110">
        <v>2</v>
      </c>
      <c r="F110">
        <v>2</v>
      </c>
      <c r="G110">
        <v>2</v>
      </c>
      <c r="H110">
        <v>2</v>
      </c>
      <c r="I110">
        <v>2</v>
      </c>
      <c r="J110">
        <v>2</v>
      </c>
      <c r="K110">
        <v>2</v>
      </c>
      <c r="L110">
        <v>2</v>
      </c>
      <c r="M110">
        <v>2</v>
      </c>
      <c r="N110">
        <v>2</v>
      </c>
      <c r="O110">
        <v>2</v>
      </c>
      <c r="P110">
        <v>2</v>
      </c>
      <c r="Q110">
        <v>2</v>
      </c>
      <c r="R110">
        <v>2</v>
      </c>
      <c r="S110">
        <v>2</v>
      </c>
      <c r="T110">
        <v>2</v>
      </c>
      <c r="U110">
        <v>2</v>
      </c>
      <c r="V110">
        <v>2</v>
      </c>
      <c r="W110">
        <v>2</v>
      </c>
      <c r="X110">
        <v>2</v>
      </c>
      <c r="Y110">
        <v>2</v>
      </c>
      <c r="Z110">
        <v>2</v>
      </c>
      <c r="AA110">
        <v>2</v>
      </c>
      <c r="AB110">
        <v>2</v>
      </c>
      <c r="AC110">
        <v>2</v>
      </c>
      <c r="AD110">
        <v>2</v>
      </c>
      <c r="AE110">
        <v>2</v>
      </c>
      <c r="AF110">
        <v>2</v>
      </c>
    </row>
    <row r="111" spans="1:32" ht="43.2" x14ac:dyDescent="0.3">
      <c r="A111">
        <v>1071</v>
      </c>
      <c r="B111" s="341" t="s">
        <v>934</v>
      </c>
      <c r="D111">
        <v>0</v>
      </c>
      <c r="E111">
        <v>8473025</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4874450</v>
      </c>
      <c r="AA111">
        <v>0</v>
      </c>
      <c r="AB111">
        <v>0</v>
      </c>
      <c r="AC111">
        <v>0</v>
      </c>
      <c r="AD111">
        <v>0</v>
      </c>
      <c r="AE111">
        <v>0</v>
      </c>
      <c r="AF111">
        <v>0</v>
      </c>
    </row>
    <row r="112" spans="1:32" x14ac:dyDescent="0.3">
      <c r="A112">
        <v>1072</v>
      </c>
      <c r="B112" s="341" t="s">
        <v>804</v>
      </c>
      <c r="D112">
        <v>0</v>
      </c>
      <c r="E112">
        <v>35037317</v>
      </c>
      <c r="F112">
        <v>368469</v>
      </c>
      <c r="G112">
        <v>2950084</v>
      </c>
      <c r="H112">
        <v>0</v>
      </c>
      <c r="I112">
        <v>0</v>
      </c>
      <c r="J112">
        <v>1729576</v>
      </c>
      <c r="K112">
        <v>1312664</v>
      </c>
      <c r="L112">
        <v>1894917</v>
      </c>
      <c r="M112">
        <v>0</v>
      </c>
      <c r="N112">
        <v>3157610</v>
      </c>
      <c r="O112">
        <v>0</v>
      </c>
      <c r="P112">
        <v>285083</v>
      </c>
      <c r="Q112">
        <v>0</v>
      </c>
      <c r="R112">
        <v>1694582</v>
      </c>
      <c r="S112">
        <v>1423361</v>
      </c>
      <c r="T112">
        <v>837661</v>
      </c>
      <c r="U112">
        <v>0</v>
      </c>
      <c r="V112">
        <v>0</v>
      </c>
      <c r="W112">
        <v>19678292</v>
      </c>
      <c r="X112">
        <v>0</v>
      </c>
      <c r="Y112">
        <v>8732006</v>
      </c>
      <c r="Z112">
        <v>188059163</v>
      </c>
      <c r="AA112">
        <v>1149962</v>
      </c>
      <c r="AB112">
        <v>3635512</v>
      </c>
      <c r="AC112">
        <v>4915666</v>
      </c>
      <c r="AD112">
        <v>2502902</v>
      </c>
      <c r="AE112">
        <v>0</v>
      </c>
      <c r="AF112">
        <v>246941</v>
      </c>
    </row>
    <row r="113" spans="1:32" x14ac:dyDescent="0.3">
      <c r="A113">
        <v>1073</v>
      </c>
      <c r="B113" s="341" t="s">
        <v>805</v>
      </c>
      <c r="D113">
        <v>0</v>
      </c>
      <c r="E113">
        <v>8252443</v>
      </c>
      <c r="F113">
        <v>263892</v>
      </c>
      <c r="G113">
        <v>494349</v>
      </c>
      <c r="H113">
        <v>0</v>
      </c>
      <c r="I113">
        <v>0</v>
      </c>
      <c r="J113">
        <v>318765</v>
      </c>
      <c r="K113">
        <v>736554</v>
      </c>
      <c r="L113">
        <v>312302</v>
      </c>
      <c r="M113">
        <v>0</v>
      </c>
      <c r="N113">
        <v>393162</v>
      </c>
      <c r="O113">
        <v>0</v>
      </c>
      <c r="P113">
        <v>41551</v>
      </c>
      <c r="Q113">
        <v>0</v>
      </c>
      <c r="R113">
        <v>540210</v>
      </c>
      <c r="S113">
        <v>588755</v>
      </c>
      <c r="T113">
        <v>808911</v>
      </c>
      <c r="U113">
        <v>0</v>
      </c>
      <c r="V113">
        <v>0</v>
      </c>
      <c r="W113">
        <v>8322883</v>
      </c>
      <c r="X113">
        <v>0</v>
      </c>
      <c r="Y113">
        <v>3215578</v>
      </c>
      <c r="Z113">
        <v>59658579</v>
      </c>
      <c r="AA113">
        <v>608097</v>
      </c>
      <c r="AB113">
        <v>631951</v>
      </c>
      <c r="AC113">
        <v>1264862</v>
      </c>
      <c r="AD113">
        <v>739929</v>
      </c>
      <c r="AE113">
        <v>0</v>
      </c>
      <c r="AF113">
        <v>170917</v>
      </c>
    </row>
    <row r="114" spans="1:32" ht="28.8" x14ac:dyDescent="0.3">
      <c r="A114">
        <v>1074</v>
      </c>
      <c r="B114" s="341" t="s">
        <v>935</v>
      </c>
      <c r="D114">
        <v>0</v>
      </c>
      <c r="E114">
        <v>1345000</v>
      </c>
      <c r="F114">
        <v>0</v>
      </c>
      <c r="G114">
        <v>7637</v>
      </c>
      <c r="H114">
        <v>0</v>
      </c>
      <c r="I114">
        <v>0</v>
      </c>
      <c r="J114">
        <v>0</v>
      </c>
      <c r="K114">
        <v>0</v>
      </c>
      <c r="L114">
        <v>0</v>
      </c>
      <c r="M114">
        <v>0</v>
      </c>
      <c r="N114">
        <v>0</v>
      </c>
      <c r="O114">
        <v>0</v>
      </c>
      <c r="P114">
        <v>0</v>
      </c>
      <c r="Q114">
        <v>0</v>
      </c>
      <c r="R114">
        <v>0</v>
      </c>
      <c r="S114">
        <v>61352</v>
      </c>
      <c r="T114">
        <v>0</v>
      </c>
      <c r="U114">
        <v>0</v>
      </c>
      <c r="V114">
        <v>0</v>
      </c>
      <c r="W114">
        <v>2135000</v>
      </c>
      <c r="X114">
        <v>0</v>
      </c>
      <c r="Y114">
        <v>54937</v>
      </c>
      <c r="Z114">
        <v>25065000</v>
      </c>
      <c r="AA114">
        <v>34225</v>
      </c>
      <c r="AB114">
        <v>3100</v>
      </c>
      <c r="AC114">
        <v>352533</v>
      </c>
      <c r="AD114">
        <v>0</v>
      </c>
      <c r="AE114">
        <v>0</v>
      </c>
      <c r="AF114">
        <v>0</v>
      </c>
    </row>
    <row r="115" spans="1:32" ht="57.6" x14ac:dyDescent="0.3">
      <c r="A115">
        <v>1078</v>
      </c>
      <c r="B115" s="341" t="s">
        <v>936</v>
      </c>
      <c r="D115">
        <v>3</v>
      </c>
      <c r="E115">
        <v>3</v>
      </c>
      <c r="F115">
        <v>3</v>
      </c>
      <c r="G115">
        <v>3</v>
      </c>
      <c r="H115">
        <v>3</v>
      </c>
      <c r="I115">
        <v>3</v>
      </c>
      <c r="J115">
        <v>3</v>
      </c>
      <c r="K115">
        <v>3</v>
      </c>
      <c r="L115">
        <v>3</v>
      </c>
      <c r="M115">
        <v>3</v>
      </c>
      <c r="N115">
        <v>3</v>
      </c>
      <c r="O115">
        <v>3</v>
      </c>
      <c r="P115">
        <v>3</v>
      </c>
      <c r="Q115">
        <v>3</v>
      </c>
      <c r="R115">
        <v>3</v>
      </c>
      <c r="S115">
        <v>3</v>
      </c>
      <c r="T115">
        <v>3</v>
      </c>
      <c r="U115">
        <v>3</v>
      </c>
      <c r="V115">
        <v>3</v>
      </c>
      <c r="W115">
        <v>3</v>
      </c>
      <c r="X115">
        <v>3</v>
      </c>
      <c r="Y115">
        <v>3</v>
      </c>
      <c r="Z115">
        <v>3</v>
      </c>
      <c r="AA115">
        <v>3</v>
      </c>
      <c r="AB115">
        <v>3</v>
      </c>
      <c r="AC115">
        <v>3</v>
      </c>
      <c r="AD115">
        <v>3</v>
      </c>
      <c r="AE115">
        <v>3</v>
      </c>
      <c r="AF115">
        <v>3</v>
      </c>
    </row>
    <row r="116" spans="1:32" ht="43.2" x14ac:dyDescent="0.3">
      <c r="A116">
        <v>1079</v>
      </c>
      <c r="B116" s="341" t="s">
        <v>820</v>
      </c>
      <c r="D116" t="s">
        <v>853</v>
      </c>
      <c r="E116" t="s">
        <v>937</v>
      </c>
      <c r="F116" t="s">
        <v>855</v>
      </c>
      <c r="G116" t="s">
        <v>938</v>
      </c>
      <c r="H116" t="s">
        <v>857</v>
      </c>
      <c r="I116" t="s">
        <v>858</v>
      </c>
      <c r="J116" t="s">
        <v>859</v>
      </c>
      <c r="K116" t="s">
        <v>872</v>
      </c>
      <c r="L116" t="s">
        <v>865</v>
      </c>
      <c r="M116" t="s">
        <v>855</v>
      </c>
      <c r="N116" t="s">
        <v>855</v>
      </c>
      <c r="O116" t="s">
        <v>939</v>
      </c>
      <c r="P116" t="s">
        <v>940</v>
      </c>
      <c r="Q116" t="s">
        <v>859</v>
      </c>
      <c r="R116" t="s">
        <v>864</v>
      </c>
      <c r="S116" t="s">
        <v>865</v>
      </c>
      <c r="T116" t="s">
        <v>941</v>
      </c>
      <c r="U116" t="s">
        <v>904</v>
      </c>
      <c r="V116" t="s">
        <v>867</v>
      </c>
      <c r="W116" t="s">
        <v>942</v>
      </c>
      <c r="X116" t="s">
        <v>943</v>
      </c>
      <c r="Y116" t="s">
        <v>944</v>
      </c>
      <c r="Z116" t="s">
        <v>945</v>
      </c>
      <c r="AA116" t="s">
        <v>946</v>
      </c>
      <c r="AB116" t="s">
        <v>937</v>
      </c>
      <c r="AC116" t="s">
        <v>855</v>
      </c>
      <c r="AD116" t="s">
        <v>873</v>
      </c>
      <c r="AE116" t="s">
        <v>874</v>
      </c>
      <c r="AF116" t="s">
        <v>875</v>
      </c>
    </row>
    <row r="117" spans="1:32" x14ac:dyDescent="0.3">
      <c r="A117">
        <v>9000</v>
      </c>
      <c r="B117" s="341" t="s">
        <v>357</v>
      </c>
      <c r="C117" t="s">
        <v>138</v>
      </c>
      <c r="D117">
        <v>46903883</v>
      </c>
      <c r="E117">
        <v>257109863</v>
      </c>
      <c r="F117">
        <v>2454733</v>
      </c>
      <c r="G117">
        <v>13953894</v>
      </c>
      <c r="H117">
        <v>22068148</v>
      </c>
      <c r="I117">
        <v>83680448</v>
      </c>
      <c r="J117">
        <v>24571397</v>
      </c>
      <c r="K117">
        <v>57007374</v>
      </c>
      <c r="L117">
        <v>43036137</v>
      </c>
      <c r="M117">
        <v>4364412</v>
      </c>
      <c r="N117">
        <v>12506111</v>
      </c>
      <c r="O117">
        <v>1717249</v>
      </c>
      <c r="P117">
        <v>1666741</v>
      </c>
      <c r="Q117">
        <v>39933683</v>
      </c>
      <c r="R117">
        <v>4466561</v>
      </c>
      <c r="S117">
        <v>34840738</v>
      </c>
      <c r="T117">
        <v>4058702</v>
      </c>
      <c r="U117">
        <v>42252287</v>
      </c>
      <c r="V117">
        <v>9952001</v>
      </c>
      <c r="W117">
        <v>317391779</v>
      </c>
      <c r="X117">
        <v>665022729</v>
      </c>
      <c r="Y117">
        <v>78090264</v>
      </c>
      <c r="Z117">
        <v>2577200482</v>
      </c>
      <c r="AA117">
        <v>6213773</v>
      </c>
      <c r="AB117">
        <v>5917477</v>
      </c>
      <c r="AC117">
        <v>41112751</v>
      </c>
      <c r="AD117">
        <v>51886354</v>
      </c>
      <c r="AE117">
        <v>8135362</v>
      </c>
      <c r="AF117">
        <v>3116073</v>
      </c>
    </row>
    <row r="118" spans="1:32" x14ac:dyDescent="0.3">
      <c r="A118">
        <v>9001</v>
      </c>
      <c r="B118" s="341" t="s">
        <v>358</v>
      </c>
      <c r="C118" t="s">
        <v>359</v>
      </c>
      <c r="D118">
        <v>11148028</v>
      </c>
      <c r="E118">
        <v>0</v>
      </c>
      <c r="F118">
        <v>0</v>
      </c>
      <c r="G118">
        <v>0</v>
      </c>
      <c r="H118">
        <v>0</v>
      </c>
      <c r="I118">
        <v>27110973</v>
      </c>
      <c r="J118">
        <v>0</v>
      </c>
      <c r="K118">
        <v>0</v>
      </c>
      <c r="L118">
        <v>0</v>
      </c>
      <c r="M118">
        <v>292586</v>
      </c>
      <c r="N118">
        <v>0</v>
      </c>
      <c r="O118">
        <v>0</v>
      </c>
      <c r="P118">
        <v>0</v>
      </c>
      <c r="Q118">
        <v>0</v>
      </c>
      <c r="R118">
        <v>0</v>
      </c>
      <c r="S118">
        <v>0</v>
      </c>
      <c r="T118">
        <v>0</v>
      </c>
      <c r="U118">
        <v>0</v>
      </c>
      <c r="V118">
        <v>0</v>
      </c>
      <c r="W118">
        <v>0</v>
      </c>
      <c r="X118">
        <v>0</v>
      </c>
      <c r="Y118">
        <v>0</v>
      </c>
      <c r="Z118">
        <v>0</v>
      </c>
      <c r="AA118">
        <v>0</v>
      </c>
      <c r="AB118">
        <v>0</v>
      </c>
      <c r="AC118">
        <v>0</v>
      </c>
      <c r="AD118">
        <v>0</v>
      </c>
      <c r="AE118">
        <v>3379839</v>
      </c>
      <c r="AF118">
        <v>0</v>
      </c>
    </row>
    <row r="119" spans="1:32" x14ac:dyDescent="0.3">
      <c r="A119">
        <v>9002</v>
      </c>
      <c r="B119" s="341" t="s">
        <v>360</v>
      </c>
      <c r="C119" t="s">
        <v>361</v>
      </c>
      <c r="D119">
        <v>50661</v>
      </c>
      <c r="E119">
        <v>0</v>
      </c>
      <c r="F119">
        <v>0</v>
      </c>
      <c r="G119">
        <v>0</v>
      </c>
      <c r="H119">
        <v>0</v>
      </c>
      <c r="I119">
        <v>5094743</v>
      </c>
      <c r="J119">
        <v>0</v>
      </c>
      <c r="K119">
        <v>0</v>
      </c>
      <c r="L119">
        <v>0</v>
      </c>
      <c r="M119">
        <v>7877</v>
      </c>
      <c r="N119">
        <v>0</v>
      </c>
      <c r="O119">
        <v>0</v>
      </c>
      <c r="P119">
        <v>0</v>
      </c>
      <c r="Q119">
        <v>0</v>
      </c>
      <c r="R119">
        <v>0</v>
      </c>
      <c r="S119">
        <v>0</v>
      </c>
      <c r="T119">
        <v>0</v>
      </c>
      <c r="U119">
        <v>0</v>
      </c>
      <c r="V119">
        <v>0</v>
      </c>
      <c r="W119">
        <v>0</v>
      </c>
      <c r="X119">
        <v>0</v>
      </c>
      <c r="Y119">
        <v>0</v>
      </c>
      <c r="Z119">
        <v>0</v>
      </c>
      <c r="AA119">
        <v>0</v>
      </c>
      <c r="AB119">
        <v>0</v>
      </c>
      <c r="AC119">
        <v>0</v>
      </c>
      <c r="AD119">
        <v>0</v>
      </c>
      <c r="AE119">
        <v>676</v>
      </c>
      <c r="AF119">
        <v>0</v>
      </c>
    </row>
    <row r="120" spans="1:32" ht="28.8" x14ac:dyDescent="0.3">
      <c r="A120">
        <v>9003</v>
      </c>
      <c r="B120" s="341" t="s">
        <v>362</v>
      </c>
      <c r="C120" t="s">
        <v>363</v>
      </c>
      <c r="D120">
        <v>50661</v>
      </c>
      <c r="E120">
        <v>0</v>
      </c>
      <c r="F120">
        <v>0</v>
      </c>
      <c r="G120">
        <v>0</v>
      </c>
      <c r="H120">
        <v>0</v>
      </c>
      <c r="I120">
        <v>5094743</v>
      </c>
      <c r="J120">
        <v>0</v>
      </c>
      <c r="K120">
        <v>0</v>
      </c>
      <c r="L120">
        <v>0</v>
      </c>
      <c r="M120">
        <v>84474</v>
      </c>
      <c r="N120">
        <v>0</v>
      </c>
      <c r="O120">
        <v>0</v>
      </c>
      <c r="P120">
        <v>0</v>
      </c>
      <c r="Q120">
        <v>0</v>
      </c>
      <c r="R120">
        <v>0</v>
      </c>
      <c r="S120">
        <v>0</v>
      </c>
      <c r="T120">
        <v>0</v>
      </c>
      <c r="U120">
        <v>0</v>
      </c>
      <c r="V120">
        <v>0</v>
      </c>
      <c r="W120">
        <v>0</v>
      </c>
      <c r="X120">
        <v>0</v>
      </c>
      <c r="Y120">
        <v>0</v>
      </c>
      <c r="Z120">
        <v>0</v>
      </c>
      <c r="AA120">
        <v>0</v>
      </c>
      <c r="AB120">
        <v>0</v>
      </c>
      <c r="AC120">
        <v>0</v>
      </c>
      <c r="AD120">
        <v>0</v>
      </c>
      <c r="AE120">
        <v>676</v>
      </c>
      <c r="AF120">
        <v>0</v>
      </c>
    </row>
    <row r="121" spans="1:32" ht="43.2" x14ac:dyDescent="0.3">
      <c r="A121">
        <v>9004</v>
      </c>
      <c r="B121" s="341" t="s">
        <v>364</v>
      </c>
      <c r="C121" t="s">
        <v>365</v>
      </c>
      <c r="D121" t="s">
        <v>138</v>
      </c>
      <c r="E121" t="s">
        <v>138</v>
      </c>
      <c r="F121" t="s">
        <v>138</v>
      </c>
      <c r="G121" t="s">
        <v>138</v>
      </c>
      <c r="H121" t="s">
        <v>138</v>
      </c>
      <c r="I121" t="s">
        <v>138</v>
      </c>
      <c r="J121" t="s">
        <v>138</v>
      </c>
      <c r="K121" t="s">
        <v>138</v>
      </c>
      <c r="L121" t="s">
        <v>138</v>
      </c>
      <c r="M121" t="s">
        <v>138</v>
      </c>
      <c r="N121" t="s">
        <v>138</v>
      </c>
      <c r="O121" t="s">
        <v>138</v>
      </c>
      <c r="P121" t="s">
        <v>138</v>
      </c>
      <c r="Q121" t="s">
        <v>138</v>
      </c>
      <c r="R121" t="s">
        <v>138</v>
      </c>
      <c r="S121" t="s">
        <v>138</v>
      </c>
      <c r="T121" t="s">
        <v>138</v>
      </c>
      <c r="U121" t="s">
        <v>138</v>
      </c>
      <c r="V121" t="s">
        <v>138</v>
      </c>
      <c r="W121" t="s">
        <v>138</v>
      </c>
      <c r="X121" t="s">
        <v>138</v>
      </c>
      <c r="Y121" t="s">
        <v>138</v>
      </c>
      <c r="Z121" t="s">
        <v>138</v>
      </c>
      <c r="AA121" t="s">
        <v>138</v>
      </c>
      <c r="AB121" t="s">
        <v>138</v>
      </c>
      <c r="AC121" t="s">
        <v>138</v>
      </c>
      <c r="AD121" t="s">
        <v>138</v>
      </c>
      <c r="AE121" t="s">
        <v>138</v>
      </c>
      <c r="AF121" t="s">
        <v>138</v>
      </c>
    </row>
    <row r="122" spans="1:32" x14ac:dyDescent="0.3">
      <c r="A122">
        <v>9005</v>
      </c>
      <c r="B122" s="341" t="s">
        <v>366</v>
      </c>
      <c r="C122" t="s">
        <v>367</v>
      </c>
      <c r="D122">
        <v>349310</v>
      </c>
      <c r="E122">
        <v>0</v>
      </c>
      <c r="F122">
        <v>0</v>
      </c>
      <c r="G122">
        <v>0</v>
      </c>
      <c r="H122">
        <v>0</v>
      </c>
      <c r="I122">
        <v>142574</v>
      </c>
      <c r="J122">
        <v>0</v>
      </c>
      <c r="K122">
        <v>0</v>
      </c>
      <c r="L122">
        <v>0</v>
      </c>
      <c r="M122">
        <v>123483</v>
      </c>
      <c r="N122">
        <v>0</v>
      </c>
      <c r="O122">
        <v>0</v>
      </c>
      <c r="P122">
        <v>0</v>
      </c>
      <c r="Q122">
        <v>0</v>
      </c>
      <c r="R122">
        <v>0</v>
      </c>
      <c r="S122">
        <v>0</v>
      </c>
      <c r="T122">
        <v>0</v>
      </c>
      <c r="U122">
        <v>0</v>
      </c>
      <c r="V122">
        <v>0</v>
      </c>
      <c r="W122">
        <v>0</v>
      </c>
      <c r="X122">
        <v>0</v>
      </c>
      <c r="Y122">
        <v>0</v>
      </c>
      <c r="Z122">
        <v>0</v>
      </c>
      <c r="AA122">
        <v>0</v>
      </c>
      <c r="AB122">
        <v>0</v>
      </c>
      <c r="AC122">
        <v>0</v>
      </c>
      <c r="AD122">
        <v>0</v>
      </c>
      <c r="AE122">
        <v>86037</v>
      </c>
      <c r="AF122">
        <v>0</v>
      </c>
    </row>
    <row r="123" spans="1:32" x14ac:dyDescent="0.3">
      <c r="A123">
        <v>9006</v>
      </c>
      <c r="B123" s="341" t="s">
        <v>368</v>
      </c>
      <c r="C123" t="s">
        <v>369</v>
      </c>
      <c r="D123">
        <v>220985</v>
      </c>
      <c r="E123">
        <v>0</v>
      </c>
      <c r="F123">
        <v>0</v>
      </c>
      <c r="G123">
        <v>0</v>
      </c>
      <c r="H123">
        <v>0</v>
      </c>
      <c r="I123">
        <v>702714</v>
      </c>
      <c r="J123">
        <v>0</v>
      </c>
      <c r="K123">
        <v>0</v>
      </c>
      <c r="L123">
        <v>0</v>
      </c>
      <c r="M123">
        <v>608471</v>
      </c>
      <c r="N123">
        <v>0</v>
      </c>
      <c r="O123">
        <v>0</v>
      </c>
      <c r="P123">
        <v>0</v>
      </c>
      <c r="Q123">
        <v>0</v>
      </c>
      <c r="R123">
        <v>0</v>
      </c>
      <c r="S123">
        <v>0</v>
      </c>
      <c r="T123">
        <v>0</v>
      </c>
      <c r="U123">
        <v>0</v>
      </c>
      <c r="V123">
        <v>0</v>
      </c>
      <c r="W123">
        <v>0</v>
      </c>
      <c r="X123">
        <v>0</v>
      </c>
      <c r="Y123">
        <v>0</v>
      </c>
      <c r="Z123">
        <v>0</v>
      </c>
      <c r="AA123">
        <v>0</v>
      </c>
      <c r="AB123">
        <v>0</v>
      </c>
      <c r="AC123">
        <v>0</v>
      </c>
      <c r="AD123">
        <v>0</v>
      </c>
      <c r="AE123">
        <v>30424</v>
      </c>
      <c r="AF123">
        <v>0</v>
      </c>
    </row>
    <row r="124" spans="1:32" ht="28.8" x14ac:dyDescent="0.3">
      <c r="A124">
        <v>9007</v>
      </c>
      <c r="B124" s="747" t="s">
        <v>567</v>
      </c>
      <c r="C124" t="s">
        <v>370</v>
      </c>
      <c r="D124">
        <v>1.5807</v>
      </c>
      <c r="E124">
        <v>0</v>
      </c>
      <c r="F124">
        <v>0</v>
      </c>
      <c r="G124">
        <v>0</v>
      </c>
      <c r="H124">
        <v>0</v>
      </c>
      <c r="I124">
        <v>0.2029</v>
      </c>
      <c r="J124">
        <v>0</v>
      </c>
      <c r="K124">
        <v>0</v>
      </c>
      <c r="L124">
        <v>0</v>
      </c>
      <c r="M124">
        <v>0.2029</v>
      </c>
      <c r="N124">
        <v>0</v>
      </c>
      <c r="O124">
        <v>0</v>
      </c>
      <c r="P124">
        <v>0</v>
      </c>
      <c r="Q124">
        <v>0</v>
      </c>
      <c r="R124">
        <v>0</v>
      </c>
      <c r="S124">
        <v>0</v>
      </c>
      <c r="T124">
        <v>0</v>
      </c>
      <c r="U124">
        <v>0</v>
      </c>
      <c r="V124">
        <v>0</v>
      </c>
      <c r="W124">
        <v>0</v>
      </c>
      <c r="X124">
        <v>0</v>
      </c>
      <c r="Y124">
        <v>0</v>
      </c>
      <c r="Z124">
        <v>0</v>
      </c>
      <c r="AA124">
        <v>0</v>
      </c>
      <c r="AB124">
        <v>0</v>
      </c>
      <c r="AC124">
        <v>0</v>
      </c>
      <c r="AD124">
        <v>0</v>
      </c>
      <c r="AE124">
        <v>2.8279000000000001</v>
      </c>
      <c r="AF124">
        <v>0</v>
      </c>
    </row>
    <row r="125" spans="1:32" x14ac:dyDescent="0.3">
      <c r="A125">
        <v>9008</v>
      </c>
      <c r="B125" s="370" t="s">
        <v>371</v>
      </c>
      <c r="C125" t="s">
        <v>138</v>
      </c>
      <c r="D125">
        <v>0</v>
      </c>
      <c r="E125">
        <v>16.97</v>
      </c>
      <c r="F125">
        <v>0</v>
      </c>
      <c r="G125">
        <v>5.87</v>
      </c>
      <c r="H125">
        <v>3.39</v>
      </c>
      <c r="I125">
        <v>0</v>
      </c>
      <c r="J125">
        <v>43.3</v>
      </c>
      <c r="K125">
        <v>2.79</v>
      </c>
      <c r="L125">
        <v>1.27</v>
      </c>
      <c r="M125">
        <v>0</v>
      </c>
      <c r="N125">
        <v>43.47</v>
      </c>
      <c r="O125">
        <v>14.42</v>
      </c>
      <c r="P125">
        <v>272.8</v>
      </c>
      <c r="Q125">
        <v>0.32</v>
      </c>
      <c r="R125">
        <v>1.5</v>
      </c>
      <c r="S125">
        <v>0.49</v>
      </c>
      <c r="T125">
        <v>153.38</v>
      </c>
      <c r="U125">
        <v>3.13</v>
      </c>
      <c r="V125">
        <v>2.2400000000000002</v>
      </c>
      <c r="W125">
        <v>7.56</v>
      </c>
      <c r="X125">
        <v>1.53</v>
      </c>
      <c r="Y125">
        <v>4.51</v>
      </c>
      <c r="Z125">
        <v>7.25</v>
      </c>
      <c r="AA125">
        <v>11.15</v>
      </c>
      <c r="AB125">
        <v>10.56</v>
      </c>
      <c r="AC125">
        <v>1.87</v>
      </c>
      <c r="AD125">
        <v>115.06</v>
      </c>
      <c r="AE125">
        <v>0</v>
      </c>
      <c r="AF125">
        <v>17.82</v>
      </c>
    </row>
    <row r="126" spans="1:32" ht="28.8" x14ac:dyDescent="0.3">
      <c r="A126">
        <v>9010</v>
      </c>
      <c r="B126" s="341" t="s">
        <v>372</v>
      </c>
      <c r="C126" t="s">
        <v>373</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row>
    <row r="127" spans="1:32" ht="43.2" x14ac:dyDescent="0.3">
      <c r="A127">
        <v>9011</v>
      </c>
      <c r="B127" s="341" t="s">
        <v>765</v>
      </c>
      <c r="C127" t="s">
        <v>374</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row>
    <row r="128" spans="1:32" ht="43.2" x14ac:dyDescent="0.3">
      <c r="A128">
        <v>9012</v>
      </c>
      <c r="B128" s="341" t="s">
        <v>766</v>
      </c>
      <c r="C128" t="s">
        <v>374</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row>
    <row r="129" spans="1:32" x14ac:dyDescent="0.3">
      <c r="A129">
        <v>9013</v>
      </c>
      <c r="B129" s="341" t="s">
        <v>375</v>
      </c>
      <c r="C129" t="s">
        <v>376</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row>
    <row r="130" spans="1:32" ht="28.8" x14ac:dyDescent="0.3">
      <c r="A130">
        <v>9014</v>
      </c>
      <c r="B130" s="341" t="s">
        <v>377</v>
      </c>
      <c r="C130" t="s">
        <v>378</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row>
    <row r="131" spans="1:32" ht="43.2" x14ac:dyDescent="0.3">
      <c r="A131">
        <v>9015</v>
      </c>
      <c r="B131" s="341" t="s">
        <v>767</v>
      </c>
      <c r="C131" t="s">
        <v>138</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row>
    <row r="132" spans="1:32" ht="43.2" x14ac:dyDescent="0.3">
      <c r="A132">
        <v>9016</v>
      </c>
      <c r="B132" s="341" t="s">
        <v>768</v>
      </c>
      <c r="C132" t="s">
        <v>138</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row>
    <row r="133" spans="1:32" x14ac:dyDescent="0.3">
      <c r="A133">
        <v>9017</v>
      </c>
      <c r="B133" s="341" t="s">
        <v>379</v>
      </c>
      <c r="C133" t="s">
        <v>380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row>
    <row r="134" spans="1:32" ht="43.2" x14ac:dyDescent="0.3">
      <c r="A134">
        <v>9018</v>
      </c>
      <c r="B134" s="341" t="s">
        <v>381</v>
      </c>
      <c r="C134" t="s">
        <v>382</v>
      </c>
      <c r="D134">
        <v>47104</v>
      </c>
      <c r="E134">
        <v>0</v>
      </c>
      <c r="F134">
        <v>0</v>
      </c>
      <c r="G134">
        <v>0</v>
      </c>
      <c r="H134">
        <v>0</v>
      </c>
      <c r="I134">
        <v>5094743</v>
      </c>
      <c r="J134">
        <v>0</v>
      </c>
      <c r="K134">
        <v>0</v>
      </c>
      <c r="L134">
        <v>0</v>
      </c>
      <c r="M134">
        <v>5487</v>
      </c>
      <c r="N134">
        <v>0</v>
      </c>
      <c r="O134">
        <v>0</v>
      </c>
      <c r="P134">
        <v>0</v>
      </c>
      <c r="Q134">
        <v>0</v>
      </c>
      <c r="R134">
        <v>0</v>
      </c>
      <c r="S134">
        <v>0</v>
      </c>
      <c r="T134">
        <v>0</v>
      </c>
      <c r="U134">
        <v>0</v>
      </c>
      <c r="V134">
        <v>0</v>
      </c>
      <c r="W134">
        <v>0</v>
      </c>
      <c r="X134">
        <v>0</v>
      </c>
      <c r="Y134">
        <v>0</v>
      </c>
      <c r="Z134">
        <v>0</v>
      </c>
      <c r="AA134">
        <v>0</v>
      </c>
      <c r="AB134">
        <v>0</v>
      </c>
      <c r="AC134">
        <v>0</v>
      </c>
      <c r="AD134">
        <v>0</v>
      </c>
      <c r="AE134">
        <v>676</v>
      </c>
      <c r="AF134">
        <v>0</v>
      </c>
    </row>
    <row r="135" spans="1:32" x14ac:dyDescent="0.3">
      <c r="A135">
        <v>9019</v>
      </c>
      <c r="B135" s="341" t="s">
        <v>383</v>
      </c>
      <c r="C135" t="s">
        <v>384</v>
      </c>
      <c r="D135">
        <v>47104</v>
      </c>
      <c r="E135">
        <v>0</v>
      </c>
      <c r="F135">
        <v>0</v>
      </c>
      <c r="G135">
        <v>0</v>
      </c>
      <c r="H135">
        <v>0</v>
      </c>
      <c r="I135">
        <v>5094743</v>
      </c>
      <c r="J135">
        <v>0</v>
      </c>
      <c r="K135">
        <v>0</v>
      </c>
      <c r="L135">
        <v>0</v>
      </c>
      <c r="M135">
        <v>5487</v>
      </c>
      <c r="N135">
        <v>0</v>
      </c>
      <c r="O135">
        <v>0</v>
      </c>
      <c r="P135">
        <v>0</v>
      </c>
      <c r="Q135">
        <v>0</v>
      </c>
      <c r="R135">
        <v>0</v>
      </c>
      <c r="S135">
        <v>0</v>
      </c>
      <c r="T135">
        <v>0</v>
      </c>
      <c r="U135">
        <v>0</v>
      </c>
      <c r="V135">
        <v>0</v>
      </c>
      <c r="W135">
        <v>0</v>
      </c>
      <c r="X135">
        <v>0</v>
      </c>
      <c r="Y135">
        <v>0</v>
      </c>
      <c r="Z135">
        <v>0</v>
      </c>
      <c r="AA135">
        <v>0</v>
      </c>
      <c r="AB135">
        <v>0</v>
      </c>
      <c r="AC135">
        <v>0</v>
      </c>
      <c r="AD135">
        <v>0</v>
      </c>
      <c r="AE135">
        <v>676</v>
      </c>
      <c r="AF135">
        <v>0</v>
      </c>
    </row>
    <row r="139" spans="1:32" x14ac:dyDescent="0.3">
      <c r="A139">
        <f>A25</f>
        <v>336</v>
      </c>
      <c r="B139" s="125" t="str">
        <f t="shared" ref="B139:AF139" si="0">B25</f>
        <v>Gov - Select Current Liabilities</v>
      </c>
      <c r="C139" s="125">
        <f t="shared" si="0"/>
        <v>0</v>
      </c>
      <c r="D139" s="125">
        <f t="shared" si="0"/>
        <v>47104</v>
      </c>
      <c r="E139" s="125">
        <f t="shared" si="0"/>
        <v>0</v>
      </c>
      <c r="F139" s="125">
        <f t="shared" si="0"/>
        <v>0</v>
      </c>
      <c r="G139" s="125">
        <f t="shared" si="0"/>
        <v>0</v>
      </c>
      <c r="H139" s="125">
        <f t="shared" si="0"/>
        <v>0</v>
      </c>
      <c r="I139" s="125">
        <f t="shared" si="0"/>
        <v>5094743</v>
      </c>
      <c r="J139" s="125">
        <f t="shared" si="0"/>
        <v>0</v>
      </c>
      <c r="K139" s="125">
        <f t="shared" si="0"/>
        <v>0</v>
      </c>
      <c r="L139" s="125">
        <f t="shared" si="0"/>
        <v>0</v>
      </c>
      <c r="M139" s="125">
        <f t="shared" si="0"/>
        <v>5487</v>
      </c>
      <c r="N139" s="125">
        <f t="shared" si="0"/>
        <v>0</v>
      </c>
      <c r="O139" s="125">
        <f t="shared" si="0"/>
        <v>0</v>
      </c>
      <c r="P139" s="125">
        <f t="shared" si="0"/>
        <v>0</v>
      </c>
      <c r="Q139" s="125">
        <f t="shared" si="0"/>
        <v>0</v>
      </c>
      <c r="R139" s="125">
        <f t="shared" si="0"/>
        <v>0</v>
      </c>
      <c r="S139" s="125">
        <f t="shared" si="0"/>
        <v>0</v>
      </c>
      <c r="T139" s="125">
        <f t="shared" si="0"/>
        <v>0</v>
      </c>
      <c r="U139" s="125">
        <f t="shared" si="0"/>
        <v>0</v>
      </c>
      <c r="V139" s="125">
        <f t="shared" si="0"/>
        <v>0</v>
      </c>
      <c r="W139" s="125">
        <f t="shared" si="0"/>
        <v>0</v>
      </c>
      <c r="X139" s="125">
        <f t="shared" si="0"/>
        <v>0</v>
      </c>
      <c r="Y139" s="125">
        <f t="shared" si="0"/>
        <v>0</v>
      </c>
      <c r="Z139" s="125">
        <f t="shared" si="0"/>
        <v>0</v>
      </c>
      <c r="AA139" s="125">
        <f t="shared" si="0"/>
        <v>0</v>
      </c>
      <c r="AB139" s="125">
        <f t="shared" si="0"/>
        <v>0</v>
      </c>
      <c r="AC139" s="125">
        <f t="shared" si="0"/>
        <v>0</v>
      </c>
      <c r="AD139" s="125">
        <f t="shared" si="0"/>
        <v>0</v>
      </c>
      <c r="AE139" s="125">
        <f t="shared" si="0"/>
        <v>676</v>
      </c>
      <c r="AF139" s="125">
        <f t="shared" si="0"/>
        <v>0</v>
      </c>
    </row>
    <row r="140" spans="1:32" x14ac:dyDescent="0.3">
      <c r="A140">
        <f>A53</f>
        <v>554</v>
      </c>
      <c r="B140" s="125" t="str">
        <f t="shared" ref="B140:AF143" si="1">B53</f>
        <v>Single Audit Only - total amount of federal awards and grants expended as found on SEFSA</v>
      </c>
      <c r="C140" s="125">
        <f t="shared" si="1"/>
        <v>0</v>
      </c>
      <c r="D140" s="125">
        <f t="shared" si="1"/>
        <v>350722</v>
      </c>
      <c r="E140" s="125">
        <f t="shared" si="1"/>
        <v>23753767</v>
      </c>
      <c r="F140" s="125">
        <f t="shared" si="1"/>
        <v>0</v>
      </c>
      <c r="G140" s="125">
        <f t="shared" si="1"/>
        <v>0</v>
      </c>
      <c r="H140" s="125">
        <f t="shared" si="1"/>
        <v>81479</v>
      </c>
      <c r="I140" s="125">
        <f t="shared" si="1"/>
        <v>920873</v>
      </c>
      <c r="J140" s="125">
        <f t="shared" si="1"/>
        <v>0</v>
      </c>
      <c r="K140" s="125">
        <f t="shared" si="1"/>
        <v>240751</v>
      </c>
      <c r="L140" s="125">
        <f t="shared" si="1"/>
        <v>87235</v>
      </c>
      <c r="M140" s="125">
        <f t="shared" si="1"/>
        <v>0</v>
      </c>
      <c r="N140" s="125">
        <f t="shared" si="1"/>
        <v>12924</v>
      </c>
      <c r="O140" s="125">
        <f t="shared" si="1"/>
        <v>0</v>
      </c>
      <c r="P140" s="125">
        <f t="shared" si="1"/>
        <v>0</v>
      </c>
      <c r="Q140" s="125">
        <f t="shared" si="1"/>
        <v>44951</v>
      </c>
      <c r="R140" s="125">
        <f t="shared" si="1"/>
        <v>0</v>
      </c>
      <c r="S140" s="125">
        <f t="shared" si="1"/>
        <v>173255</v>
      </c>
      <c r="T140" s="125">
        <f t="shared" si="1"/>
        <v>0</v>
      </c>
      <c r="U140" s="125">
        <f t="shared" si="1"/>
        <v>325405</v>
      </c>
      <c r="V140" s="125">
        <f t="shared" si="1"/>
        <v>0</v>
      </c>
      <c r="W140" s="125">
        <f t="shared" si="1"/>
        <v>15282574</v>
      </c>
      <c r="X140" s="125">
        <f t="shared" si="1"/>
        <v>21330592</v>
      </c>
      <c r="Y140" s="125">
        <f t="shared" si="1"/>
        <v>12397161</v>
      </c>
      <c r="Z140" s="125">
        <f t="shared" si="1"/>
        <v>26302929</v>
      </c>
      <c r="AA140" s="125">
        <f t="shared" si="1"/>
        <v>0</v>
      </c>
      <c r="AB140" s="125">
        <f t="shared" si="1"/>
        <v>0</v>
      </c>
      <c r="AC140" s="125">
        <f t="shared" si="1"/>
        <v>167555</v>
      </c>
      <c r="AD140" s="125">
        <f t="shared" si="1"/>
        <v>419001</v>
      </c>
      <c r="AE140" s="125">
        <f t="shared" si="1"/>
        <v>0</v>
      </c>
      <c r="AF140" s="125">
        <f t="shared" si="1"/>
        <v>0</v>
      </c>
    </row>
    <row r="141" spans="1:32" x14ac:dyDescent="0.3">
      <c r="A141" s="125">
        <f t="shared" ref="A141:P143" si="2">A54</f>
        <v>555</v>
      </c>
      <c r="B141" s="125" t="str">
        <f t="shared" si="2"/>
        <v>Single Audit Only - Total amount of federal awards and grants that were audited as major as found on SEFSA</v>
      </c>
      <c r="C141" s="125">
        <f t="shared" si="2"/>
        <v>0</v>
      </c>
      <c r="D141" s="125">
        <f t="shared" si="2"/>
        <v>0</v>
      </c>
      <c r="E141" s="125">
        <f t="shared" si="2"/>
        <v>23093777</v>
      </c>
      <c r="F141" s="125">
        <f t="shared" si="2"/>
        <v>0</v>
      </c>
      <c r="G141" s="125">
        <f t="shared" si="2"/>
        <v>0</v>
      </c>
      <c r="H141" s="125">
        <f t="shared" si="2"/>
        <v>0</v>
      </c>
      <c r="I141" s="125">
        <f t="shared" si="2"/>
        <v>655366</v>
      </c>
      <c r="J141" s="125">
        <f t="shared" si="2"/>
        <v>0</v>
      </c>
      <c r="K141" s="125">
        <f t="shared" si="2"/>
        <v>0</v>
      </c>
      <c r="L141" s="125">
        <f t="shared" si="2"/>
        <v>0</v>
      </c>
      <c r="M141" s="125">
        <f t="shared" si="2"/>
        <v>0</v>
      </c>
      <c r="N141" s="125">
        <f t="shared" si="2"/>
        <v>0</v>
      </c>
      <c r="O141" s="125">
        <f t="shared" si="2"/>
        <v>0</v>
      </c>
      <c r="P141" s="125">
        <f t="shared" si="2"/>
        <v>0</v>
      </c>
      <c r="Q141" s="125">
        <f t="shared" si="1"/>
        <v>0</v>
      </c>
      <c r="R141" s="125">
        <f t="shared" si="1"/>
        <v>0</v>
      </c>
      <c r="S141" s="125">
        <f t="shared" si="1"/>
        <v>0</v>
      </c>
      <c r="T141" s="125">
        <f t="shared" si="1"/>
        <v>0</v>
      </c>
      <c r="U141" s="125">
        <f t="shared" si="1"/>
        <v>0</v>
      </c>
      <c r="V141" s="125">
        <f t="shared" si="1"/>
        <v>0</v>
      </c>
      <c r="W141" s="125">
        <f t="shared" si="1"/>
        <v>14990184</v>
      </c>
      <c r="X141" s="125">
        <f t="shared" si="1"/>
        <v>21060392</v>
      </c>
      <c r="Y141" s="125">
        <f t="shared" si="1"/>
        <v>12397161</v>
      </c>
      <c r="Z141" s="125">
        <f t="shared" si="1"/>
        <v>25561614</v>
      </c>
      <c r="AA141" s="125">
        <f t="shared" si="1"/>
        <v>0</v>
      </c>
      <c r="AB141" s="125">
        <f t="shared" si="1"/>
        <v>0</v>
      </c>
      <c r="AC141" s="125">
        <f t="shared" si="1"/>
        <v>0</v>
      </c>
      <c r="AD141" s="125">
        <f t="shared" si="1"/>
        <v>0</v>
      </c>
      <c r="AE141" s="125">
        <f t="shared" si="1"/>
        <v>0</v>
      </c>
      <c r="AF141" s="125">
        <f t="shared" si="1"/>
        <v>0</v>
      </c>
    </row>
    <row r="142" spans="1:32" x14ac:dyDescent="0.3">
      <c r="A142" s="125">
        <f t="shared" si="2"/>
        <v>556</v>
      </c>
      <c r="B142" s="125" t="str">
        <f t="shared" si="1"/>
        <v>Single Audit Only - total amount of state awards and grants expended as found on SEFSA</v>
      </c>
      <c r="C142" s="125">
        <f t="shared" si="1"/>
        <v>0</v>
      </c>
      <c r="D142" s="125">
        <f t="shared" si="1"/>
        <v>2127966</v>
      </c>
      <c r="E142" s="125">
        <f t="shared" si="1"/>
        <v>7342899</v>
      </c>
      <c r="F142" s="125">
        <f t="shared" si="1"/>
        <v>0</v>
      </c>
      <c r="G142" s="125">
        <f t="shared" si="1"/>
        <v>0</v>
      </c>
      <c r="H142" s="125">
        <f t="shared" si="1"/>
        <v>1418916</v>
      </c>
      <c r="I142" s="125">
        <f t="shared" si="1"/>
        <v>616474</v>
      </c>
      <c r="J142" s="125">
        <f t="shared" si="1"/>
        <v>0</v>
      </c>
      <c r="K142" s="125">
        <f t="shared" si="1"/>
        <v>9845369</v>
      </c>
      <c r="L142" s="125">
        <f t="shared" si="1"/>
        <v>849749</v>
      </c>
      <c r="M142" s="125">
        <f t="shared" si="1"/>
        <v>0</v>
      </c>
      <c r="N142" s="125">
        <f t="shared" si="1"/>
        <v>1714410</v>
      </c>
      <c r="O142" s="125">
        <f t="shared" si="1"/>
        <v>0</v>
      </c>
      <c r="P142" s="125">
        <f t="shared" si="1"/>
        <v>0</v>
      </c>
      <c r="Q142" s="125">
        <f t="shared" si="1"/>
        <v>6760996</v>
      </c>
      <c r="R142" s="125">
        <f t="shared" si="1"/>
        <v>0</v>
      </c>
      <c r="S142" s="125">
        <f t="shared" si="1"/>
        <v>7129569</v>
      </c>
      <c r="T142" s="125">
        <f t="shared" si="1"/>
        <v>0</v>
      </c>
      <c r="U142" s="125">
        <f t="shared" si="1"/>
        <v>4345286</v>
      </c>
      <c r="V142" s="125">
        <f t="shared" si="1"/>
        <v>0</v>
      </c>
      <c r="W142" s="125">
        <f t="shared" si="1"/>
        <v>6532680</v>
      </c>
      <c r="X142" s="125">
        <f t="shared" si="1"/>
        <v>39517948</v>
      </c>
      <c r="Y142" s="125">
        <f t="shared" si="1"/>
        <v>1119190</v>
      </c>
      <c r="Z142" s="125">
        <f t="shared" si="1"/>
        <v>12518138</v>
      </c>
      <c r="AA142" s="125">
        <f t="shared" si="1"/>
        <v>0</v>
      </c>
      <c r="AB142" s="125">
        <f t="shared" si="1"/>
        <v>0</v>
      </c>
      <c r="AC142" s="125">
        <f t="shared" si="1"/>
        <v>4311614</v>
      </c>
      <c r="AD142" s="125">
        <f t="shared" si="1"/>
        <v>949720</v>
      </c>
      <c r="AE142" s="125">
        <f t="shared" si="1"/>
        <v>0</v>
      </c>
      <c r="AF142" s="125">
        <f t="shared" si="1"/>
        <v>0</v>
      </c>
    </row>
    <row r="143" spans="1:32" x14ac:dyDescent="0.3">
      <c r="A143" s="125">
        <f t="shared" si="2"/>
        <v>557</v>
      </c>
      <c r="B143" s="125" t="str">
        <f t="shared" si="1"/>
        <v>Single Audit Only - Total amount of state awards and grants that were audited as major as found on SEFSA</v>
      </c>
      <c r="C143" s="125">
        <f t="shared" si="1"/>
        <v>0</v>
      </c>
      <c r="D143" s="125">
        <f t="shared" si="1"/>
        <v>2127966</v>
      </c>
      <c r="E143" s="125">
        <f t="shared" si="1"/>
        <v>7342899</v>
      </c>
      <c r="F143" s="125">
        <f t="shared" si="1"/>
        <v>0</v>
      </c>
      <c r="G143" s="125">
        <f t="shared" si="1"/>
        <v>0</v>
      </c>
      <c r="H143" s="125">
        <f t="shared" si="1"/>
        <v>1418916</v>
      </c>
      <c r="I143" s="125">
        <f t="shared" si="1"/>
        <v>616474</v>
      </c>
      <c r="J143" s="125">
        <f t="shared" si="1"/>
        <v>0</v>
      </c>
      <c r="K143" s="125">
        <f t="shared" si="1"/>
        <v>9845369</v>
      </c>
      <c r="L143" s="125">
        <f t="shared" si="1"/>
        <v>849749</v>
      </c>
      <c r="M143" s="125">
        <f t="shared" si="1"/>
        <v>0</v>
      </c>
      <c r="N143" s="125">
        <f t="shared" si="1"/>
        <v>1714410</v>
      </c>
      <c r="O143" s="125">
        <f t="shared" si="1"/>
        <v>0</v>
      </c>
      <c r="P143" s="125">
        <f t="shared" si="1"/>
        <v>0</v>
      </c>
      <c r="Q143" s="125">
        <f t="shared" si="1"/>
        <v>6582443</v>
      </c>
      <c r="R143" s="125">
        <f t="shared" si="1"/>
        <v>0</v>
      </c>
      <c r="S143" s="125">
        <f t="shared" si="1"/>
        <v>7129569</v>
      </c>
      <c r="T143" s="125">
        <f t="shared" si="1"/>
        <v>0</v>
      </c>
      <c r="U143" s="125">
        <f t="shared" si="1"/>
        <v>4345286</v>
      </c>
      <c r="V143" s="125">
        <f t="shared" si="1"/>
        <v>0</v>
      </c>
      <c r="W143" s="125">
        <f t="shared" si="1"/>
        <v>6449638</v>
      </c>
      <c r="X143" s="125">
        <f t="shared" si="1"/>
        <v>25273267</v>
      </c>
      <c r="Y143" s="125">
        <f t="shared" si="1"/>
        <v>1119190</v>
      </c>
      <c r="Z143" s="125">
        <f t="shared" si="1"/>
        <v>12518138</v>
      </c>
      <c r="AA143" s="125">
        <f t="shared" si="1"/>
        <v>0</v>
      </c>
      <c r="AB143" s="125">
        <f t="shared" si="1"/>
        <v>0</v>
      </c>
      <c r="AC143" s="125">
        <f t="shared" si="1"/>
        <v>4311614</v>
      </c>
      <c r="AD143" s="125">
        <f t="shared" si="1"/>
        <v>949720</v>
      </c>
      <c r="AE143" s="125">
        <f t="shared" si="1"/>
        <v>0</v>
      </c>
      <c r="AF143" s="125">
        <f t="shared" si="1"/>
        <v>0</v>
      </c>
    </row>
    <row r="144" spans="1:32" x14ac:dyDescent="0.3">
      <c r="A144">
        <f t="shared" ref="A144:AF144" si="3">A63</f>
        <v>606</v>
      </c>
      <c r="B144" s="125" t="str">
        <f t="shared" si="3"/>
        <v>Compliance opinion - enter "1" for clean Opinion or "2" for other than clean opinion</v>
      </c>
      <c r="C144" s="125">
        <f t="shared" si="3"/>
        <v>0</v>
      </c>
      <c r="D144" s="125">
        <f t="shared" si="3"/>
        <v>1</v>
      </c>
      <c r="E144" s="125">
        <f t="shared" si="3"/>
        <v>1</v>
      </c>
      <c r="F144" s="125">
        <f t="shared" si="3"/>
        <v>0</v>
      </c>
      <c r="G144" s="125">
        <f t="shared" si="3"/>
        <v>0</v>
      </c>
      <c r="H144" s="125">
        <f t="shared" si="3"/>
        <v>1</v>
      </c>
      <c r="I144" s="125">
        <f t="shared" si="3"/>
        <v>1</v>
      </c>
      <c r="J144" s="125">
        <f t="shared" si="3"/>
        <v>0</v>
      </c>
      <c r="K144" s="125">
        <f t="shared" si="3"/>
        <v>1</v>
      </c>
      <c r="L144" s="125">
        <f t="shared" si="3"/>
        <v>1</v>
      </c>
      <c r="M144" s="125">
        <f t="shared" si="3"/>
        <v>0</v>
      </c>
      <c r="N144" s="125">
        <f t="shared" si="3"/>
        <v>1</v>
      </c>
      <c r="O144" s="125">
        <f t="shared" si="3"/>
        <v>0</v>
      </c>
      <c r="P144" s="125">
        <f t="shared" si="3"/>
        <v>0</v>
      </c>
      <c r="Q144" s="125">
        <f t="shared" si="3"/>
        <v>1</v>
      </c>
      <c r="R144" s="125">
        <f t="shared" si="3"/>
        <v>0</v>
      </c>
      <c r="S144" s="125">
        <f t="shared" si="3"/>
        <v>1</v>
      </c>
      <c r="T144" s="125">
        <f t="shared" si="3"/>
        <v>0</v>
      </c>
      <c r="U144" s="125">
        <f t="shared" si="3"/>
        <v>1</v>
      </c>
      <c r="V144" s="125">
        <f t="shared" si="3"/>
        <v>0</v>
      </c>
      <c r="W144" s="125">
        <f t="shared" si="3"/>
        <v>1</v>
      </c>
      <c r="X144" s="125">
        <f t="shared" si="3"/>
        <v>1</v>
      </c>
      <c r="Y144" s="125">
        <f t="shared" si="3"/>
        <v>1</v>
      </c>
      <c r="Z144" s="125">
        <f t="shared" si="3"/>
        <v>1</v>
      </c>
      <c r="AA144" s="125">
        <f t="shared" si="3"/>
        <v>0</v>
      </c>
      <c r="AB144" s="125">
        <f t="shared" si="3"/>
        <v>0</v>
      </c>
      <c r="AC144" s="125">
        <f t="shared" si="3"/>
        <v>1</v>
      </c>
      <c r="AD144" s="125">
        <f t="shared" si="3"/>
        <v>1</v>
      </c>
      <c r="AE144" s="125">
        <f t="shared" si="3"/>
        <v>0</v>
      </c>
      <c r="AF144" s="125">
        <f t="shared" si="3"/>
        <v>0</v>
      </c>
    </row>
    <row r="145" spans="1:32" x14ac:dyDescent="0.3">
      <c r="A145">
        <f t="shared" ref="A145:AF145" si="4">A64</f>
        <v>620</v>
      </c>
      <c r="B145" s="125" t="str">
        <f t="shared" si="4"/>
        <v>Do you expect to issue debt requiring LGC approval within 12 months from the date that the audit is submitted - select "1" for year and "2" for no</v>
      </c>
      <c r="C145" s="125">
        <f t="shared" si="4"/>
        <v>0</v>
      </c>
      <c r="D145" s="125">
        <f t="shared" si="4"/>
        <v>2</v>
      </c>
      <c r="E145" s="125">
        <f t="shared" si="4"/>
        <v>2</v>
      </c>
      <c r="F145" s="125">
        <f t="shared" si="4"/>
        <v>2</v>
      </c>
      <c r="G145" s="125">
        <f t="shared" si="4"/>
        <v>2</v>
      </c>
      <c r="H145" s="125">
        <f t="shared" si="4"/>
        <v>2</v>
      </c>
      <c r="I145" s="125">
        <f t="shared" si="4"/>
        <v>2</v>
      </c>
      <c r="J145" s="125">
        <f t="shared" si="4"/>
        <v>2</v>
      </c>
      <c r="K145" s="125">
        <f t="shared" si="4"/>
        <v>2</v>
      </c>
      <c r="L145" s="125">
        <f t="shared" si="4"/>
        <v>2</v>
      </c>
      <c r="M145" s="125">
        <f t="shared" si="4"/>
        <v>2</v>
      </c>
      <c r="N145" s="125">
        <f t="shared" si="4"/>
        <v>2</v>
      </c>
      <c r="O145" s="125">
        <f t="shared" si="4"/>
        <v>2</v>
      </c>
      <c r="P145" s="125">
        <f t="shared" si="4"/>
        <v>2</v>
      </c>
      <c r="Q145" s="125">
        <f t="shared" si="4"/>
        <v>2</v>
      </c>
      <c r="R145" s="125">
        <f t="shared" si="4"/>
        <v>2</v>
      </c>
      <c r="S145" s="125">
        <f t="shared" si="4"/>
        <v>2</v>
      </c>
      <c r="T145" s="125">
        <f t="shared" si="4"/>
        <v>2</v>
      </c>
      <c r="U145" s="125">
        <f t="shared" si="4"/>
        <v>2</v>
      </c>
      <c r="V145" s="125">
        <f t="shared" si="4"/>
        <v>2</v>
      </c>
      <c r="W145" s="125">
        <f t="shared" si="4"/>
        <v>2</v>
      </c>
      <c r="X145" s="125">
        <f t="shared" si="4"/>
        <v>1</v>
      </c>
      <c r="Y145" s="125">
        <f t="shared" si="4"/>
        <v>2</v>
      </c>
      <c r="Z145" s="125">
        <f t="shared" si="4"/>
        <v>2</v>
      </c>
      <c r="AA145" s="125">
        <f t="shared" si="4"/>
        <v>2</v>
      </c>
      <c r="AB145" s="125">
        <f t="shared" si="4"/>
        <v>2</v>
      </c>
      <c r="AC145" s="125">
        <f t="shared" si="4"/>
        <v>2</v>
      </c>
      <c r="AD145" s="125">
        <f t="shared" si="4"/>
        <v>2</v>
      </c>
      <c r="AE145" s="125">
        <f t="shared" si="4"/>
        <v>2</v>
      </c>
      <c r="AF145" s="125">
        <f t="shared" si="4"/>
        <v>2</v>
      </c>
    </row>
    <row r="146" spans="1:32" x14ac:dyDescent="0.3">
      <c r="A146">
        <f>A59</f>
        <v>577</v>
      </c>
      <c r="B146" s="125" t="str">
        <f t="shared" ref="B146:AF146" si="5">B59</f>
        <v>Yes  or "1" indicates unit has defined benefit other than the ones adm. By the state</v>
      </c>
      <c r="C146" s="125">
        <f t="shared" si="5"/>
        <v>0</v>
      </c>
      <c r="D146" s="125">
        <f t="shared" si="5"/>
        <v>2</v>
      </c>
      <c r="E146" s="125">
        <f t="shared" si="5"/>
        <v>2</v>
      </c>
      <c r="F146" s="125">
        <f t="shared" si="5"/>
        <v>2</v>
      </c>
      <c r="G146" s="125">
        <f t="shared" si="5"/>
        <v>2</v>
      </c>
      <c r="H146" s="125">
        <f t="shared" si="5"/>
        <v>2</v>
      </c>
      <c r="I146" s="125">
        <f t="shared" si="5"/>
        <v>2</v>
      </c>
      <c r="J146" s="125">
        <f t="shared" si="5"/>
        <v>2</v>
      </c>
      <c r="K146" s="125">
        <f t="shared" si="5"/>
        <v>2</v>
      </c>
      <c r="L146" s="125">
        <f t="shared" si="5"/>
        <v>2</v>
      </c>
      <c r="M146" s="125">
        <f t="shared" si="5"/>
        <v>2</v>
      </c>
      <c r="N146" s="125">
        <f t="shared" si="5"/>
        <v>2</v>
      </c>
      <c r="O146" s="125">
        <f t="shared" si="5"/>
        <v>0</v>
      </c>
      <c r="P146" s="125">
        <f t="shared" si="5"/>
        <v>2</v>
      </c>
      <c r="Q146" s="125">
        <f t="shared" si="5"/>
        <v>2</v>
      </c>
      <c r="R146" s="125">
        <f t="shared" si="5"/>
        <v>2</v>
      </c>
      <c r="S146" s="125">
        <f t="shared" si="5"/>
        <v>2</v>
      </c>
      <c r="T146" s="125">
        <f t="shared" si="5"/>
        <v>2</v>
      </c>
      <c r="U146" s="125">
        <f t="shared" si="5"/>
        <v>2</v>
      </c>
      <c r="V146" s="125">
        <f t="shared" si="5"/>
        <v>0</v>
      </c>
      <c r="W146" s="125">
        <f t="shared" si="5"/>
        <v>2</v>
      </c>
      <c r="X146" s="125">
        <f t="shared" si="5"/>
        <v>1</v>
      </c>
      <c r="Y146" s="125">
        <f t="shared" si="5"/>
        <v>2</v>
      </c>
      <c r="Z146" s="125">
        <f t="shared" si="5"/>
        <v>2</v>
      </c>
      <c r="AA146" s="125">
        <f t="shared" si="5"/>
        <v>0</v>
      </c>
      <c r="AB146" s="125">
        <f t="shared" si="5"/>
        <v>2</v>
      </c>
      <c r="AC146" s="125">
        <f t="shared" si="5"/>
        <v>2</v>
      </c>
      <c r="AD146" s="125">
        <f t="shared" si="5"/>
        <v>2</v>
      </c>
      <c r="AE146" s="125">
        <f t="shared" si="5"/>
        <v>0</v>
      </c>
      <c r="AF146" s="125">
        <f t="shared" si="5"/>
        <v>2</v>
      </c>
    </row>
    <row r="147" spans="1:32" x14ac:dyDescent="0.3">
      <c r="A147">
        <f>A101</f>
        <v>998</v>
      </c>
      <c r="B147" s="125" t="str">
        <f t="shared" ref="B147:AF147" si="6">B101</f>
        <v>CCH Unit Type</v>
      </c>
      <c r="C147" s="125">
        <f t="shared" si="6"/>
        <v>0</v>
      </c>
      <c r="D147" s="125">
        <f t="shared" si="6"/>
        <v>54</v>
      </c>
      <c r="E147" s="125">
        <f t="shared" si="6"/>
        <v>54</v>
      </c>
      <c r="F147" s="125">
        <f t="shared" si="6"/>
        <v>54</v>
      </c>
      <c r="G147" s="125">
        <f t="shared" si="6"/>
        <v>54</v>
      </c>
      <c r="H147" s="125">
        <f t="shared" si="6"/>
        <v>54</v>
      </c>
      <c r="I147" s="125">
        <f t="shared" si="6"/>
        <v>54</v>
      </c>
      <c r="J147" s="125">
        <f t="shared" si="6"/>
        <v>54</v>
      </c>
      <c r="K147" s="125">
        <f t="shared" si="6"/>
        <v>54</v>
      </c>
      <c r="L147" s="125">
        <f t="shared" si="6"/>
        <v>54</v>
      </c>
      <c r="M147" s="125">
        <f t="shared" si="6"/>
        <v>54</v>
      </c>
      <c r="N147" s="125">
        <f t="shared" si="6"/>
        <v>54</v>
      </c>
      <c r="O147" s="125">
        <f t="shared" si="6"/>
        <v>54</v>
      </c>
      <c r="P147" s="125">
        <f t="shared" si="6"/>
        <v>54</v>
      </c>
      <c r="Q147" s="125">
        <f t="shared" si="6"/>
        <v>54</v>
      </c>
      <c r="R147" s="125">
        <f t="shared" si="6"/>
        <v>54</v>
      </c>
      <c r="S147" s="125">
        <f t="shared" si="6"/>
        <v>54</v>
      </c>
      <c r="T147" s="125">
        <f t="shared" si="6"/>
        <v>54</v>
      </c>
      <c r="U147" s="125">
        <f t="shared" si="6"/>
        <v>54</v>
      </c>
      <c r="V147" s="125">
        <f t="shared" si="6"/>
        <v>54</v>
      </c>
      <c r="W147" s="125">
        <f t="shared" si="6"/>
        <v>54</v>
      </c>
      <c r="X147" s="125">
        <f t="shared" si="6"/>
        <v>54</v>
      </c>
      <c r="Y147" s="125">
        <f t="shared" si="6"/>
        <v>54</v>
      </c>
      <c r="Z147" s="125">
        <f t="shared" si="6"/>
        <v>54</v>
      </c>
      <c r="AA147" s="125">
        <f t="shared" si="6"/>
        <v>54</v>
      </c>
      <c r="AB147" s="125">
        <f t="shared" si="6"/>
        <v>54</v>
      </c>
      <c r="AC147" s="125">
        <f t="shared" si="6"/>
        <v>54</v>
      </c>
      <c r="AD147" s="125">
        <f t="shared" si="6"/>
        <v>54</v>
      </c>
      <c r="AE147" s="125">
        <f t="shared" si="6"/>
        <v>54</v>
      </c>
      <c r="AF147" s="125">
        <f t="shared" si="6"/>
        <v>54</v>
      </c>
    </row>
    <row r="148" spans="1:32" x14ac:dyDescent="0.3">
      <c r="A148">
        <f>A102</f>
        <v>999</v>
      </c>
      <c r="B148" s="125" t="str">
        <f t="shared" ref="B148:AF148" si="7">B102</f>
        <v>CCH Unit Code</v>
      </c>
      <c r="C148" s="125">
        <f t="shared" si="7"/>
        <v>0</v>
      </c>
      <c r="D148" s="125">
        <f t="shared" si="7"/>
        <v>541777</v>
      </c>
      <c r="E148" s="125">
        <f t="shared" si="7"/>
        <v>541000</v>
      </c>
      <c r="F148" s="125">
        <f t="shared" si="7"/>
        <v>54949</v>
      </c>
      <c r="G148" s="125">
        <f t="shared" si="7"/>
        <v>541001</v>
      </c>
      <c r="H148" s="125">
        <f t="shared" si="7"/>
        <v>541002</v>
      </c>
      <c r="I148" s="125">
        <f t="shared" si="7"/>
        <v>54937</v>
      </c>
      <c r="J148" s="125">
        <f t="shared" si="7"/>
        <v>541003</v>
      </c>
      <c r="K148" s="125">
        <f t="shared" si="7"/>
        <v>544178</v>
      </c>
      <c r="L148" s="125">
        <f t="shared" si="7"/>
        <v>541004</v>
      </c>
      <c r="M148" s="125">
        <f t="shared" si="7"/>
        <v>541727</v>
      </c>
      <c r="N148" s="125">
        <f t="shared" si="7"/>
        <v>541010</v>
      </c>
      <c r="O148" s="125">
        <f t="shared" si="7"/>
        <v>541025</v>
      </c>
      <c r="P148" s="125">
        <f t="shared" si="7"/>
        <v>541028</v>
      </c>
      <c r="Q148" s="125">
        <f t="shared" si="7"/>
        <v>541007</v>
      </c>
      <c r="R148" s="125">
        <f t="shared" si="7"/>
        <v>541024</v>
      </c>
      <c r="S148" s="125">
        <f t="shared" si="7"/>
        <v>541027</v>
      </c>
      <c r="T148" s="125">
        <f t="shared" si="7"/>
        <v>541026</v>
      </c>
      <c r="U148" s="125">
        <f t="shared" si="7"/>
        <v>541011</v>
      </c>
      <c r="V148" s="125">
        <f t="shared" si="7"/>
        <v>541012</v>
      </c>
      <c r="W148" s="125">
        <f t="shared" si="7"/>
        <v>541013</v>
      </c>
      <c r="X148" s="125">
        <f t="shared" si="7"/>
        <v>541014</v>
      </c>
      <c r="Y148" s="125">
        <f t="shared" si="7"/>
        <v>541015</v>
      </c>
      <c r="Z148" s="125">
        <f t="shared" si="7"/>
        <v>541016</v>
      </c>
      <c r="AA148" s="125">
        <f t="shared" si="7"/>
        <v>541017</v>
      </c>
      <c r="AB148" s="125">
        <f t="shared" si="7"/>
        <v>541018</v>
      </c>
      <c r="AC148" s="125">
        <f t="shared" si="7"/>
        <v>541019</v>
      </c>
      <c r="AD148" s="125">
        <f t="shared" si="7"/>
        <v>541009</v>
      </c>
      <c r="AE148" s="125">
        <f t="shared" si="7"/>
        <v>541020</v>
      </c>
      <c r="AF148" s="125">
        <f t="shared" si="7"/>
        <v>541022</v>
      </c>
    </row>
    <row r="149" spans="1:32" s="125" customFormat="1" x14ac:dyDescent="0.3">
      <c r="A149" s="125">
        <f>A78</f>
        <v>906</v>
      </c>
      <c r="B149" s="125" t="str">
        <f t="shared" ref="B149:AF149" si="8">B78</f>
        <v>TD-Was a Unmodified Audit Opinion issued?</v>
      </c>
      <c r="C149" s="125">
        <f t="shared" si="8"/>
        <v>0</v>
      </c>
      <c r="D149" s="125">
        <f t="shared" si="8"/>
        <v>1</v>
      </c>
      <c r="E149" s="125">
        <f t="shared" si="8"/>
        <v>1</v>
      </c>
      <c r="F149" s="125">
        <f t="shared" si="8"/>
        <v>1</v>
      </c>
      <c r="G149" s="125">
        <f t="shared" si="8"/>
        <v>1</v>
      </c>
      <c r="H149" s="125">
        <f t="shared" si="8"/>
        <v>1</v>
      </c>
      <c r="I149" s="125">
        <f t="shared" si="8"/>
        <v>1</v>
      </c>
      <c r="J149" s="125">
        <f t="shared" si="8"/>
        <v>1</v>
      </c>
      <c r="K149" s="125">
        <f t="shared" si="8"/>
        <v>1</v>
      </c>
      <c r="L149" s="125">
        <f t="shared" si="8"/>
        <v>1</v>
      </c>
      <c r="M149" s="125">
        <f t="shared" si="8"/>
        <v>1</v>
      </c>
      <c r="N149" s="125">
        <f t="shared" si="8"/>
        <v>1</v>
      </c>
      <c r="O149" s="125">
        <f t="shared" si="8"/>
        <v>1</v>
      </c>
      <c r="P149" s="125">
        <f t="shared" si="8"/>
        <v>1</v>
      </c>
      <c r="Q149" s="125">
        <f t="shared" si="8"/>
        <v>1</v>
      </c>
      <c r="R149" s="125">
        <f t="shared" si="8"/>
        <v>1</v>
      </c>
      <c r="S149" s="125">
        <f t="shared" si="8"/>
        <v>1</v>
      </c>
      <c r="T149" s="125">
        <f t="shared" si="8"/>
        <v>1</v>
      </c>
      <c r="U149" s="125">
        <f t="shared" si="8"/>
        <v>1</v>
      </c>
      <c r="V149" s="125">
        <f t="shared" si="8"/>
        <v>1</v>
      </c>
      <c r="W149" s="125">
        <f t="shared" si="8"/>
        <v>1</v>
      </c>
      <c r="X149" s="125">
        <f t="shared" si="8"/>
        <v>1</v>
      </c>
      <c r="Y149" s="125">
        <f t="shared" si="8"/>
        <v>1</v>
      </c>
      <c r="Z149" s="125">
        <f t="shared" si="8"/>
        <v>1</v>
      </c>
      <c r="AA149" s="125">
        <f t="shared" si="8"/>
        <v>1</v>
      </c>
      <c r="AB149" s="125">
        <f t="shared" si="8"/>
        <v>1</v>
      </c>
      <c r="AC149" s="125">
        <f t="shared" si="8"/>
        <v>1</v>
      </c>
      <c r="AD149" s="125">
        <f t="shared" si="8"/>
        <v>1</v>
      </c>
      <c r="AE149" s="125">
        <f t="shared" si="8"/>
        <v>1</v>
      </c>
      <c r="AF149" s="125">
        <f t="shared" si="8"/>
        <v>1</v>
      </c>
    </row>
    <row r="150" spans="1:32" s="125" customFormat="1" x14ac:dyDescent="0.3">
      <c r="A150" s="125">
        <f>A79</f>
        <v>907</v>
      </c>
      <c r="B150" s="125" t="str">
        <f t="shared" ref="B150:AF150" si="9">B79</f>
        <v>TD-Was there a finding for lack of segregation of duties at this unit?</v>
      </c>
      <c r="C150" s="125">
        <f t="shared" si="9"/>
        <v>0</v>
      </c>
      <c r="D150" s="125">
        <f t="shared" si="9"/>
        <v>2</v>
      </c>
      <c r="E150" s="125">
        <f t="shared" si="9"/>
        <v>2</v>
      </c>
      <c r="F150" s="125">
        <f t="shared" si="9"/>
        <v>1</v>
      </c>
      <c r="G150" s="125">
        <f t="shared" si="9"/>
        <v>2</v>
      </c>
      <c r="H150" s="125">
        <f t="shared" si="9"/>
        <v>1</v>
      </c>
      <c r="I150" s="125">
        <f t="shared" si="9"/>
        <v>2</v>
      </c>
      <c r="J150" s="125">
        <f t="shared" si="9"/>
        <v>2</v>
      </c>
      <c r="K150" s="125">
        <f t="shared" si="9"/>
        <v>2</v>
      </c>
      <c r="L150" s="125">
        <f t="shared" si="9"/>
        <v>2</v>
      </c>
      <c r="M150" s="125">
        <f t="shared" si="9"/>
        <v>1</v>
      </c>
      <c r="N150" s="125">
        <f t="shared" si="9"/>
        <v>1</v>
      </c>
      <c r="O150" s="125">
        <f t="shared" si="9"/>
        <v>2</v>
      </c>
      <c r="P150" s="125">
        <f t="shared" si="9"/>
        <v>2</v>
      </c>
      <c r="Q150" s="125">
        <f t="shared" si="9"/>
        <v>2</v>
      </c>
      <c r="R150" s="125">
        <f t="shared" si="9"/>
        <v>2</v>
      </c>
      <c r="S150" s="125">
        <f t="shared" si="9"/>
        <v>2</v>
      </c>
      <c r="T150" s="125">
        <f t="shared" si="9"/>
        <v>2</v>
      </c>
      <c r="U150" s="125">
        <f t="shared" si="9"/>
        <v>2</v>
      </c>
      <c r="V150" s="125">
        <f t="shared" si="9"/>
        <v>2</v>
      </c>
      <c r="W150" s="125">
        <f t="shared" si="9"/>
        <v>2</v>
      </c>
      <c r="X150" s="125">
        <f t="shared" si="9"/>
        <v>2</v>
      </c>
      <c r="Y150" s="125">
        <f t="shared" si="9"/>
        <v>2</v>
      </c>
      <c r="Z150" s="125">
        <f t="shared" si="9"/>
        <v>2</v>
      </c>
      <c r="AA150" s="125">
        <f t="shared" si="9"/>
        <v>2</v>
      </c>
      <c r="AB150" s="125">
        <f t="shared" si="9"/>
        <v>2</v>
      </c>
      <c r="AC150" s="125">
        <f t="shared" si="9"/>
        <v>1</v>
      </c>
      <c r="AD150" s="125">
        <f t="shared" si="9"/>
        <v>1</v>
      </c>
      <c r="AE150" s="125">
        <f t="shared" si="9"/>
        <v>2</v>
      </c>
      <c r="AF150" s="125">
        <f t="shared" si="9"/>
        <v>2</v>
      </c>
    </row>
    <row r="151" spans="1:32" s="125" customFormat="1" x14ac:dyDescent="0.3">
      <c r="A151" s="125">
        <f>A84</f>
        <v>951</v>
      </c>
      <c r="B151" s="125" t="str">
        <f t="shared" ref="B151:AF151" si="10">B84</f>
        <v>TD-Is there a finding for lack of technical skills, knowledge and experience (SKE) at this unit?</v>
      </c>
      <c r="C151" s="125">
        <f t="shared" si="10"/>
        <v>0</v>
      </c>
      <c r="D151" s="125">
        <f t="shared" si="10"/>
        <v>2</v>
      </c>
      <c r="E151" s="125">
        <f t="shared" si="10"/>
        <v>2</v>
      </c>
      <c r="F151" s="125">
        <f t="shared" si="10"/>
        <v>2</v>
      </c>
      <c r="G151" s="125">
        <f t="shared" si="10"/>
        <v>2</v>
      </c>
      <c r="H151" s="125">
        <f t="shared" si="10"/>
        <v>2</v>
      </c>
      <c r="I151" s="125">
        <f t="shared" si="10"/>
        <v>2</v>
      </c>
      <c r="J151" s="125">
        <f t="shared" si="10"/>
        <v>2</v>
      </c>
      <c r="K151" s="125">
        <f t="shared" si="10"/>
        <v>2</v>
      </c>
      <c r="L151" s="125">
        <f t="shared" si="10"/>
        <v>2</v>
      </c>
      <c r="M151" s="125">
        <f t="shared" si="10"/>
        <v>2</v>
      </c>
      <c r="N151" s="125">
        <f t="shared" si="10"/>
        <v>2</v>
      </c>
      <c r="O151" s="125">
        <f t="shared" si="10"/>
        <v>2</v>
      </c>
      <c r="P151" s="125">
        <f t="shared" si="10"/>
        <v>2</v>
      </c>
      <c r="Q151" s="125">
        <f t="shared" si="10"/>
        <v>2</v>
      </c>
      <c r="R151" s="125">
        <f t="shared" si="10"/>
        <v>2</v>
      </c>
      <c r="S151" s="125">
        <f t="shared" si="10"/>
        <v>2</v>
      </c>
      <c r="T151" s="125">
        <f t="shared" si="10"/>
        <v>2</v>
      </c>
      <c r="U151" s="125">
        <f t="shared" si="10"/>
        <v>2</v>
      </c>
      <c r="V151" s="125">
        <f t="shared" si="10"/>
        <v>2</v>
      </c>
      <c r="W151" s="125">
        <f t="shared" si="10"/>
        <v>2</v>
      </c>
      <c r="X151" s="125">
        <f t="shared" si="10"/>
        <v>2</v>
      </c>
      <c r="Y151" s="125">
        <f t="shared" si="10"/>
        <v>2</v>
      </c>
      <c r="Z151" s="125">
        <f t="shared" si="10"/>
        <v>2</v>
      </c>
      <c r="AA151" s="125">
        <f t="shared" si="10"/>
        <v>2</v>
      </c>
      <c r="AB151" s="125">
        <f t="shared" si="10"/>
        <v>2</v>
      </c>
      <c r="AC151" s="125">
        <f t="shared" si="10"/>
        <v>1</v>
      </c>
      <c r="AD151" s="125">
        <f t="shared" si="10"/>
        <v>2</v>
      </c>
      <c r="AE151" s="125">
        <f t="shared" si="10"/>
        <v>2</v>
      </c>
      <c r="AF151" s="125">
        <f t="shared" si="10"/>
        <v>2</v>
      </c>
    </row>
    <row r="152" spans="1:32" s="125" customFormat="1" x14ac:dyDescent="0.3">
      <c r="A152" s="125">
        <f>A86</f>
        <v>953</v>
      </c>
      <c r="B152" s="125" t="str">
        <f t="shared" ref="B152:AF154" si="11">B86</f>
        <v>TD-Is there is a going concern finding noted in the audit report?</v>
      </c>
      <c r="C152" s="125">
        <f t="shared" si="11"/>
        <v>0</v>
      </c>
      <c r="D152" s="125">
        <f t="shared" si="11"/>
        <v>2</v>
      </c>
      <c r="E152" s="125">
        <f t="shared" si="11"/>
        <v>2</v>
      </c>
      <c r="F152" s="125">
        <f t="shared" si="11"/>
        <v>2</v>
      </c>
      <c r="G152" s="125">
        <f t="shared" si="11"/>
        <v>2</v>
      </c>
      <c r="H152" s="125">
        <f t="shared" si="11"/>
        <v>2</v>
      </c>
      <c r="I152" s="125">
        <f t="shared" si="11"/>
        <v>2</v>
      </c>
      <c r="J152" s="125">
        <f t="shared" si="11"/>
        <v>2</v>
      </c>
      <c r="K152" s="125">
        <f t="shared" si="11"/>
        <v>2</v>
      </c>
      <c r="L152" s="125">
        <f t="shared" si="11"/>
        <v>2</v>
      </c>
      <c r="M152" s="125">
        <f t="shared" si="11"/>
        <v>2</v>
      </c>
      <c r="N152" s="125">
        <f t="shared" si="11"/>
        <v>2</v>
      </c>
      <c r="O152" s="125">
        <f t="shared" si="11"/>
        <v>2</v>
      </c>
      <c r="P152" s="125">
        <f t="shared" si="11"/>
        <v>2</v>
      </c>
      <c r="Q152" s="125">
        <f t="shared" si="11"/>
        <v>2</v>
      </c>
      <c r="R152" s="125">
        <f t="shared" si="11"/>
        <v>2</v>
      </c>
      <c r="S152" s="125">
        <f t="shared" si="11"/>
        <v>2</v>
      </c>
      <c r="T152" s="125">
        <f t="shared" si="11"/>
        <v>2</v>
      </c>
      <c r="U152" s="125">
        <f t="shared" si="11"/>
        <v>2</v>
      </c>
      <c r="V152" s="125">
        <f t="shared" si="11"/>
        <v>2</v>
      </c>
      <c r="W152" s="125">
        <f t="shared" si="11"/>
        <v>2</v>
      </c>
      <c r="X152" s="125">
        <f t="shared" si="11"/>
        <v>2</v>
      </c>
      <c r="Y152" s="125">
        <f t="shared" si="11"/>
        <v>2</v>
      </c>
      <c r="Z152" s="125">
        <f t="shared" si="11"/>
        <v>2</v>
      </c>
      <c r="AA152" s="125">
        <f t="shared" si="11"/>
        <v>2</v>
      </c>
      <c r="AB152" s="125">
        <f t="shared" si="11"/>
        <v>2</v>
      </c>
      <c r="AC152" s="125">
        <f t="shared" si="11"/>
        <v>2</v>
      </c>
      <c r="AD152" s="125">
        <f t="shared" si="11"/>
        <v>2</v>
      </c>
      <c r="AE152" s="125">
        <f t="shared" si="11"/>
        <v>2</v>
      </c>
      <c r="AF152" s="125">
        <f t="shared" si="11"/>
        <v>2</v>
      </c>
    </row>
    <row r="153" spans="1:32" s="125" customFormat="1" x14ac:dyDescent="0.3">
      <c r="A153" s="125">
        <f t="shared" ref="A153:P154" si="12">A87</f>
        <v>955</v>
      </c>
      <c r="B153" s="125" t="str">
        <f t="shared" si="12"/>
        <v>TD-Number of significant deficiency findings (other than in Questions 10-13 )</v>
      </c>
      <c r="C153" s="125">
        <f t="shared" si="12"/>
        <v>0</v>
      </c>
      <c r="D153" s="125">
        <f t="shared" si="12"/>
        <v>0</v>
      </c>
      <c r="E153" s="125">
        <f t="shared" si="12"/>
        <v>0</v>
      </c>
      <c r="F153" s="125">
        <f t="shared" si="12"/>
        <v>1</v>
      </c>
      <c r="G153" s="125">
        <f t="shared" si="12"/>
        <v>0</v>
      </c>
      <c r="H153" s="125">
        <f t="shared" si="12"/>
        <v>0</v>
      </c>
      <c r="I153" s="125">
        <f t="shared" si="12"/>
        <v>0</v>
      </c>
      <c r="J153" s="125">
        <f t="shared" si="12"/>
        <v>0</v>
      </c>
      <c r="K153" s="125">
        <f t="shared" si="12"/>
        <v>0</v>
      </c>
      <c r="L153" s="125">
        <f t="shared" si="12"/>
        <v>1</v>
      </c>
      <c r="M153" s="125">
        <f t="shared" si="12"/>
        <v>0</v>
      </c>
      <c r="N153" s="125">
        <f t="shared" si="12"/>
        <v>1</v>
      </c>
      <c r="O153" s="125">
        <f t="shared" si="12"/>
        <v>0</v>
      </c>
      <c r="P153" s="125">
        <f t="shared" si="12"/>
        <v>0</v>
      </c>
      <c r="Q153" s="125">
        <f t="shared" si="11"/>
        <v>0</v>
      </c>
      <c r="R153" s="125">
        <f t="shared" si="11"/>
        <v>0</v>
      </c>
      <c r="S153" s="125">
        <f t="shared" si="11"/>
        <v>0</v>
      </c>
      <c r="T153" s="125">
        <f t="shared" si="11"/>
        <v>0</v>
      </c>
      <c r="U153" s="125">
        <f t="shared" si="11"/>
        <v>0</v>
      </c>
      <c r="V153" s="125">
        <f t="shared" si="11"/>
        <v>0</v>
      </c>
      <c r="W153" s="125">
        <f t="shared" si="11"/>
        <v>0</v>
      </c>
      <c r="X153" s="125">
        <f t="shared" si="11"/>
        <v>0</v>
      </c>
      <c r="Y153" s="125">
        <f t="shared" si="11"/>
        <v>0</v>
      </c>
      <c r="Z153" s="125">
        <f t="shared" si="11"/>
        <v>0</v>
      </c>
      <c r="AA153" s="125">
        <f t="shared" si="11"/>
        <v>0</v>
      </c>
      <c r="AB153" s="125">
        <f t="shared" si="11"/>
        <v>0</v>
      </c>
      <c r="AC153" s="125">
        <f t="shared" si="11"/>
        <v>0</v>
      </c>
      <c r="AD153" s="125">
        <f t="shared" si="11"/>
        <v>0</v>
      </c>
      <c r="AE153" s="125">
        <f t="shared" si="11"/>
        <v>0</v>
      </c>
      <c r="AF153" s="125">
        <f t="shared" si="11"/>
        <v>0</v>
      </c>
    </row>
    <row r="154" spans="1:32" s="125" customFormat="1" x14ac:dyDescent="0.3">
      <c r="A154" s="125">
        <f t="shared" si="12"/>
        <v>957</v>
      </c>
      <c r="B154" s="125" t="str">
        <f t="shared" si="11"/>
        <v>TD-Number of material weaknesses findings (other than in Questions 10-13)</v>
      </c>
      <c r="C154" s="125">
        <f t="shared" si="11"/>
        <v>0</v>
      </c>
      <c r="D154" s="125">
        <f t="shared" si="11"/>
        <v>0</v>
      </c>
      <c r="E154" s="125">
        <f t="shared" si="11"/>
        <v>0</v>
      </c>
      <c r="F154" s="125">
        <f t="shared" si="11"/>
        <v>0</v>
      </c>
      <c r="G154" s="125">
        <f t="shared" si="11"/>
        <v>1</v>
      </c>
      <c r="H154" s="125">
        <f t="shared" si="11"/>
        <v>1</v>
      </c>
      <c r="I154" s="125">
        <f t="shared" si="11"/>
        <v>0</v>
      </c>
      <c r="J154" s="125">
        <f t="shared" si="11"/>
        <v>0</v>
      </c>
      <c r="K154" s="125">
        <f t="shared" si="11"/>
        <v>0</v>
      </c>
      <c r="L154" s="125">
        <f t="shared" si="11"/>
        <v>0</v>
      </c>
      <c r="M154" s="125">
        <f t="shared" si="11"/>
        <v>0</v>
      </c>
      <c r="N154" s="125">
        <f t="shared" si="11"/>
        <v>0</v>
      </c>
      <c r="O154" s="125">
        <f t="shared" si="11"/>
        <v>0</v>
      </c>
      <c r="P154" s="125">
        <f t="shared" si="11"/>
        <v>0</v>
      </c>
      <c r="Q154" s="125">
        <f t="shared" si="11"/>
        <v>0</v>
      </c>
      <c r="R154" s="125">
        <f t="shared" si="11"/>
        <v>1</v>
      </c>
      <c r="S154" s="125">
        <f t="shared" si="11"/>
        <v>0</v>
      </c>
      <c r="T154" s="125">
        <f t="shared" si="11"/>
        <v>0</v>
      </c>
      <c r="U154" s="125">
        <f t="shared" si="11"/>
        <v>0</v>
      </c>
      <c r="V154" s="125">
        <f t="shared" si="11"/>
        <v>0</v>
      </c>
      <c r="W154" s="125">
        <f t="shared" si="11"/>
        <v>0</v>
      </c>
      <c r="X154" s="125">
        <f t="shared" si="11"/>
        <v>0</v>
      </c>
      <c r="Y154" s="125">
        <f t="shared" si="11"/>
        <v>0</v>
      </c>
      <c r="Z154" s="125">
        <f t="shared" si="11"/>
        <v>0</v>
      </c>
      <c r="AA154" s="125">
        <f t="shared" si="11"/>
        <v>0</v>
      </c>
      <c r="AB154" s="125">
        <f t="shared" si="11"/>
        <v>1</v>
      </c>
      <c r="AC154" s="125">
        <f t="shared" si="11"/>
        <v>0</v>
      </c>
      <c r="AD154" s="125">
        <f t="shared" si="11"/>
        <v>0</v>
      </c>
      <c r="AE154" s="125">
        <f t="shared" si="11"/>
        <v>0</v>
      </c>
      <c r="AF154" s="125">
        <f t="shared" si="11"/>
        <v>0</v>
      </c>
    </row>
    <row r="155" spans="1:32" s="125" customFormat="1" x14ac:dyDescent="0.3">
      <c r="A155" s="125">
        <f>A89</f>
        <v>959</v>
      </c>
      <c r="B155" s="125" t="str">
        <f t="shared" ref="B155:AF155" si="13">B89</f>
        <v>TD-Did unit have their debt service payments restructured in this fiscal year? (does not include refinancings designed to take advantage of lower interest rates)</v>
      </c>
      <c r="C155" s="125">
        <f t="shared" si="13"/>
        <v>0</v>
      </c>
      <c r="D155" s="125">
        <f t="shared" si="13"/>
        <v>3</v>
      </c>
      <c r="E155" s="125">
        <f t="shared" si="13"/>
        <v>2</v>
      </c>
      <c r="F155" s="125">
        <f t="shared" si="13"/>
        <v>3</v>
      </c>
      <c r="G155" s="125">
        <f t="shared" si="13"/>
        <v>3</v>
      </c>
      <c r="H155" s="125">
        <f t="shared" si="13"/>
        <v>2</v>
      </c>
      <c r="I155" s="125">
        <f t="shared" si="13"/>
        <v>2</v>
      </c>
      <c r="J155" s="125">
        <f t="shared" si="13"/>
        <v>2</v>
      </c>
      <c r="K155" s="125">
        <f t="shared" si="13"/>
        <v>2</v>
      </c>
      <c r="L155" s="125">
        <f t="shared" si="13"/>
        <v>3</v>
      </c>
      <c r="M155" s="125">
        <f t="shared" si="13"/>
        <v>2</v>
      </c>
      <c r="N155" s="125">
        <f t="shared" si="13"/>
        <v>3</v>
      </c>
      <c r="O155" s="125">
        <f t="shared" si="13"/>
        <v>2</v>
      </c>
      <c r="P155" s="125">
        <f t="shared" si="13"/>
        <v>2</v>
      </c>
      <c r="Q155" s="125">
        <f t="shared" si="13"/>
        <v>2</v>
      </c>
      <c r="R155" s="125">
        <f t="shared" si="13"/>
        <v>2</v>
      </c>
      <c r="S155" s="125">
        <f t="shared" si="13"/>
        <v>2</v>
      </c>
      <c r="T155" s="125">
        <f t="shared" si="13"/>
        <v>3</v>
      </c>
      <c r="U155" s="125">
        <f t="shared" si="13"/>
        <v>2</v>
      </c>
      <c r="V155" s="125">
        <f t="shared" si="13"/>
        <v>2</v>
      </c>
      <c r="W155" s="125">
        <f t="shared" si="13"/>
        <v>2</v>
      </c>
      <c r="X155" s="125">
        <f t="shared" si="13"/>
        <v>3</v>
      </c>
      <c r="Y155" s="125">
        <f t="shared" si="13"/>
        <v>2</v>
      </c>
      <c r="Z155" s="125">
        <f t="shared" si="13"/>
        <v>2</v>
      </c>
      <c r="AA155" s="125">
        <f t="shared" si="13"/>
        <v>2</v>
      </c>
      <c r="AB155" s="125">
        <f t="shared" si="13"/>
        <v>2</v>
      </c>
      <c r="AC155" s="125">
        <f t="shared" si="13"/>
        <v>2</v>
      </c>
      <c r="AD155" s="125">
        <f t="shared" si="13"/>
        <v>3</v>
      </c>
      <c r="AE155" s="125">
        <f t="shared" si="13"/>
        <v>2</v>
      </c>
      <c r="AF155" s="125">
        <f t="shared" si="13"/>
        <v>3</v>
      </c>
    </row>
    <row r="156" spans="1:32" s="125" customFormat="1" x14ac:dyDescent="0.3">
      <c r="A156" s="125">
        <f>A95</f>
        <v>973</v>
      </c>
      <c r="B156" s="125" t="str">
        <f t="shared" ref="B156:AF156" si="14">B95</f>
        <v>Were there any issues or other matters presented to the Governing Board regarding internal controls (not already listed as a material weakness or significant deficiency?</v>
      </c>
      <c r="C156" s="125">
        <f t="shared" si="14"/>
        <v>0</v>
      </c>
      <c r="D156" s="125">
        <f t="shared" si="14"/>
        <v>0</v>
      </c>
      <c r="E156" s="125">
        <f t="shared" si="14"/>
        <v>0</v>
      </c>
      <c r="F156" s="125">
        <f t="shared" si="14"/>
        <v>0</v>
      </c>
      <c r="G156" s="125">
        <f t="shared" si="14"/>
        <v>0</v>
      </c>
      <c r="H156" s="125">
        <f t="shared" si="14"/>
        <v>0</v>
      </c>
      <c r="I156" s="125">
        <f t="shared" si="14"/>
        <v>0</v>
      </c>
      <c r="J156" s="125">
        <f t="shared" si="14"/>
        <v>0</v>
      </c>
      <c r="K156" s="125">
        <f t="shared" si="14"/>
        <v>0</v>
      </c>
      <c r="L156" s="125">
        <f t="shared" si="14"/>
        <v>0</v>
      </c>
      <c r="M156" s="125">
        <f t="shared" si="14"/>
        <v>0</v>
      </c>
      <c r="N156" s="125">
        <f t="shared" si="14"/>
        <v>0</v>
      </c>
      <c r="O156" s="125">
        <f t="shared" si="14"/>
        <v>0</v>
      </c>
      <c r="P156" s="125">
        <f t="shared" si="14"/>
        <v>0</v>
      </c>
      <c r="Q156" s="125">
        <f t="shared" si="14"/>
        <v>0</v>
      </c>
      <c r="R156" s="125">
        <f t="shared" si="14"/>
        <v>0</v>
      </c>
      <c r="S156" s="125">
        <f t="shared" si="14"/>
        <v>0</v>
      </c>
      <c r="T156" s="125">
        <f t="shared" si="14"/>
        <v>0</v>
      </c>
      <c r="U156" s="125">
        <f t="shared" si="14"/>
        <v>0</v>
      </c>
      <c r="V156" s="125">
        <f t="shared" si="14"/>
        <v>0</v>
      </c>
      <c r="W156" s="125">
        <f t="shared" si="14"/>
        <v>0</v>
      </c>
      <c r="X156" s="125">
        <f t="shared" si="14"/>
        <v>0</v>
      </c>
      <c r="Y156" s="125">
        <f t="shared" si="14"/>
        <v>0</v>
      </c>
      <c r="Z156" s="125">
        <f t="shared" si="14"/>
        <v>0</v>
      </c>
      <c r="AA156" s="125">
        <f t="shared" si="14"/>
        <v>0</v>
      </c>
      <c r="AB156" s="125">
        <f t="shared" si="14"/>
        <v>0</v>
      </c>
      <c r="AC156" s="125">
        <f t="shared" si="14"/>
        <v>0</v>
      </c>
      <c r="AD156" s="125">
        <f t="shared" si="14"/>
        <v>0</v>
      </c>
      <c r="AE156" s="125">
        <f t="shared" si="14"/>
        <v>1</v>
      </c>
      <c r="AF156" s="125">
        <f t="shared" si="14"/>
        <v>0</v>
      </c>
    </row>
    <row r="157" spans="1:32" s="125" customFormat="1" x14ac:dyDescent="0.3">
      <c r="A157" s="125">
        <f>A96</f>
        <v>974</v>
      </c>
      <c r="B157" s="125" t="str">
        <f t="shared" ref="B157:AF157" si="15">B96</f>
        <v>Did the Unit have any of the following occur:
1.  Were any debt service payments deferred or restructured in this fiscal year? (does not include refinancings designed to take advantage of lower interest rates)
2.  Bond covenants were not met
3.  Debt serv</v>
      </c>
      <c r="C157" s="125">
        <f t="shared" si="15"/>
        <v>0</v>
      </c>
      <c r="D157" s="125">
        <f t="shared" si="15"/>
        <v>3</v>
      </c>
      <c r="E157" s="125">
        <f t="shared" si="15"/>
        <v>2</v>
      </c>
      <c r="F157" s="125">
        <f t="shared" si="15"/>
        <v>3</v>
      </c>
      <c r="G157" s="125">
        <f t="shared" si="15"/>
        <v>3</v>
      </c>
      <c r="H157" s="125">
        <f t="shared" si="15"/>
        <v>2</v>
      </c>
      <c r="I157" s="125">
        <f t="shared" si="15"/>
        <v>2</v>
      </c>
      <c r="J157" s="125">
        <f t="shared" si="15"/>
        <v>2</v>
      </c>
      <c r="K157" s="125">
        <f t="shared" si="15"/>
        <v>2</v>
      </c>
      <c r="L157" s="125">
        <f t="shared" si="15"/>
        <v>3</v>
      </c>
      <c r="M157" s="125">
        <f t="shared" si="15"/>
        <v>2</v>
      </c>
      <c r="N157" s="125">
        <f t="shared" si="15"/>
        <v>3</v>
      </c>
      <c r="O157" s="125">
        <f t="shared" si="15"/>
        <v>2</v>
      </c>
      <c r="P157" s="125">
        <f t="shared" si="15"/>
        <v>2</v>
      </c>
      <c r="Q157" s="125">
        <f t="shared" si="15"/>
        <v>2</v>
      </c>
      <c r="R157" s="125">
        <f t="shared" si="15"/>
        <v>2</v>
      </c>
      <c r="S157" s="125">
        <f t="shared" si="15"/>
        <v>2</v>
      </c>
      <c r="T157" s="125">
        <f t="shared" si="15"/>
        <v>3</v>
      </c>
      <c r="U157" s="125">
        <f t="shared" si="15"/>
        <v>2</v>
      </c>
      <c r="V157" s="125">
        <f t="shared" si="15"/>
        <v>2</v>
      </c>
      <c r="W157" s="125">
        <f t="shared" si="15"/>
        <v>2</v>
      </c>
      <c r="X157" s="125">
        <f t="shared" si="15"/>
        <v>2</v>
      </c>
      <c r="Y157" s="125">
        <f t="shared" si="15"/>
        <v>2</v>
      </c>
      <c r="Z157" s="125">
        <f t="shared" si="15"/>
        <v>2</v>
      </c>
      <c r="AA157" s="125">
        <f t="shared" si="15"/>
        <v>2</v>
      </c>
      <c r="AB157" s="125">
        <f t="shared" si="15"/>
        <v>2</v>
      </c>
      <c r="AC157" s="125">
        <f t="shared" si="15"/>
        <v>2</v>
      </c>
      <c r="AD157" s="125">
        <f t="shared" si="15"/>
        <v>3</v>
      </c>
      <c r="AE157" s="125">
        <f t="shared" si="15"/>
        <v>2</v>
      </c>
      <c r="AF157" s="125">
        <f t="shared" si="15"/>
        <v>3</v>
      </c>
    </row>
    <row r="158" spans="1:32" s="125" customFormat="1" x14ac:dyDescent="0.3">
      <c r="A158" s="125">
        <f>A97</f>
        <v>975</v>
      </c>
      <c r="B158" s="125" t="str">
        <f t="shared" ref="B158:AF158" si="16">B97</f>
        <v>Does the Performance Indicator Print worksheet in this workbook have a red shaded cell?</v>
      </c>
      <c r="C158" s="125">
        <f t="shared" si="16"/>
        <v>0</v>
      </c>
      <c r="D158" s="125">
        <f t="shared" si="16"/>
        <v>1</v>
      </c>
      <c r="E158" s="125">
        <f t="shared" si="16"/>
        <v>2</v>
      </c>
      <c r="F158" s="125">
        <f t="shared" si="16"/>
        <v>1</v>
      </c>
      <c r="G158" s="125">
        <f t="shared" si="16"/>
        <v>1</v>
      </c>
      <c r="H158" s="125">
        <f t="shared" si="16"/>
        <v>1</v>
      </c>
      <c r="I158" s="125">
        <f t="shared" si="16"/>
        <v>2</v>
      </c>
      <c r="J158" s="125">
        <f t="shared" si="16"/>
        <v>2</v>
      </c>
      <c r="K158" s="125">
        <f t="shared" si="16"/>
        <v>2</v>
      </c>
      <c r="L158" s="125">
        <f t="shared" si="16"/>
        <v>1</v>
      </c>
      <c r="M158" s="125">
        <f t="shared" si="16"/>
        <v>2</v>
      </c>
      <c r="N158" s="125">
        <f t="shared" si="16"/>
        <v>1</v>
      </c>
      <c r="O158" s="125">
        <f t="shared" si="16"/>
        <v>2</v>
      </c>
      <c r="P158" s="125">
        <f t="shared" si="16"/>
        <v>2</v>
      </c>
      <c r="Q158" s="125">
        <f t="shared" si="16"/>
        <v>1</v>
      </c>
      <c r="R158" s="125">
        <f t="shared" si="16"/>
        <v>1</v>
      </c>
      <c r="S158" s="125">
        <f t="shared" si="16"/>
        <v>1</v>
      </c>
      <c r="T158" s="125">
        <f t="shared" si="16"/>
        <v>2</v>
      </c>
      <c r="U158" s="125">
        <f t="shared" si="16"/>
        <v>2</v>
      </c>
      <c r="V158" s="125">
        <f t="shared" si="16"/>
        <v>2</v>
      </c>
      <c r="W158" s="125">
        <f t="shared" si="16"/>
        <v>2</v>
      </c>
      <c r="X158" s="125">
        <f t="shared" si="16"/>
        <v>2</v>
      </c>
      <c r="Y158" s="125">
        <f t="shared" si="16"/>
        <v>2</v>
      </c>
      <c r="Z158" s="125">
        <f t="shared" si="16"/>
        <v>2</v>
      </c>
      <c r="AA158" s="125">
        <f t="shared" si="16"/>
        <v>2</v>
      </c>
      <c r="AB158" s="125">
        <f t="shared" si="16"/>
        <v>1</v>
      </c>
      <c r="AC158" s="125">
        <f t="shared" si="16"/>
        <v>2</v>
      </c>
      <c r="AD158" s="125">
        <f t="shared" si="16"/>
        <v>1</v>
      </c>
      <c r="AE158" s="125">
        <f t="shared" si="16"/>
        <v>2</v>
      </c>
      <c r="AF158" s="125">
        <f t="shared" si="16"/>
        <v>2</v>
      </c>
    </row>
    <row r="159" spans="1:32" s="125" customFormat="1" x14ac:dyDescent="0.3">
      <c r="A159" s="125">
        <f>A104</f>
        <v>1058</v>
      </c>
      <c r="B159" s="125" t="str">
        <f t="shared" ref="B159:AF159" si="17">B104</f>
        <v>Did your audit disclose as a finding any statutory violations? (not including budget violations) (Yes or No)</v>
      </c>
      <c r="C159" s="125">
        <f t="shared" si="17"/>
        <v>0</v>
      </c>
      <c r="D159" s="125">
        <f t="shared" si="17"/>
        <v>2</v>
      </c>
      <c r="E159" s="125">
        <f t="shared" si="17"/>
        <v>2</v>
      </c>
      <c r="F159" s="125">
        <f t="shared" si="17"/>
        <v>2</v>
      </c>
      <c r="G159" s="125">
        <f t="shared" si="17"/>
        <v>1</v>
      </c>
      <c r="H159" s="125">
        <f t="shared" si="17"/>
        <v>2</v>
      </c>
      <c r="I159" s="125">
        <f t="shared" si="17"/>
        <v>2</v>
      </c>
      <c r="J159" s="125">
        <f t="shared" si="17"/>
        <v>2</v>
      </c>
      <c r="K159" s="125">
        <f t="shared" si="17"/>
        <v>2</v>
      </c>
      <c r="L159" s="125">
        <f t="shared" si="17"/>
        <v>1</v>
      </c>
      <c r="M159" s="125">
        <f t="shared" si="17"/>
        <v>2</v>
      </c>
      <c r="N159" s="125">
        <f t="shared" si="17"/>
        <v>2</v>
      </c>
      <c r="O159" s="125">
        <f t="shared" si="17"/>
        <v>2</v>
      </c>
      <c r="P159" s="125">
        <f t="shared" si="17"/>
        <v>2</v>
      </c>
      <c r="Q159" s="125">
        <f t="shared" si="17"/>
        <v>2</v>
      </c>
      <c r="R159" s="125">
        <f t="shared" si="17"/>
        <v>2</v>
      </c>
      <c r="S159" s="125">
        <f t="shared" si="17"/>
        <v>2</v>
      </c>
      <c r="T159" s="125">
        <f t="shared" si="17"/>
        <v>2</v>
      </c>
      <c r="U159" s="125">
        <f t="shared" si="17"/>
        <v>2</v>
      </c>
      <c r="V159" s="125">
        <f t="shared" si="17"/>
        <v>2</v>
      </c>
      <c r="W159" s="125">
        <f t="shared" si="17"/>
        <v>2</v>
      </c>
      <c r="X159" s="125">
        <f t="shared" si="17"/>
        <v>2</v>
      </c>
      <c r="Y159" s="125">
        <f t="shared" si="17"/>
        <v>2</v>
      </c>
      <c r="Z159" s="125">
        <f t="shared" si="17"/>
        <v>2</v>
      </c>
      <c r="AA159" s="125">
        <f t="shared" si="17"/>
        <v>2</v>
      </c>
      <c r="AB159" s="125">
        <f t="shared" si="17"/>
        <v>2</v>
      </c>
      <c r="AC159" s="125">
        <f t="shared" si="17"/>
        <v>2</v>
      </c>
      <c r="AD159" s="125">
        <f t="shared" si="17"/>
        <v>1</v>
      </c>
      <c r="AE159" s="125">
        <f t="shared" si="17"/>
        <v>2</v>
      </c>
      <c r="AF159" s="125">
        <f t="shared" si="17"/>
        <v>2</v>
      </c>
    </row>
    <row r="160" spans="1:32" s="125" customFormat="1" x14ac:dyDescent="0.3">
      <c r="A160" s="125">
        <f>A105</f>
        <v>1059</v>
      </c>
      <c r="B160" s="125" t="str">
        <f t="shared" ref="B160:AF160" si="18">B105</f>
        <v>Did the unit have a board-appointed finance officer the entire fiscal year? (Yes or No)?</v>
      </c>
      <c r="C160" s="125">
        <f t="shared" si="18"/>
        <v>0</v>
      </c>
      <c r="D160" s="125">
        <f t="shared" si="18"/>
        <v>1</v>
      </c>
      <c r="E160" s="125">
        <f t="shared" si="18"/>
        <v>1</v>
      </c>
      <c r="F160" s="125">
        <f t="shared" si="18"/>
        <v>1</v>
      </c>
      <c r="G160" s="125">
        <f t="shared" si="18"/>
        <v>1</v>
      </c>
      <c r="H160" s="125">
        <f t="shared" si="18"/>
        <v>1</v>
      </c>
      <c r="I160" s="125">
        <f t="shared" si="18"/>
        <v>1</v>
      </c>
      <c r="J160" s="125">
        <f t="shared" si="18"/>
        <v>1</v>
      </c>
      <c r="K160" s="125">
        <f t="shared" si="18"/>
        <v>1</v>
      </c>
      <c r="L160" s="125">
        <f t="shared" si="18"/>
        <v>1</v>
      </c>
      <c r="M160" s="125">
        <f t="shared" si="18"/>
        <v>1</v>
      </c>
      <c r="N160" s="125">
        <f t="shared" si="18"/>
        <v>1</v>
      </c>
      <c r="O160" s="125">
        <f t="shared" si="18"/>
        <v>1</v>
      </c>
      <c r="P160" s="125">
        <f t="shared" si="18"/>
        <v>1</v>
      </c>
      <c r="Q160" s="125">
        <f t="shared" si="18"/>
        <v>1</v>
      </c>
      <c r="R160" s="125">
        <f t="shared" si="18"/>
        <v>1</v>
      </c>
      <c r="S160" s="125">
        <f t="shared" si="18"/>
        <v>1</v>
      </c>
      <c r="T160" s="125">
        <f t="shared" si="18"/>
        <v>1</v>
      </c>
      <c r="U160" s="125">
        <f t="shared" si="18"/>
        <v>1</v>
      </c>
      <c r="V160" s="125">
        <f t="shared" si="18"/>
        <v>1</v>
      </c>
      <c r="W160" s="125">
        <f t="shared" si="18"/>
        <v>1</v>
      </c>
      <c r="X160" s="125">
        <f t="shared" si="18"/>
        <v>1</v>
      </c>
      <c r="Y160" s="125">
        <f t="shared" si="18"/>
        <v>1</v>
      </c>
      <c r="Z160" s="125">
        <f t="shared" si="18"/>
        <v>1</v>
      </c>
      <c r="AA160" s="125">
        <f t="shared" si="18"/>
        <v>1</v>
      </c>
      <c r="AB160" s="125">
        <f t="shared" si="18"/>
        <v>1</v>
      </c>
      <c r="AC160" s="125">
        <f t="shared" si="18"/>
        <v>1</v>
      </c>
      <c r="AD160" s="125">
        <f t="shared" si="18"/>
        <v>1</v>
      </c>
      <c r="AE160" s="125">
        <f t="shared" si="18"/>
        <v>1</v>
      </c>
      <c r="AF160" s="125">
        <f t="shared" si="18"/>
        <v>1</v>
      </c>
    </row>
    <row r="161" spans="1:32" s="125" customFormat="1" x14ac:dyDescent="0.3">
      <c r="A161" s="125">
        <f>A107</f>
        <v>1067</v>
      </c>
      <c r="B161" s="125" t="str">
        <f t="shared" ref="B161:AF165" si="19">B107</f>
        <v>Was the finance officer or interim finance officer bonded pursuant to G.S. 159-29 which requires that the finance officer give a true accounting and faithful performance bond in an amount not less than the greater of (1) $50,000 or (2) an amount equal to</v>
      </c>
      <c r="C161" s="125">
        <f t="shared" si="19"/>
        <v>0</v>
      </c>
      <c r="D161" s="125">
        <f t="shared" si="19"/>
        <v>1</v>
      </c>
      <c r="E161" s="125">
        <f t="shared" si="19"/>
        <v>1</v>
      </c>
      <c r="F161" s="125">
        <f t="shared" si="19"/>
        <v>1</v>
      </c>
      <c r="G161" s="125">
        <f t="shared" si="19"/>
        <v>1</v>
      </c>
      <c r="H161" s="125">
        <f t="shared" si="19"/>
        <v>1</v>
      </c>
      <c r="I161" s="125">
        <f t="shared" si="19"/>
        <v>1</v>
      </c>
      <c r="J161" s="125">
        <f t="shared" si="19"/>
        <v>1</v>
      </c>
      <c r="K161" s="125">
        <f t="shared" si="19"/>
        <v>1</v>
      </c>
      <c r="L161" s="125">
        <f t="shared" si="19"/>
        <v>1</v>
      </c>
      <c r="M161" s="125">
        <f t="shared" si="19"/>
        <v>1</v>
      </c>
      <c r="N161" s="125">
        <f t="shared" si="19"/>
        <v>1</v>
      </c>
      <c r="O161" s="125">
        <f t="shared" si="19"/>
        <v>1</v>
      </c>
      <c r="P161" s="125">
        <f t="shared" si="19"/>
        <v>1</v>
      </c>
      <c r="Q161" s="125">
        <f t="shared" si="19"/>
        <v>1</v>
      </c>
      <c r="R161" s="125">
        <f t="shared" si="19"/>
        <v>1</v>
      </c>
      <c r="S161" s="125">
        <f t="shared" si="19"/>
        <v>1</v>
      </c>
      <c r="T161" s="125">
        <f t="shared" si="19"/>
        <v>1</v>
      </c>
      <c r="U161" s="125">
        <f t="shared" si="19"/>
        <v>1</v>
      </c>
      <c r="V161" s="125">
        <f t="shared" si="19"/>
        <v>1</v>
      </c>
      <c r="W161" s="125">
        <f t="shared" si="19"/>
        <v>1</v>
      </c>
      <c r="X161" s="125">
        <f t="shared" si="19"/>
        <v>1</v>
      </c>
      <c r="Y161" s="125">
        <f t="shared" si="19"/>
        <v>1</v>
      </c>
      <c r="Z161" s="125">
        <f t="shared" si="19"/>
        <v>1</v>
      </c>
      <c r="AA161" s="125">
        <f t="shared" si="19"/>
        <v>1</v>
      </c>
      <c r="AB161" s="125">
        <f t="shared" si="19"/>
        <v>1</v>
      </c>
      <c r="AC161" s="125">
        <f t="shared" si="19"/>
        <v>1</v>
      </c>
      <c r="AD161" s="125">
        <f t="shared" si="19"/>
        <v>1</v>
      </c>
      <c r="AE161" s="125">
        <f t="shared" si="19"/>
        <v>1</v>
      </c>
      <c r="AF161" s="125">
        <f t="shared" si="19"/>
        <v>1</v>
      </c>
    </row>
    <row r="162" spans="1:32" s="125" customFormat="1" x14ac:dyDescent="0.3">
      <c r="A162" s="125">
        <f>A108</f>
        <v>1068</v>
      </c>
      <c r="B162" s="125" t="str">
        <f t="shared" ref="B162:P162" si="20">B108</f>
        <v>Does the unit have a self-insurance fund?</v>
      </c>
      <c r="C162" s="125">
        <f t="shared" si="20"/>
        <v>0</v>
      </c>
      <c r="D162" s="125">
        <f t="shared" si="20"/>
        <v>2</v>
      </c>
      <c r="E162" s="125">
        <f t="shared" si="20"/>
        <v>2</v>
      </c>
      <c r="F162" s="125">
        <f t="shared" si="20"/>
        <v>2</v>
      </c>
      <c r="G162" s="125">
        <f t="shared" si="20"/>
        <v>2</v>
      </c>
      <c r="H162" s="125">
        <f t="shared" si="20"/>
        <v>2</v>
      </c>
      <c r="I162" s="125">
        <f t="shared" si="20"/>
        <v>2</v>
      </c>
      <c r="J162" s="125">
        <f t="shared" si="20"/>
        <v>2</v>
      </c>
      <c r="K162" s="125">
        <f t="shared" si="20"/>
        <v>2</v>
      </c>
      <c r="L162" s="125">
        <f t="shared" si="20"/>
        <v>2</v>
      </c>
      <c r="M162" s="125">
        <f t="shared" si="20"/>
        <v>2</v>
      </c>
      <c r="N162" s="125">
        <f t="shared" si="20"/>
        <v>2</v>
      </c>
      <c r="O162" s="125">
        <f t="shared" si="20"/>
        <v>2</v>
      </c>
      <c r="P162" s="125">
        <f t="shared" si="20"/>
        <v>2</v>
      </c>
      <c r="Q162" s="125">
        <f t="shared" si="19"/>
        <v>2</v>
      </c>
      <c r="R162" s="125">
        <f t="shared" si="19"/>
        <v>2</v>
      </c>
      <c r="S162" s="125">
        <f t="shared" si="19"/>
        <v>2</v>
      </c>
      <c r="T162" s="125">
        <f t="shared" si="19"/>
        <v>2</v>
      </c>
      <c r="U162" s="125">
        <f t="shared" si="19"/>
        <v>2</v>
      </c>
      <c r="V162" s="125">
        <f t="shared" si="19"/>
        <v>2</v>
      </c>
      <c r="W162" s="125">
        <f t="shared" si="19"/>
        <v>2</v>
      </c>
      <c r="X162" s="125">
        <f t="shared" si="19"/>
        <v>2</v>
      </c>
      <c r="Y162" s="125">
        <f t="shared" si="19"/>
        <v>2</v>
      </c>
      <c r="Z162" s="125">
        <f t="shared" si="19"/>
        <v>2</v>
      </c>
      <c r="AA162" s="125">
        <f t="shared" si="19"/>
        <v>2</v>
      </c>
      <c r="AB162" s="125">
        <f t="shared" si="19"/>
        <v>2</v>
      </c>
      <c r="AC162" s="125">
        <f t="shared" si="19"/>
        <v>2</v>
      </c>
      <c r="AD162" s="125">
        <f t="shared" si="19"/>
        <v>2</v>
      </c>
      <c r="AE162" s="125">
        <f t="shared" si="19"/>
        <v>2</v>
      </c>
      <c r="AF162" s="125">
        <f t="shared" si="19"/>
        <v>2</v>
      </c>
    </row>
    <row r="163" spans="1:32" s="125" customFormat="1" x14ac:dyDescent="0.3">
      <c r="A163" s="125">
        <f>A109</f>
        <v>1069</v>
      </c>
      <c r="B163" s="125" t="str">
        <f t="shared" si="19"/>
        <v>If the unit is self-insured for employee health care, does the unit use a qualified consultant to establish rates and appropriate reserve levels?</v>
      </c>
      <c r="C163" s="125">
        <f t="shared" si="19"/>
        <v>0</v>
      </c>
      <c r="D163" s="125">
        <f t="shared" si="19"/>
        <v>3</v>
      </c>
      <c r="E163" s="125">
        <f t="shared" si="19"/>
        <v>3</v>
      </c>
      <c r="F163" s="125">
        <f t="shared" si="19"/>
        <v>3</v>
      </c>
      <c r="G163" s="125">
        <f t="shared" si="19"/>
        <v>3</v>
      </c>
      <c r="H163" s="125">
        <f t="shared" si="19"/>
        <v>3</v>
      </c>
      <c r="I163" s="125">
        <f t="shared" si="19"/>
        <v>2</v>
      </c>
      <c r="J163" s="125">
        <f t="shared" si="19"/>
        <v>3</v>
      </c>
      <c r="K163" s="125">
        <f t="shared" si="19"/>
        <v>2</v>
      </c>
      <c r="L163" s="125">
        <f t="shared" si="19"/>
        <v>3</v>
      </c>
      <c r="M163" s="125">
        <f t="shared" si="19"/>
        <v>2</v>
      </c>
      <c r="N163" s="125">
        <f t="shared" si="19"/>
        <v>3</v>
      </c>
      <c r="O163" s="125">
        <f t="shared" si="19"/>
        <v>3</v>
      </c>
      <c r="P163" s="125">
        <f t="shared" si="19"/>
        <v>3</v>
      </c>
      <c r="Q163" s="125">
        <f t="shared" si="19"/>
        <v>2</v>
      </c>
      <c r="R163" s="125">
        <f t="shared" si="19"/>
        <v>2</v>
      </c>
      <c r="S163" s="125">
        <f t="shared" si="19"/>
        <v>2</v>
      </c>
      <c r="T163" s="125">
        <f t="shared" si="19"/>
        <v>3</v>
      </c>
      <c r="U163" s="125">
        <f t="shared" si="19"/>
        <v>3</v>
      </c>
      <c r="V163" s="125">
        <f t="shared" si="19"/>
        <v>2</v>
      </c>
      <c r="W163" s="125">
        <f t="shared" si="19"/>
        <v>3</v>
      </c>
      <c r="X163" s="125">
        <f t="shared" si="19"/>
        <v>2</v>
      </c>
      <c r="Y163" s="125">
        <f t="shared" si="19"/>
        <v>3</v>
      </c>
      <c r="Z163" s="125">
        <f t="shared" si="19"/>
        <v>3</v>
      </c>
      <c r="AA163" s="125">
        <f t="shared" si="19"/>
        <v>3</v>
      </c>
      <c r="AB163" s="125">
        <f t="shared" si="19"/>
        <v>3</v>
      </c>
      <c r="AC163" s="125">
        <f t="shared" si="19"/>
        <v>2</v>
      </c>
      <c r="AD163" s="125">
        <f t="shared" si="19"/>
        <v>3</v>
      </c>
      <c r="AE163" s="125">
        <f t="shared" si="19"/>
        <v>3</v>
      </c>
      <c r="AF163" s="125">
        <f t="shared" si="19"/>
        <v>3</v>
      </c>
    </row>
    <row r="164" spans="1:32" s="125" customFormat="1" x14ac:dyDescent="0.3">
      <c r="A164" s="125">
        <f>A110</f>
        <v>1070</v>
      </c>
      <c r="B164" s="125" t="str">
        <f t="shared" si="19"/>
        <v>Does the Unit have a non-state administrered pension plan?</v>
      </c>
      <c r="C164" s="125">
        <f t="shared" si="19"/>
        <v>0</v>
      </c>
      <c r="D164" s="125">
        <f t="shared" si="19"/>
        <v>2</v>
      </c>
      <c r="E164" s="125">
        <f t="shared" si="19"/>
        <v>2</v>
      </c>
      <c r="F164" s="125">
        <f t="shared" si="19"/>
        <v>2</v>
      </c>
      <c r="G164" s="125">
        <f t="shared" si="19"/>
        <v>2</v>
      </c>
      <c r="H164" s="125">
        <f t="shared" si="19"/>
        <v>2</v>
      </c>
      <c r="I164" s="125">
        <f t="shared" si="19"/>
        <v>2</v>
      </c>
      <c r="J164" s="125">
        <f t="shared" si="19"/>
        <v>2</v>
      </c>
      <c r="K164" s="125">
        <f t="shared" si="19"/>
        <v>2</v>
      </c>
      <c r="L164" s="125">
        <f t="shared" si="19"/>
        <v>2</v>
      </c>
      <c r="M164" s="125">
        <f t="shared" si="19"/>
        <v>2</v>
      </c>
      <c r="N164" s="125">
        <f t="shared" si="19"/>
        <v>2</v>
      </c>
      <c r="O164" s="125">
        <f t="shared" si="19"/>
        <v>2</v>
      </c>
      <c r="P164" s="125">
        <f t="shared" si="19"/>
        <v>2</v>
      </c>
      <c r="Q164" s="125">
        <f t="shared" si="19"/>
        <v>2</v>
      </c>
      <c r="R164" s="125">
        <f t="shared" si="19"/>
        <v>2</v>
      </c>
      <c r="S164" s="125">
        <f t="shared" si="19"/>
        <v>2</v>
      </c>
      <c r="T164" s="125">
        <f t="shared" si="19"/>
        <v>2</v>
      </c>
      <c r="U164" s="125">
        <f t="shared" si="19"/>
        <v>2</v>
      </c>
      <c r="V164" s="125">
        <f t="shared" si="19"/>
        <v>2</v>
      </c>
      <c r="W164" s="125">
        <f t="shared" si="19"/>
        <v>2</v>
      </c>
      <c r="X164" s="125">
        <f t="shared" si="19"/>
        <v>2</v>
      </c>
      <c r="Y164" s="125">
        <f t="shared" si="19"/>
        <v>2</v>
      </c>
      <c r="Z164" s="125">
        <f t="shared" si="19"/>
        <v>2</v>
      </c>
      <c r="AA164" s="125">
        <f t="shared" si="19"/>
        <v>2</v>
      </c>
      <c r="AB164" s="125">
        <f t="shared" si="19"/>
        <v>2</v>
      </c>
      <c r="AC164" s="125">
        <f t="shared" si="19"/>
        <v>2</v>
      </c>
      <c r="AD164" s="125">
        <f t="shared" si="19"/>
        <v>2</v>
      </c>
      <c r="AE164" s="125">
        <f t="shared" si="19"/>
        <v>2</v>
      </c>
      <c r="AF164" s="125">
        <f t="shared" si="19"/>
        <v>2</v>
      </c>
    </row>
    <row r="165" spans="1:32" s="125" customFormat="1" x14ac:dyDescent="0.3">
      <c r="A165" s="125">
        <f>A111</f>
        <v>1071</v>
      </c>
      <c r="B165" s="125" t="str">
        <f t="shared" si="19"/>
        <v>Please list the amount of ARPA funds expended in total this fiscal year for non-capital purposes.  Enter "zero" if no ARPA funds expended for this fiscal year for non-capital purposes.</v>
      </c>
      <c r="C165" s="125">
        <f t="shared" si="19"/>
        <v>0</v>
      </c>
      <c r="D165" s="125">
        <f t="shared" si="19"/>
        <v>0</v>
      </c>
      <c r="E165" s="125">
        <f t="shared" si="19"/>
        <v>8473025</v>
      </c>
      <c r="F165" s="125">
        <f t="shared" si="19"/>
        <v>0</v>
      </c>
      <c r="G165" s="125">
        <f t="shared" si="19"/>
        <v>0</v>
      </c>
      <c r="H165" s="125">
        <f t="shared" si="19"/>
        <v>0</v>
      </c>
      <c r="I165" s="125">
        <f t="shared" si="19"/>
        <v>0</v>
      </c>
      <c r="J165" s="125">
        <f t="shared" si="19"/>
        <v>0</v>
      </c>
      <c r="K165" s="125">
        <f t="shared" si="19"/>
        <v>0</v>
      </c>
      <c r="L165" s="125">
        <f t="shared" si="19"/>
        <v>0</v>
      </c>
      <c r="M165" s="125">
        <f t="shared" si="19"/>
        <v>0</v>
      </c>
      <c r="N165" s="125">
        <f t="shared" si="19"/>
        <v>0</v>
      </c>
      <c r="O165" s="125">
        <f t="shared" si="19"/>
        <v>0</v>
      </c>
      <c r="P165" s="125">
        <f t="shared" si="19"/>
        <v>0</v>
      </c>
      <c r="Q165" s="125">
        <f t="shared" si="19"/>
        <v>0</v>
      </c>
      <c r="R165" s="125">
        <f t="shared" si="19"/>
        <v>0</v>
      </c>
      <c r="S165" s="125">
        <f t="shared" si="19"/>
        <v>0</v>
      </c>
      <c r="T165" s="125">
        <f t="shared" si="19"/>
        <v>0</v>
      </c>
      <c r="U165" s="125">
        <f t="shared" si="19"/>
        <v>0</v>
      </c>
      <c r="V165" s="125">
        <f t="shared" si="19"/>
        <v>0</v>
      </c>
      <c r="W165" s="125">
        <f t="shared" si="19"/>
        <v>0</v>
      </c>
      <c r="X165" s="125">
        <f t="shared" si="19"/>
        <v>0</v>
      </c>
      <c r="Y165" s="125">
        <f t="shared" si="19"/>
        <v>0</v>
      </c>
      <c r="Z165" s="125">
        <f t="shared" si="19"/>
        <v>4874450</v>
      </c>
      <c r="AA165" s="125">
        <f t="shared" si="19"/>
        <v>0</v>
      </c>
      <c r="AB165" s="125">
        <f t="shared" si="19"/>
        <v>0</v>
      </c>
      <c r="AC165" s="125">
        <f t="shared" si="19"/>
        <v>0</v>
      </c>
      <c r="AD165" s="125">
        <f t="shared" si="19"/>
        <v>0</v>
      </c>
      <c r="AE165" s="125">
        <f t="shared" si="19"/>
        <v>0</v>
      </c>
      <c r="AF165" s="125">
        <f t="shared" si="19"/>
        <v>0</v>
      </c>
    </row>
    <row r="166" spans="1:32" s="125" customFormat="1" x14ac:dyDescent="0.3">
      <c r="A166" s="125">
        <f t="shared" ref="A166:AF166" si="21">A115</f>
        <v>1078</v>
      </c>
      <c r="B166" s="125" t="str">
        <f t="shared" si="21"/>
        <v>If the answer to 1059 is "No" then was the unit without a board-appointed interim or permanent finance officer for more than 2 weeks at any time in the fiscal year? (Note:  Please include a noncompliance finding related to GS 159-24, GS 159-25(a)(2) or GS</v>
      </c>
      <c r="C166" s="125">
        <f t="shared" si="21"/>
        <v>0</v>
      </c>
      <c r="D166" s="125">
        <f t="shared" si="21"/>
        <v>3</v>
      </c>
      <c r="E166" s="125">
        <f t="shared" si="21"/>
        <v>3</v>
      </c>
      <c r="F166" s="125">
        <f t="shared" si="21"/>
        <v>3</v>
      </c>
      <c r="G166" s="125">
        <f t="shared" si="21"/>
        <v>3</v>
      </c>
      <c r="H166" s="125">
        <f t="shared" si="21"/>
        <v>3</v>
      </c>
      <c r="I166" s="125">
        <f t="shared" si="21"/>
        <v>3</v>
      </c>
      <c r="J166" s="125">
        <f t="shared" si="21"/>
        <v>3</v>
      </c>
      <c r="K166" s="125">
        <f t="shared" si="21"/>
        <v>3</v>
      </c>
      <c r="L166" s="125">
        <f t="shared" si="21"/>
        <v>3</v>
      </c>
      <c r="M166" s="125">
        <f t="shared" si="21"/>
        <v>3</v>
      </c>
      <c r="N166" s="125">
        <f t="shared" si="21"/>
        <v>3</v>
      </c>
      <c r="O166" s="125">
        <f t="shared" si="21"/>
        <v>3</v>
      </c>
      <c r="P166" s="125">
        <f t="shared" si="21"/>
        <v>3</v>
      </c>
      <c r="Q166" s="125">
        <f t="shared" si="21"/>
        <v>3</v>
      </c>
      <c r="R166" s="125">
        <f t="shared" si="21"/>
        <v>3</v>
      </c>
      <c r="S166" s="125">
        <f t="shared" si="21"/>
        <v>3</v>
      </c>
      <c r="T166" s="125">
        <f t="shared" si="21"/>
        <v>3</v>
      </c>
      <c r="U166" s="125">
        <f t="shared" si="21"/>
        <v>3</v>
      </c>
      <c r="V166" s="125">
        <f t="shared" si="21"/>
        <v>3</v>
      </c>
      <c r="W166" s="125">
        <f t="shared" si="21"/>
        <v>3</v>
      </c>
      <c r="X166" s="125">
        <f t="shared" si="21"/>
        <v>3</v>
      </c>
      <c r="Y166" s="125">
        <f t="shared" si="21"/>
        <v>3</v>
      </c>
      <c r="Z166" s="125">
        <f t="shared" si="21"/>
        <v>3</v>
      </c>
      <c r="AA166" s="125">
        <f t="shared" si="21"/>
        <v>3</v>
      </c>
      <c r="AB166" s="125">
        <f t="shared" si="21"/>
        <v>3</v>
      </c>
      <c r="AC166" s="125">
        <f t="shared" si="21"/>
        <v>3</v>
      </c>
      <c r="AD166" s="125">
        <f t="shared" si="21"/>
        <v>3</v>
      </c>
      <c r="AE166" s="125">
        <f t="shared" si="21"/>
        <v>3</v>
      </c>
      <c r="AF166" s="125">
        <f t="shared" si="21"/>
        <v>3</v>
      </c>
    </row>
    <row r="168" spans="1:32" s="125" customFormat="1" x14ac:dyDescent="0.3"/>
    <row r="169" spans="1:32" s="125" customFormat="1" x14ac:dyDescent="0.3"/>
    <row r="170" spans="1:32" x14ac:dyDescent="0.3">
      <c r="D170">
        <f t="shared" ref="D170:AF170" si="22">SUM(D139:D166)</f>
        <v>5195622</v>
      </c>
      <c r="E170" s="125">
        <f t="shared" si="22"/>
        <v>70547453</v>
      </c>
      <c r="F170" s="125">
        <f t="shared" si="22"/>
        <v>55035</v>
      </c>
      <c r="G170" s="125">
        <f t="shared" si="22"/>
        <v>541087</v>
      </c>
      <c r="H170" s="125">
        <f t="shared" si="22"/>
        <v>3460398</v>
      </c>
      <c r="I170" s="125">
        <f t="shared" si="22"/>
        <v>7958952</v>
      </c>
      <c r="J170" s="125">
        <f t="shared" si="22"/>
        <v>541088</v>
      </c>
      <c r="K170" s="125">
        <f t="shared" si="22"/>
        <v>20475752</v>
      </c>
      <c r="L170" s="125">
        <f t="shared" si="22"/>
        <v>2327824</v>
      </c>
      <c r="M170" s="125">
        <f t="shared" si="22"/>
        <v>547297</v>
      </c>
      <c r="N170" s="125">
        <f t="shared" si="22"/>
        <v>3982841</v>
      </c>
      <c r="O170" s="125">
        <f t="shared" si="22"/>
        <v>541108</v>
      </c>
      <c r="P170" s="125">
        <f t="shared" si="22"/>
        <v>541113</v>
      </c>
      <c r="Q170" s="125">
        <f t="shared" si="22"/>
        <v>13929481</v>
      </c>
      <c r="R170" s="125">
        <f t="shared" si="22"/>
        <v>541108</v>
      </c>
      <c r="S170" s="125">
        <f t="shared" si="22"/>
        <v>14973504</v>
      </c>
      <c r="T170" s="125">
        <f t="shared" si="22"/>
        <v>541113</v>
      </c>
      <c r="U170" s="125">
        <f t="shared" si="22"/>
        <v>9557074</v>
      </c>
      <c r="V170" s="125">
        <f t="shared" si="22"/>
        <v>541094</v>
      </c>
      <c r="W170" s="125">
        <f t="shared" si="22"/>
        <v>43796175</v>
      </c>
      <c r="X170" s="125">
        <f t="shared" si="22"/>
        <v>107723297</v>
      </c>
      <c r="Y170" s="125">
        <f t="shared" si="22"/>
        <v>27573803</v>
      </c>
      <c r="Z170" s="125">
        <f t="shared" si="22"/>
        <v>82316371</v>
      </c>
      <c r="AA170" s="125">
        <f t="shared" si="22"/>
        <v>541100</v>
      </c>
      <c r="AB170" s="125">
        <f t="shared" si="22"/>
        <v>541103</v>
      </c>
      <c r="AC170" s="125">
        <f t="shared" si="22"/>
        <v>9331885</v>
      </c>
      <c r="AD170" s="125">
        <f t="shared" si="22"/>
        <v>2859535</v>
      </c>
      <c r="AE170" s="125">
        <f t="shared" si="22"/>
        <v>541780</v>
      </c>
      <c r="AF170" s="125">
        <f t="shared" si="22"/>
        <v>541109</v>
      </c>
    </row>
    <row r="172" spans="1:32" x14ac:dyDescent="0.3">
      <c r="D172">
        <f t="shared" ref="D172:AF172" si="23">D117-D170</f>
        <v>41708261</v>
      </c>
      <c r="E172" s="125">
        <f t="shared" si="23"/>
        <v>186562410</v>
      </c>
      <c r="F172" s="125">
        <f t="shared" si="23"/>
        <v>2399698</v>
      </c>
      <c r="G172" s="125">
        <f t="shared" si="23"/>
        <v>13412807</v>
      </c>
      <c r="H172" s="125">
        <f t="shared" si="23"/>
        <v>18607750</v>
      </c>
      <c r="I172" s="125">
        <f t="shared" si="23"/>
        <v>75721496</v>
      </c>
      <c r="J172" s="125">
        <f t="shared" si="23"/>
        <v>24030309</v>
      </c>
      <c r="K172" s="125">
        <f t="shared" si="23"/>
        <v>36531622</v>
      </c>
      <c r="L172" s="125">
        <f t="shared" si="23"/>
        <v>40708313</v>
      </c>
      <c r="M172" s="125">
        <f t="shared" si="23"/>
        <v>3817115</v>
      </c>
      <c r="N172" s="125">
        <f t="shared" si="23"/>
        <v>8523270</v>
      </c>
      <c r="O172" s="125">
        <f t="shared" si="23"/>
        <v>1176141</v>
      </c>
      <c r="P172" s="125">
        <f t="shared" si="23"/>
        <v>1125628</v>
      </c>
      <c r="Q172" s="125">
        <f t="shared" si="23"/>
        <v>26004202</v>
      </c>
      <c r="R172" s="125">
        <f t="shared" si="23"/>
        <v>3925453</v>
      </c>
      <c r="S172" s="125">
        <f t="shared" si="23"/>
        <v>19867234</v>
      </c>
      <c r="T172" s="125">
        <f t="shared" si="23"/>
        <v>3517589</v>
      </c>
      <c r="U172" s="125">
        <f t="shared" si="23"/>
        <v>32695213</v>
      </c>
      <c r="V172" s="125">
        <f t="shared" si="23"/>
        <v>9410907</v>
      </c>
      <c r="W172" s="125">
        <f t="shared" si="23"/>
        <v>273595604</v>
      </c>
      <c r="X172" s="125">
        <f t="shared" si="23"/>
        <v>557299432</v>
      </c>
      <c r="Y172" s="125">
        <f t="shared" si="23"/>
        <v>50516461</v>
      </c>
      <c r="Z172" s="125">
        <f t="shared" si="23"/>
        <v>2494884111</v>
      </c>
      <c r="AA172" s="125">
        <f t="shared" si="23"/>
        <v>5672673</v>
      </c>
      <c r="AB172" s="125">
        <f t="shared" si="23"/>
        <v>5376374</v>
      </c>
      <c r="AC172" s="125">
        <f t="shared" si="23"/>
        <v>31780866</v>
      </c>
      <c r="AD172" s="125">
        <f t="shared" si="23"/>
        <v>49026819</v>
      </c>
      <c r="AE172" s="125">
        <f t="shared" si="23"/>
        <v>7593582</v>
      </c>
      <c r="AF172" s="125">
        <f t="shared" si="23"/>
        <v>2574964</v>
      </c>
    </row>
    <row r="173" spans="1:32" x14ac:dyDescent="0.3">
      <c r="D173" s="533" t="e">
        <f>'Unit Data from Audit Worksheet'!E120</f>
        <v>#N/A</v>
      </c>
      <c r="E173">
        <v>186562410</v>
      </c>
      <c r="Z173">
        <v>2494884111</v>
      </c>
      <c r="AF173">
        <v>2574964</v>
      </c>
    </row>
    <row r="174" spans="1:32" x14ac:dyDescent="0.3">
      <c r="D174" s="533"/>
    </row>
    <row r="178" spans="3:32" x14ac:dyDescent="0.3">
      <c r="C178" t="s">
        <v>948</v>
      </c>
      <c r="D178" s="748">
        <v>46903883</v>
      </c>
      <c r="E178" s="748">
        <v>257109863</v>
      </c>
      <c r="F178" s="748">
        <v>2454733</v>
      </c>
      <c r="G178" s="748">
        <v>13953894</v>
      </c>
      <c r="H178" s="748">
        <v>22068148</v>
      </c>
      <c r="I178" s="748">
        <v>83680448</v>
      </c>
      <c r="J178" s="748">
        <v>24571397</v>
      </c>
      <c r="K178" s="748">
        <v>57007374</v>
      </c>
      <c r="L178" s="748">
        <v>43036137</v>
      </c>
      <c r="M178" s="748">
        <v>4364412</v>
      </c>
      <c r="N178" s="748">
        <v>12506111</v>
      </c>
      <c r="O178" s="748">
        <v>1717249</v>
      </c>
      <c r="P178" s="748">
        <v>1666741</v>
      </c>
      <c r="Q178" s="748">
        <v>39933683</v>
      </c>
      <c r="R178" s="748">
        <v>4466561</v>
      </c>
      <c r="S178" s="748">
        <v>34840738</v>
      </c>
      <c r="T178" s="748">
        <v>4058702</v>
      </c>
      <c r="U178" s="748">
        <v>42252287</v>
      </c>
      <c r="V178" s="748">
        <v>9952001</v>
      </c>
      <c r="W178" s="748">
        <v>317391779</v>
      </c>
      <c r="X178" s="748">
        <v>665022729</v>
      </c>
      <c r="Y178" s="748">
        <v>78090264</v>
      </c>
      <c r="Z178" s="748">
        <v>2577200482</v>
      </c>
      <c r="AA178" s="748">
        <v>6213773</v>
      </c>
      <c r="AB178" s="748">
        <v>5917477</v>
      </c>
      <c r="AC178" s="748">
        <v>41112751</v>
      </c>
      <c r="AD178" s="748">
        <v>51886354</v>
      </c>
      <c r="AE178" s="748">
        <v>8135362</v>
      </c>
      <c r="AF178" s="748">
        <v>3116073</v>
      </c>
    </row>
    <row r="180" spans="3:32" x14ac:dyDescent="0.3">
      <c r="D180" s="748">
        <f>D117-D178</f>
        <v>0</v>
      </c>
      <c r="E180" s="748">
        <f t="shared" ref="E180:AF180" si="24">E117-E178</f>
        <v>0</v>
      </c>
      <c r="F180" s="748">
        <f t="shared" si="24"/>
        <v>0</v>
      </c>
      <c r="G180" s="748">
        <f t="shared" si="24"/>
        <v>0</v>
      </c>
      <c r="H180" s="748">
        <f t="shared" si="24"/>
        <v>0</v>
      </c>
      <c r="I180" s="748">
        <f t="shared" si="24"/>
        <v>0</v>
      </c>
      <c r="J180" s="748">
        <f t="shared" si="24"/>
        <v>0</v>
      </c>
      <c r="K180" s="748">
        <f t="shared" si="24"/>
        <v>0</v>
      </c>
      <c r="L180" s="748">
        <f t="shared" si="24"/>
        <v>0</v>
      </c>
      <c r="M180" s="748">
        <f t="shared" si="24"/>
        <v>0</v>
      </c>
      <c r="N180" s="748">
        <f t="shared" si="24"/>
        <v>0</v>
      </c>
      <c r="O180" s="748">
        <f t="shared" si="24"/>
        <v>0</v>
      </c>
      <c r="P180" s="748">
        <f t="shared" si="24"/>
        <v>0</v>
      </c>
      <c r="Q180" s="748">
        <f t="shared" si="24"/>
        <v>0</v>
      </c>
      <c r="R180" s="748">
        <f t="shared" si="24"/>
        <v>0</v>
      </c>
      <c r="S180" s="748">
        <f t="shared" si="24"/>
        <v>0</v>
      </c>
      <c r="T180" s="748">
        <f t="shared" si="24"/>
        <v>0</v>
      </c>
      <c r="U180" s="748">
        <f t="shared" si="24"/>
        <v>0</v>
      </c>
      <c r="V180" s="748">
        <f t="shared" si="24"/>
        <v>0</v>
      </c>
      <c r="W180" s="748">
        <f t="shared" si="24"/>
        <v>0</v>
      </c>
      <c r="X180" s="748">
        <f t="shared" si="24"/>
        <v>0</v>
      </c>
      <c r="Y180" s="748">
        <f t="shared" si="24"/>
        <v>0</v>
      </c>
      <c r="Z180" s="748">
        <f t="shared" si="24"/>
        <v>0</v>
      </c>
      <c r="AA180" s="748">
        <f t="shared" si="24"/>
        <v>0</v>
      </c>
      <c r="AB180" s="748">
        <f t="shared" si="24"/>
        <v>0</v>
      </c>
      <c r="AC180" s="748">
        <f t="shared" si="24"/>
        <v>0</v>
      </c>
      <c r="AD180" s="748">
        <f t="shared" si="24"/>
        <v>0</v>
      </c>
      <c r="AE180" s="748">
        <f t="shared" si="24"/>
        <v>0</v>
      </c>
      <c r="AF180" s="748">
        <f t="shared" si="24"/>
        <v>0</v>
      </c>
    </row>
  </sheetData>
  <sheetProtection algorithmName="SHA-512" hashValue="rizlfhZdW+rzUaAEhDwxKHl84y0wmhdsVcoE70bu3YYo9RVIG5I3/tglBFRjAK4XAKfOQfVj1PZonzcCq0+WaA==" saltValue="G2y7O731SDr6gy/MFVjmOQ=="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dimension ref="A1:AF138"/>
  <sheetViews>
    <sheetView workbookViewId="0">
      <pane xSplit="2" ySplit="2" topLeftCell="C3" activePane="bottomRight" state="frozen"/>
      <selection pane="topRight" activeCell="C1" sqref="C1"/>
      <selection pane="bottomLeft" activeCell="A3" sqref="A3"/>
      <selection pane="bottomRight" activeCell="C139" sqref="C139"/>
    </sheetView>
  </sheetViews>
  <sheetFormatPr defaultRowHeight="14.4" x14ac:dyDescent="0.3"/>
  <cols>
    <col min="1" max="1" width="21.6640625" customWidth="1"/>
    <col min="2" max="2" width="72.6640625" customWidth="1"/>
    <col min="3" max="3" width="35.77734375" customWidth="1"/>
    <col min="4" max="97" width="20.6640625" customWidth="1"/>
  </cols>
  <sheetData>
    <row r="1" spans="1:32" x14ac:dyDescent="0.3">
      <c r="A1" t="s">
        <v>769</v>
      </c>
      <c r="B1" t="s">
        <v>771</v>
      </c>
      <c r="C1" t="s">
        <v>138</v>
      </c>
      <c r="D1" t="s">
        <v>420</v>
      </c>
      <c r="E1" t="s">
        <v>421</v>
      </c>
      <c r="F1" t="s">
        <v>422</v>
      </c>
      <c r="G1" t="s">
        <v>423</v>
      </c>
      <c r="H1" t="s">
        <v>424</v>
      </c>
      <c r="I1" t="s">
        <v>425</v>
      </c>
      <c r="J1" t="s">
        <v>426</v>
      </c>
      <c r="K1" t="s">
        <v>427</v>
      </c>
      <c r="L1" t="s">
        <v>428</v>
      </c>
      <c r="M1" t="s">
        <v>429</v>
      </c>
      <c r="N1" t="s">
        <v>430</v>
      </c>
      <c r="O1" t="s">
        <v>431</v>
      </c>
      <c r="P1" t="s">
        <v>432</v>
      </c>
      <c r="Q1" t="s">
        <v>433</v>
      </c>
      <c r="R1" t="s">
        <v>434</v>
      </c>
      <c r="S1" t="s">
        <v>435</v>
      </c>
      <c r="T1" t="s">
        <v>436</v>
      </c>
      <c r="U1" t="s">
        <v>437</v>
      </c>
      <c r="V1" t="s">
        <v>438</v>
      </c>
      <c r="W1" t="s">
        <v>439</v>
      </c>
      <c r="X1" t="s">
        <v>440</v>
      </c>
      <c r="Y1" t="s">
        <v>441</v>
      </c>
      <c r="Z1" t="s">
        <v>442</v>
      </c>
      <c r="AA1" t="s">
        <v>443</v>
      </c>
      <c r="AB1" t="s">
        <v>444</v>
      </c>
      <c r="AC1" t="s">
        <v>445</v>
      </c>
      <c r="AD1" t="s">
        <v>446</v>
      </c>
      <c r="AE1" t="s">
        <v>447</v>
      </c>
      <c r="AF1" t="s">
        <v>448</v>
      </c>
    </row>
    <row r="2" spans="1:32" x14ac:dyDescent="0.3">
      <c r="A2" t="s">
        <v>305</v>
      </c>
      <c r="B2" t="s">
        <v>10</v>
      </c>
      <c r="C2" t="s">
        <v>2</v>
      </c>
      <c r="D2">
        <v>541777</v>
      </c>
      <c r="E2">
        <v>541000</v>
      </c>
      <c r="F2">
        <v>54949</v>
      </c>
      <c r="G2">
        <v>541001</v>
      </c>
      <c r="H2">
        <v>541002</v>
      </c>
      <c r="I2">
        <v>54937</v>
      </c>
      <c r="J2">
        <v>541003</v>
      </c>
      <c r="K2">
        <v>544178</v>
      </c>
      <c r="L2">
        <v>541004</v>
      </c>
      <c r="M2">
        <v>541727</v>
      </c>
      <c r="N2">
        <v>541010</v>
      </c>
      <c r="O2">
        <v>541025</v>
      </c>
      <c r="P2">
        <v>541028</v>
      </c>
      <c r="Q2">
        <v>541007</v>
      </c>
      <c r="R2">
        <v>541024</v>
      </c>
      <c r="S2">
        <v>541027</v>
      </c>
      <c r="T2">
        <v>541026</v>
      </c>
      <c r="U2">
        <v>541011</v>
      </c>
      <c r="V2">
        <v>541012</v>
      </c>
      <c r="W2">
        <v>541013</v>
      </c>
      <c r="X2">
        <v>541014</v>
      </c>
      <c r="Y2">
        <v>541015</v>
      </c>
      <c r="Z2">
        <v>541016</v>
      </c>
      <c r="AA2">
        <v>541017</v>
      </c>
      <c r="AB2">
        <v>541018</v>
      </c>
      <c r="AC2">
        <v>541019</v>
      </c>
      <c r="AD2">
        <v>541009</v>
      </c>
      <c r="AE2">
        <v>541020</v>
      </c>
      <c r="AF2">
        <v>541022</v>
      </c>
    </row>
    <row r="3" spans="1:32" x14ac:dyDescent="0.3">
      <c r="A3">
        <v>4</v>
      </c>
      <c r="B3" t="s">
        <v>37</v>
      </c>
      <c r="D3">
        <v>44629</v>
      </c>
      <c r="E3">
        <v>0</v>
      </c>
      <c r="F3">
        <v>0</v>
      </c>
      <c r="G3">
        <v>0</v>
      </c>
      <c r="H3">
        <v>0</v>
      </c>
      <c r="I3">
        <v>25833</v>
      </c>
      <c r="J3">
        <v>0</v>
      </c>
      <c r="K3">
        <v>0</v>
      </c>
      <c r="L3">
        <v>0</v>
      </c>
      <c r="M3">
        <v>7148</v>
      </c>
      <c r="N3">
        <v>0</v>
      </c>
      <c r="O3">
        <v>0</v>
      </c>
      <c r="P3">
        <v>0</v>
      </c>
      <c r="Q3">
        <v>0</v>
      </c>
      <c r="R3">
        <v>0</v>
      </c>
      <c r="S3">
        <v>0</v>
      </c>
      <c r="T3">
        <v>0</v>
      </c>
      <c r="U3">
        <v>0</v>
      </c>
      <c r="V3">
        <v>0</v>
      </c>
      <c r="W3">
        <v>0</v>
      </c>
      <c r="X3">
        <v>0</v>
      </c>
      <c r="Y3">
        <v>0</v>
      </c>
      <c r="Z3">
        <v>0</v>
      </c>
      <c r="AA3">
        <v>0</v>
      </c>
      <c r="AB3">
        <v>0</v>
      </c>
      <c r="AC3">
        <v>0</v>
      </c>
      <c r="AD3">
        <v>0</v>
      </c>
      <c r="AE3">
        <v>581</v>
      </c>
      <c r="AF3">
        <v>0</v>
      </c>
    </row>
    <row r="4" spans="1:32" x14ac:dyDescent="0.3">
      <c r="A4">
        <v>5</v>
      </c>
      <c r="B4" t="s">
        <v>38</v>
      </c>
      <c r="D4">
        <v>0</v>
      </c>
      <c r="E4">
        <v>0</v>
      </c>
      <c r="F4">
        <v>0</v>
      </c>
      <c r="G4">
        <v>0</v>
      </c>
      <c r="H4">
        <v>0</v>
      </c>
      <c r="I4">
        <v>45325</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row>
    <row r="5" spans="1:32" x14ac:dyDescent="0.3">
      <c r="A5">
        <v>6</v>
      </c>
      <c r="B5" t="s">
        <v>94</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row>
    <row r="6" spans="1:32" x14ac:dyDescent="0.3">
      <c r="A6">
        <v>7</v>
      </c>
      <c r="B6" t="s">
        <v>84</v>
      </c>
      <c r="D6">
        <v>0</v>
      </c>
      <c r="E6">
        <v>0</v>
      </c>
      <c r="F6">
        <v>0</v>
      </c>
      <c r="G6">
        <v>0</v>
      </c>
      <c r="H6">
        <v>0</v>
      </c>
      <c r="I6">
        <v>1080</v>
      </c>
      <c r="J6">
        <v>0</v>
      </c>
      <c r="K6">
        <v>0</v>
      </c>
      <c r="L6">
        <v>0</v>
      </c>
      <c r="M6">
        <v>33125</v>
      </c>
      <c r="N6">
        <v>0</v>
      </c>
      <c r="O6">
        <v>0</v>
      </c>
      <c r="P6">
        <v>0</v>
      </c>
      <c r="Q6">
        <v>0</v>
      </c>
      <c r="R6">
        <v>0</v>
      </c>
      <c r="S6">
        <v>0</v>
      </c>
      <c r="T6">
        <v>0</v>
      </c>
      <c r="U6">
        <v>0</v>
      </c>
      <c r="V6">
        <v>0</v>
      </c>
      <c r="W6">
        <v>0</v>
      </c>
      <c r="X6">
        <v>0</v>
      </c>
      <c r="Y6">
        <v>0</v>
      </c>
      <c r="Z6">
        <v>0</v>
      </c>
      <c r="AA6">
        <v>0</v>
      </c>
      <c r="AB6">
        <v>0</v>
      </c>
      <c r="AC6">
        <v>0</v>
      </c>
      <c r="AD6">
        <v>0</v>
      </c>
      <c r="AE6">
        <v>9900</v>
      </c>
      <c r="AF6">
        <v>0</v>
      </c>
    </row>
    <row r="7" spans="1:32" x14ac:dyDescent="0.3">
      <c r="A7">
        <v>9</v>
      </c>
      <c r="B7" t="s">
        <v>85</v>
      </c>
      <c r="D7">
        <v>337212</v>
      </c>
      <c r="E7">
        <v>0</v>
      </c>
      <c r="F7">
        <v>0</v>
      </c>
      <c r="G7">
        <v>0</v>
      </c>
      <c r="H7">
        <v>0</v>
      </c>
      <c r="I7">
        <v>432318</v>
      </c>
      <c r="J7">
        <v>0</v>
      </c>
      <c r="K7">
        <v>0</v>
      </c>
      <c r="L7">
        <v>0</v>
      </c>
      <c r="M7">
        <v>169402</v>
      </c>
      <c r="N7">
        <v>0</v>
      </c>
      <c r="O7">
        <v>0</v>
      </c>
      <c r="P7">
        <v>0</v>
      </c>
      <c r="Q7">
        <v>0</v>
      </c>
      <c r="R7">
        <v>0</v>
      </c>
      <c r="S7">
        <v>0</v>
      </c>
      <c r="T7">
        <v>0</v>
      </c>
      <c r="U7">
        <v>0</v>
      </c>
      <c r="V7">
        <v>0</v>
      </c>
      <c r="W7">
        <v>0</v>
      </c>
      <c r="X7">
        <v>0</v>
      </c>
      <c r="Y7">
        <v>0</v>
      </c>
      <c r="Z7">
        <v>0</v>
      </c>
      <c r="AA7">
        <v>0</v>
      </c>
      <c r="AB7">
        <v>0</v>
      </c>
      <c r="AC7">
        <v>0</v>
      </c>
      <c r="AD7">
        <v>0</v>
      </c>
      <c r="AE7">
        <v>96821</v>
      </c>
      <c r="AF7">
        <v>0</v>
      </c>
    </row>
    <row r="8" spans="1:32" x14ac:dyDescent="0.3">
      <c r="A8">
        <v>13</v>
      </c>
      <c r="B8" t="s">
        <v>306</v>
      </c>
      <c r="D8">
        <v>0</v>
      </c>
      <c r="E8">
        <v>41770975</v>
      </c>
      <c r="F8">
        <v>340204</v>
      </c>
      <c r="G8">
        <v>990964</v>
      </c>
      <c r="H8">
        <v>1933545</v>
      </c>
      <c r="I8">
        <v>0</v>
      </c>
      <c r="J8">
        <v>3786336</v>
      </c>
      <c r="K8">
        <v>5974281</v>
      </c>
      <c r="L8">
        <v>2441263</v>
      </c>
      <c r="M8">
        <v>0</v>
      </c>
      <c r="N8">
        <v>1735298</v>
      </c>
      <c r="O8">
        <v>366009</v>
      </c>
      <c r="P8">
        <v>294771</v>
      </c>
      <c r="Q8">
        <v>3827072</v>
      </c>
      <c r="R8">
        <v>852528</v>
      </c>
      <c r="S8">
        <v>895566</v>
      </c>
      <c r="T8">
        <v>111192</v>
      </c>
      <c r="U8">
        <v>4933482</v>
      </c>
      <c r="V8">
        <v>974983</v>
      </c>
      <c r="W8">
        <v>53720587</v>
      </c>
      <c r="X8">
        <v>40467719</v>
      </c>
      <c r="Y8">
        <v>7432280</v>
      </c>
      <c r="Z8">
        <v>519845455</v>
      </c>
      <c r="AA8">
        <v>482916</v>
      </c>
      <c r="AB8">
        <v>758106</v>
      </c>
      <c r="AC8">
        <v>1865228</v>
      </c>
      <c r="AD8">
        <v>11670991</v>
      </c>
      <c r="AE8">
        <v>0</v>
      </c>
      <c r="AF8">
        <v>108192</v>
      </c>
    </row>
    <row r="9" spans="1:32" x14ac:dyDescent="0.3">
      <c r="A9">
        <v>14</v>
      </c>
      <c r="B9" t="s">
        <v>307</v>
      </c>
      <c r="D9">
        <v>0</v>
      </c>
      <c r="E9">
        <v>5632734</v>
      </c>
      <c r="F9">
        <v>3750</v>
      </c>
      <c r="G9">
        <v>118515</v>
      </c>
      <c r="H9">
        <v>1157922</v>
      </c>
      <c r="I9">
        <v>0</v>
      </c>
      <c r="J9">
        <v>66644</v>
      </c>
      <c r="K9">
        <v>88006</v>
      </c>
      <c r="L9">
        <v>59913</v>
      </c>
      <c r="M9">
        <v>0</v>
      </c>
      <c r="N9">
        <v>3750</v>
      </c>
      <c r="O9">
        <v>8405</v>
      </c>
      <c r="P9">
        <v>3485</v>
      </c>
      <c r="Q9">
        <v>7496413</v>
      </c>
      <c r="R9">
        <v>529733</v>
      </c>
      <c r="S9">
        <v>79215</v>
      </c>
      <c r="T9">
        <v>432</v>
      </c>
      <c r="U9">
        <v>1521112</v>
      </c>
      <c r="V9">
        <v>29600</v>
      </c>
      <c r="W9">
        <v>8029418</v>
      </c>
      <c r="X9">
        <v>33204912</v>
      </c>
      <c r="Y9">
        <v>111627</v>
      </c>
      <c r="Z9">
        <v>51518384</v>
      </c>
      <c r="AA9">
        <v>69432</v>
      </c>
      <c r="AB9">
        <v>27064</v>
      </c>
      <c r="AC9">
        <v>547128</v>
      </c>
      <c r="AD9">
        <v>116827</v>
      </c>
      <c r="AE9">
        <v>0</v>
      </c>
      <c r="AF9">
        <v>1902</v>
      </c>
    </row>
    <row r="10" spans="1:32" x14ac:dyDescent="0.3">
      <c r="A10">
        <v>16</v>
      </c>
      <c r="B10" t="s">
        <v>86</v>
      </c>
      <c r="D10">
        <v>258945</v>
      </c>
      <c r="E10">
        <v>0</v>
      </c>
      <c r="F10">
        <v>0</v>
      </c>
      <c r="G10">
        <v>0</v>
      </c>
      <c r="H10">
        <v>0</v>
      </c>
      <c r="I10">
        <v>368459</v>
      </c>
      <c r="J10">
        <v>0</v>
      </c>
      <c r="K10">
        <v>0</v>
      </c>
      <c r="L10">
        <v>0</v>
      </c>
      <c r="M10">
        <v>309452</v>
      </c>
      <c r="N10">
        <v>0</v>
      </c>
      <c r="O10">
        <v>0</v>
      </c>
      <c r="P10">
        <v>0</v>
      </c>
      <c r="Q10">
        <v>0</v>
      </c>
      <c r="R10">
        <v>0</v>
      </c>
      <c r="S10">
        <v>0</v>
      </c>
      <c r="T10">
        <v>0</v>
      </c>
      <c r="U10">
        <v>0</v>
      </c>
      <c r="V10">
        <v>0</v>
      </c>
      <c r="W10">
        <v>0</v>
      </c>
      <c r="X10">
        <v>0</v>
      </c>
      <c r="Y10">
        <v>0</v>
      </c>
      <c r="Z10">
        <v>0</v>
      </c>
      <c r="AA10">
        <v>0</v>
      </c>
      <c r="AB10">
        <v>0</v>
      </c>
      <c r="AC10">
        <v>0</v>
      </c>
      <c r="AD10">
        <v>0</v>
      </c>
      <c r="AE10">
        <v>35936</v>
      </c>
      <c r="AF10">
        <v>0</v>
      </c>
    </row>
    <row r="11" spans="1:32" x14ac:dyDescent="0.3">
      <c r="A11">
        <v>17</v>
      </c>
      <c r="B11" t="s">
        <v>87</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row>
    <row r="12" spans="1:32" x14ac:dyDescent="0.3">
      <c r="A12">
        <v>20</v>
      </c>
      <c r="B12" t="s">
        <v>88</v>
      </c>
      <c r="D12">
        <v>23572</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row>
    <row r="13" spans="1:32" x14ac:dyDescent="0.3">
      <c r="A13">
        <v>22</v>
      </c>
      <c r="B13" t="s">
        <v>89</v>
      </c>
      <c r="D13">
        <v>0</v>
      </c>
      <c r="E13">
        <v>0</v>
      </c>
      <c r="F13">
        <v>0</v>
      </c>
      <c r="G13">
        <v>0</v>
      </c>
      <c r="H13">
        <v>0</v>
      </c>
      <c r="I13">
        <v>0</v>
      </c>
      <c r="J13">
        <v>0</v>
      </c>
      <c r="K13">
        <v>0</v>
      </c>
      <c r="L13">
        <v>0</v>
      </c>
      <c r="M13">
        <v>39066</v>
      </c>
      <c r="N13">
        <v>0</v>
      </c>
      <c r="O13">
        <v>0</v>
      </c>
      <c r="P13">
        <v>0</v>
      </c>
      <c r="Q13">
        <v>0</v>
      </c>
      <c r="R13">
        <v>0</v>
      </c>
      <c r="S13">
        <v>0</v>
      </c>
      <c r="T13">
        <v>0</v>
      </c>
      <c r="U13">
        <v>0</v>
      </c>
      <c r="V13">
        <v>0</v>
      </c>
      <c r="W13">
        <v>0</v>
      </c>
      <c r="X13">
        <v>0</v>
      </c>
      <c r="Y13">
        <v>0</v>
      </c>
      <c r="Z13">
        <v>0</v>
      </c>
      <c r="AA13">
        <v>0</v>
      </c>
      <c r="AB13">
        <v>0</v>
      </c>
      <c r="AC13">
        <v>0</v>
      </c>
      <c r="AD13">
        <v>0</v>
      </c>
      <c r="AE13">
        <v>0</v>
      </c>
      <c r="AF13">
        <v>0</v>
      </c>
    </row>
    <row r="14" spans="1:32" x14ac:dyDescent="0.3">
      <c r="A14">
        <v>23</v>
      </c>
      <c r="B14" t="s">
        <v>92</v>
      </c>
      <c r="D14">
        <v>21045</v>
      </c>
      <c r="E14">
        <v>0</v>
      </c>
      <c r="F14">
        <v>0</v>
      </c>
      <c r="G14">
        <v>0</v>
      </c>
      <c r="H14">
        <v>0</v>
      </c>
      <c r="I14">
        <v>126720</v>
      </c>
      <c r="J14">
        <v>0</v>
      </c>
      <c r="K14">
        <v>0</v>
      </c>
      <c r="L14">
        <v>0</v>
      </c>
      <c r="M14">
        <v>9763</v>
      </c>
      <c r="N14">
        <v>0</v>
      </c>
      <c r="O14">
        <v>0</v>
      </c>
      <c r="P14">
        <v>0</v>
      </c>
      <c r="Q14">
        <v>0</v>
      </c>
      <c r="R14">
        <v>0</v>
      </c>
      <c r="S14">
        <v>0</v>
      </c>
      <c r="T14">
        <v>0</v>
      </c>
      <c r="U14">
        <v>0</v>
      </c>
      <c r="V14">
        <v>0</v>
      </c>
      <c r="W14">
        <v>0</v>
      </c>
      <c r="X14">
        <v>0</v>
      </c>
      <c r="Y14">
        <v>0</v>
      </c>
      <c r="Z14">
        <v>0</v>
      </c>
      <c r="AA14">
        <v>0</v>
      </c>
      <c r="AB14">
        <v>0</v>
      </c>
      <c r="AC14">
        <v>0</v>
      </c>
      <c r="AD14">
        <v>0</v>
      </c>
      <c r="AE14">
        <v>2147</v>
      </c>
      <c r="AF14">
        <v>0</v>
      </c>
    </row>
    <row r="15" spans="1:32" x14ac:dyDescent="0.3">
      <c r="A15">
        <v>31</v>
      </c>
      <c r="B15" t="s">
        <v>308</v>
      </c>
      <c r="D15">
        <v>0</v>
      </c>
      <c r="E15">
        <v>30594217</v>
      </c>
      <c r="F15">
        <v>445200</v>
      </c>
      <c r="G15">
        <v>3836790</v>
      </c>
      <c r="H15">
        <v>1035785</v>
      </c>
      <c r="I15">
        <v>0</v>
      </c>
      <c r="J15">
        <v>-2337336</v>
      </c>
      <c r="K15">
        <v>4639675</v>
      </c>
      <c r="L15">
        <v>-176275</v>
      </c>
      <c r="M15">
        <v>0</v>
      </c>
      <c r="N15">
        <v>1285809</v>
      </c>
      <c r="O15">
        <v>-689763</v>
      </c>
      <c r="P15">
        <v>41021</v>
      </c>
      <c r="Q15">
        <v>-94422</v>
      </c>
      <c r="R15">
        <v>-343655</v>
      </c>
      <c r="S15">
        <v>-599656</v>
      </c>
      <c r="T15">
        <v>-788307</v>
      </c>
      <c r="U15">
        <v>1202854</v>
      </c>
      <c r="V15">
        <v>1155694</v>
      </c>
      <c r="W15">
        <v>26973099</v>
      </c>
      <c r="X15">
        <v>19884650</v>
      </c>
      <c r="Y15">
        <v>1679035</v>
      </c>
      <c r="Z15">
        <v>170389490</v>
      </c>
      <c r="AA15">
        <v>-315681</v>
      </c>
      <c r="AB15">
        <v>-547338</v>
      </c>
      <c r="AC15">
        <v>9796776</v>
      </c>
      <c r="AD15">
        <v>176100</v>
      </c>
      <c r="AE15">
        <v>0</v>
      </c>
      <c r="AF15">
        <v>474586</v>
      </c>
    </row>
    <row r="16" spans="1:32" x14ac:dyDescent="0.3">
      <c r="A16">
        <v>32</v>
      </c>
      <c r="B16" t="s">
        <v>309</v>
      </c>
      <c r="D16">
        <v>0</v>
      </c>
      <c r="E16">
        <v>5469323</v>
      </c>
      <c r="F16">
        <v>277237</v>
      </c>
      <c r="G16">
        <v>476733</v>
      </c>
      <c r="H16">
        <v>1088379</v>
      </c>
      <c r="I16">
        <v>0</v>
      </c>
      <c r="J16">
        <v>365370</v>
      </c>
      <c r="K16">
        <v>267161</v>
      </c>
      <c r="L16">
        <v>322669</v>
      </c>
      <c r="M16">
        <v>0</v>
      </c>
      <c r="N16">
        <v>343991</v>
      </c>
      <c r="O16">
        <v>689447</v>
      </c>
      <c r="P16">
        <v>41499</v>
      </c>
      <c r="Q16">
        <v>662962</v>
      </c>
      <c r="R16">
        <v>575788</v>
      </c>
      <c r="S16">
        <v>1007922</v>
      </c>
      <c r="T16">
        <v>818827</v>
      </c>
      <c r="U16">
        <v>230638</v>
      </c>
      <c r="V16">
        <v>690987</v>
      </c>
      <c r="W16">
        <v>7738767</v>
      </c>
      <c r="X16">
        <v>20854793</v>
      </c>
      <c r="Y16">
        <v>2891086</v>
      </c>
      <c r="Z16">
        <v>55115148</v>
      </c>
      <c r="AA16">
        <v>587863</v>
      </c>
      <c r="AB16">
        <v>634033</v>
      </c>
      <c r="AC16">
        <v>1180785</v>
      </c>
      <c r="AD16">
        <v>743667</v>
      </c>
      <c r="AE16">
        <v>0</v>
      </c>
      <c r="AF16">
        <v>187620</v>
      </c>
    </row>
    <row r="17" spans="1:32" x14ac:dyDescent="0.3">
      <c r="A17">
        <v>33</v>
      </c>
      <c r="B17" t="s">
        <v>100</v>
      </c>
      <c r="D17">
        <v>0</v>
      </c>
      <c r="E17">
        <v>6356486</v>
      </c>
      <c r="F17">
        <v>71494</v>
      </c>
      <c r="G17">
        <v>154260</v>
      </c>
      <c r="H17">
        <v>14470</v>
      </c>
      <c r="I17">
        <v>0</v>
      </c>
      <c r="J17">
        <v>-1316353</v>
      </c>
      <c r="K17">
        <v>192896</v>
      </c>
      <c r="L17">
        <v>-17782</v>
      </c>
      <c r="M17">
        <v>0</v>
      </c>
      <c r="N17">
        <v>21747</v>
      </c>
      <c r="O17">
        <v>-129366</v>
      </c>
      <c r="P17">
        <v>-190803</v>
      </c>
      <c r="Q17">
        <v>6889815</v>
      </c>
      <c r="R17">
        <v>-114652</v>
      </c>
      <c r="S17">
        <v>-336759</v>
      </c>
      <c r="T17">
        <v>-1271</v>
      </c>
      <c r="U17">
        <v>1398190</v>
      </c>
      <c r="V17">
        <v>-213024</v>
      </c>
      <c r="W17">
        <v>3033107</v>
      </c>
      <c r="X17">
        <v>8094267</v>
      </c>
      <c r="Y17">
        <v>-2776335</v>
      </c>
      <c r="Z17">
        <v>104744889</v>
      </c>
      <c r="AA17">
        <v>12446</v>
      </c>
      <c r="AB17">
        <v>-547338</v>
      </c>
      <c r="AC17">
        <v>304974</v>
      </c>
      <c r="AD17">
        <v>880246</v>
      </c>
      <c r="AE17">
        <v>0</v>
      </c>
      <c r="AF17">
        <v>-97992</v>
      </c>
    </row>
    <row r="18" spans="1:32" x14ac:dyDescent="0.3">
      <c r="A18">
        <v>193</v>
      </c>
      <c r="B18" t="s">
        <v>101</v>
      </c>
      <c r="D18">
        <v>0</v>
      </c>
      <c r="E18">
        <v>22256157</v>
      </c>
      <c r="F18">
        <v>652549</v>
      </c>
      <c r="G18">
        <v>3969811</v>
      </c>
      <c r="H18">
        <v>1780149</v>
      </c>
      <c r="I18">
        <v>0</v>
      </c>
      <c r="J18">
        <v>0</v>
      </c>
      <c r="K18">
        <v>4679185</v>
      </c>
      <c r="L18">
        <v>83576</v>
      </c>
      <c r="M18">
        <v>0</v>
      </c>
      <c r="N18">
        <v>1474631</v>
      </c>
      <c r="O18">
        <v>0</v>
      </c>
      <c r="P18">
        <v>0</v>
      </c>
      <c r="Q18">
        <v>644365</v>
      </c>
      <c r="R18">
        <v>144264</v>
      </c>
      <c r="S18">
        <v>225059</v>
      </c>
      <c r="T18">
        <v>31991</v>
      </c>
      <c r="U18">
        <v>564637</v>
      </c>
      <c r="V18">
        <v>1764658</v>
      </c>
      <c r="W18">
        <v>26625137</v>
      </c>
      <c r="X18">
        <v>30306771</v>
      </c>
      <c r="Y18">
        <v>2725175</v>
      </c>
      <c r="Z18">
        <v>27558227</v>
      </c>
      <c r="AA18">
        <v>191731</v>
      </c>
      <c r="AB18">
        <v>423799</v>
      </c>
      <c r="AC18">
        <v>0</v>
      </c>
      <c r="AD18">
        <v>194683</v>
      </c>
      <c r="AE18">
        <v>0</v>
      </c>
      <c r="AF18">
        <v>651309</v>
      </c>
    </row>
    <row r="19" spans="1:32" x14ac:dyDescent="0.3">
      <c r="A19">
        <v>252</v>
      </c>
      <c r="B19" t="s">
        <v>28</v>
      </c>
      <c r="D19">
        <v>8452135</v>
      </c>
      <c r="E19">
        <v>0</v>
      </c>
      <c r="F19">
        <v>0</v>
      </c>
      <c r="G19">
        <v>0</v>
      </c>
      <c r="H19">
        <v>0</v>
      </c>
      <c r="I19">
        <v>19605389</v>
      </c>
      <c r="J19">
        <v>0</v>
      </c>
      <c r="K19">
        <v>0</v>
      </c>
      <c r="L19">
        <v>0</v>
      </c>
      <c r="M19">
        <v>79580</v>
      </c>
      <c r="N19">
        <v>0</v>
      </c>
      <c r="O19">
        <v>0</v>
      </c>
      <c r="P19">
        <v>0</v>
      </c>
      <c r="Q19">
        <v>0</v>
      </c>
      <c r="R19">
        <v>0</v>
      </c>
      <c r="S19">
        <v>0</v>
      </c>
      <c r="T19">
        <v>0</v>
      </c>
      <c r="U19">
        <v>0</v>
      </c>
      <c r="V19">
        <v>0</v>
      </c>
      <c r="W19">
        <v>0</v>
      </c>
      <c r="X19">
        <v>0</v>
      </c>
      <c r="Y19">
        <v>0</v>
      </c>
      <c r="Z19">
        <v>0</v>
      </c>
      <c r="AA19">
        <v>0</v>
      </c>
      <c r="AB19">
        <v>0</v>
      </c>
      <c r="AC19">
        <v>0</v>
      </c>
      <c r="AD19">
        <v>0</v>
      </c>
      <c r="AE19">
        <v>3183541</v>
      </c>
      <c r="AF19">
        <v>0</v>
      </c>
    </row>
    <row r="20" spans="1:32" x14ac:dyDescent="0.3">
      <c r="A20">
        <v>253</v>
      </c>
      <c r="B20" t="s">
        <v>29</v>
      </c>
      <c r="D20">
        <v>1682</v>
      </c>
      <c r="E20">
        <v>0</v>
      </c>
      <c r="F20">
        <v>0</v>
      </c>
      <c r="G20">
        <v>0</v>
      </c>
      <c r="H20">
        <v>0</v>
      </c>
      <c r="I20">
        <v>1470484</v>
      </c>
      <c r="J20">
        <v>0</v>
      </c>
      <c r="K20">
        <v>0</v>
      </c>
      <c r="L20">
        <v>0</v>
      </c>
      <c r="M20">
        <v>14604</v>
      </c>
      <c r="N20">
        <v>0</v>
      </c>
      <c r="O20">
        <v>0</v>
      </c>
      <c r="P20">
        <v>0</v>
      </c>
      <c r="Q20">
        <v>0</v>
      </c>
      <c r="R20">
        <v>0</v>
      </c>
      <c r="S20">
        <v>0</v>
      </c>
      <c r="T20">
        <v>0</v>
      </c>
      <c r="U20">
        <v>0</v>
      </c>
      <c r="V20">
        <v>0</v>
      </c>
      <c r="W20">
        <v>0</v>
      </c>
      <c r="X20">
        <v>0</v>
      </c>
      <c r="Y20">
        <v>0</v>
      </c>
      <c r="Z20">
        <v>0</v>
      </c>
      <c r="AA20">
        <v>0</v>
      </c>
      <c r="AB20">
        <v>0</v>
      </c>
      <c r="AC20">
        <v>0</v>
      </c>
      <c r="AD20">
        <v>0</v>
      </c>
      <c r="AE20">
        <v>1291</v>
      </c>
      <c r="AF20">
        <v>0</v>
      </c>
    </row>
    <row r="21" spans="1:32" x14ac:dyDescent="0.3">
      <c r="A21">
        <v>254</v>
      </c>
      <c r="B21" t="s">
        <v>30</v>
      </c>
      <c r="D21">
        <v>335530</v>
      </c>
      <c r="E21">
        <v>0</v>
      </c>
      <c r="F21">
        <v>0</v>
      </c>
      <c r="G21">
        <v>0</v>
      </c>
      <c r="H21">
        <v>0</v>
      </c>
      <c r="I21">
        <v>-218451</v>
      </c>
      <c r="J21">
        <v>0</v>
      </c>
      <c r="K21">
        <v>0</v>
      </c>
      <c r="L21">
        <v>0</v>
      </c>
      <c r="M21">
        <v>156522</v>
      </c>
      <c r="N21">
        <v>0</v>
      </c>
      <c r="O21">
        <v>0</v>
      </c>
      <c r="P21">
        <v>0</v>
      </c>
      <c r="Q21">
        <v>0</v>
      </c>
      <c r="R21">
        <v>0</v>
      </c>
      <c r="S21">
        <v>0</v>
      </c>
      <c r="T21">
        <v>0</v>
      </c>
      <c r="U21">
        <v>0</v>
      </c>
      <c r="V21">
        <v>0</v>
      </c>
      <c r="W21">
        <v>0</v>
      </c>
      <c r="X21">
        <v>0</v>
      </c>
      <c r="Y21">
        <v>0</v>
      </c>
      <c r="Z21">
        <v>0</v>
      </c>
      <c r="AA21">
        <v>0</v>
      </c>
      <c r="AB21">
        <v>0</v>
      </c>
      <c r="AC21">
        <v>0</v>
      </c>
      <c r="AD21">
        <v>0</v>
      </c>
      <c r="AE21">
        <v>154224</v>
      </c>
      <c r="AF21">
        <v>0</v>
      </c>
    </row>
    <row r="22" spans="1:32" x14ac:dyDescent="0.3">
      <c r="A22">
        <v>255</v>
      </c>
      <c r="B22" t="s">
        <v>80</v>
      </c>
      <c r="D22">
        <v>66229</v>
      </c>
      <c r="E22">
        <v>0</v>
      </c>
      <c r="F22">
        <v>0</v>
      </c>
      <c r="G22">
        <v>0</v>
      </c>
      <c r="H22">
        <v>0</v>
      </c>
      <c r="I22">
        <v>2849749</v>
      </c>
      <c r="J22">
        <v>0</v>
      </c>
      <c r="K22">
        <v>0</v>
      </c>
      <c r="L22">
        <v>0</v>
      </c>
      <c r="M22">
        <v>-7657</v>
      </c>
      <c r="N22">
        <v>0</v>
      </c>
      <c r="O22">
        <v>0</v>
      </c>
      <c r="P22">
        <v>0</v>
      </c>
      <c r="Q22">
        <v>0</v>
      </c>
      <c r="R22">
        <v>0</v>
      </c>
      <c r="S22">
        <v>0</v>
      </c>
      <c r="T22">
        <v>0</v>
      </c>
      <c r="U22">
        <v>0</v>
      </c>
      <c r="V22">
        <v>0</v>
      </c>
      <c r="W22">
        <v>0</v>
      </c>
      <c r="X22">
        <v>0</v>
      </c>
      <c r="Y22">
        <v>0</v>
      </c>
      <c r="Z22">
        <v>0</v>
      </c>
      <c r="AA22">
        <v>0</v>
      </c>
      <c r="AB22">
        <v>0</v>
      </c>
      <c r="AC22">
        <v>0</v>
      </c>
      <c r="AD22">
        <v>0</v>
      </c>
      <c r="AE22">
        <v>-25456</v>
      </c>
      <c r="AF22">
        <v>0</v>
      </c>
    </row>
    <row r="23" spans="1:32" x14ac:dyDescent="0.3">
      <c r="A23">
        <v>333</v>
      </c>
      <c r="B23" t="s">
        <v>69</v>
      </c>
      <c r="D23">
        <v>361828</v>
      </c>
      <c r="E23">
        <v>0</v>
      </c>
      <c r="F23">
        <v>0</v>
      </c>
      <c r="G23">
        <v>0</v>
      </c>
      <c r="H23">
        <v>0</v>
      </c>
      <c r="I23">
        <v>501228</v>
      </c>
      <c r="J23">
        <v>0</v>
      </c>
      <c r="K23">
        <v>0</v>
      </c>
      <c r="L23">
        <v>0</v>
      </c>
      <c r="M23">
        <v>137926</v>
      </c>
      <c r="N23">
        <v>0</v>
      </c>
      <c r="O23">
        <v>0</v>
      </c>
      <c r="P23">
        <v>0</v>
      </c>
      <c r="Q23">
        <v>0</v>
      </c>
      <c r="R23">
        <v>0</v>
      </c>
      <c r="S23">
        <v>0</v>
      </c>
      <c r="T23">
        <v>0</v>
      </c>
      <c r="U23">
        <v>0</v>
      </c>
      <c r="V23">
        <v>0</v>
      </c>
      <c r="W23">
        <v>0</v>
      </c>
      <c r="X23">
        <v>0</v>
      </c>
      <c r="Y23">
        <v>0</v>
      </c>
      <c r="Z23">
        <v>0</v>
      </c>
      <c r="AA23">
        <v>0</v>
      </c>
      <c r="AB23">
        <v>0</v>
      </c>
      <c r="AC23">
        <v>0</v>
      </c>
      <c r="AD23">
        <v>0</v>
      </c>
      <c r="AE23">
        <v>103616</v>
      </c>
      <c r="AF23">
        <v>0</v>
      </c>
    </row>
    <row r="24" spans="1:32" x14ac:dyDescent="0.3">
      <c r="A24">
        <v>335</v>
      </c>
      <c r="B24" t="s">
        <v>35</v>
      </c>
      <c r="D24">
        <v>25604</v>
      </c>
      <c r="E24">
        <v>0</v>
      </c>
      <c r="F24">
        <v>0</v>
      </c>
      <c r="G24">
        <v>0</v>
      </c>
      <c r="H24">
        <v>0</v>
      </c>
      <c r="I24">
        <v>45325</v>
      </c>
      <c r="J24">
        <v>0</v>
      </c>
      <c r="K24">
        <v>0</v>
      </c>
      <c r="L24">
        <v>0</v>
      </c>
      <c r="M24">
        <v>2700</v>
      </c>
      <c r="N24">
        <v>0</v>
      </c>
      <c r="O24">
        <v>0</v>
      </c>
      <c r="P24">
        <v>0</v>
      </c>
      <c r="Q24">
        <v>0</v>
      </c>
      <c r="R24">
        <v>0</v>
      </c>
      <c r="S24">
        <v>0</v>
      </c>
      <c r="T24">
        <v>0</v>
      </c>
      <c r="U24">
        <v>0</v>
      </c>
      <c r="V24">
        <v>0</v>
      </c>
      <c r="W24">
        <v>0</v>
      </c>
      <c r="X24">
        <v>0</v>
      </c>
      <c r="Y24">
        <v>0</v>
      </c>
      <c r="Z24">
        <v>0</v>
      </c>
      <c r="AA24">
        <v>0</v>
      </c>
      <c r="AB24">
        <v>0</v>
      </c>
      <c r="AC24">
        <v>0</v>
      </c>
      <c r="AD24">
        <v>0</v>
      </c>
      <c r="AE24">
        <v>0</v>
      </c>
      <c r="AF24">
        <v>0</v>
      </c>
    </row>
    <row r="25" spans="1:32" x14ac:dyDescent="0.3">
      <c r="A25">
        <v>336</v>
      </c>
      <c r="B25" t="s">
        <v>310</v>
      </c>
      <c r="D25">
        <v>44176</v>
      </c>
      <c r="E25">
        <v>0</v>
      </c>
      <c r="F25">
        <v>0</v>
      </c>
      <c r="G25">
        <v>0</v>
      </c>
      <c r="H25">
        <v>0</v>
      </c>
      <c r="I25">
        <v>1698620</v>
      </c>
      <c r="J25">
        <v>0</v>
      </c>
      <c r="K25">
        <v>0</v>
      </c>
      <c r="L25">
        <v>0</v>
      </c>
      <c r="M25">
        <v>14525</v>
      </c>
      <c r="N25">
        <v>0</v>
      </c>
      <c r="O25">
        <v>0</v>
      </c>
      <c r="P25">
        <v>0</v>
      </c>
      <c r="Q25">
        <v>0</v>
      </c>
      <c r="R25">
        <v>0</v>
      </c>
      <c r="S25">
        <v>0</v>
      </c>
      <c r="T25">
        <v>0</v>
      </c>
      <c r="U25">
        <v>0</v>
      </c>
      <c r="V25">
        <v>0</v>
      </c>
      <c r="W25">
        <v>0</v>
      </c>
      <c r="X25">
        <v>0</v>
      </c>
      <c r="Y25">
        <v>0</v>
      </c>
      <c r="Z25">
        <v>0</v>
      </c>
      <c r="AA25">
        <v>0</v>
      </c>
      <c r="AB25">
        <v>0</v>
      </c>
      <c r="AC25">
        <v>0</v>
      </c>
      <c r="AD25">
        <v>0</v>
      </c>
      <c r="AE25">
        <v>5255</v>
      </c>
      <c r="AF25">
        <v>0</v>
      </c>
    </row>
    <row r="26" spans="1:32" x14ac:dyDescent="0.3">
      <c r="A26">
        <v>338</v>
      </c>
      <c r="B26" t="s">
        <v>34</v>
      </c>
      <c r="D26">
        <v>71338</v>
      </c>
      <c r="E26">
        <v>0</v>
      </c>
      <c r="F26">
        <v>0</v>
      </c>
      <c r="G26">
        <v>0</v>
      </c>
      <c r="H26">
        <v>0</v>
      </c>
      <c r="I26">
        <v>1998620</v>
      </c>
      <c r="J26">
        <v>0</v>
      </c>
      <c r="K26">
        <v>0</v>
      </c>
      <c r="L26">
        <v>0</v>
      </c>
      <c r="M26">
        <v>95071</v>
      </c>
      <c r="N26">
        <v>0</v>
      </c>
      <c r="O26">
        <v>0</v>
      </c>
      <c r="P26">
        <v>0</v>
      </c>
      <c r="Q26">
        <v>0</v>
      </c>
      <c r="R26">
        <v>0</v>
      </c>
      <c r="S26">
        <v>0</v>
      </c>
      <c r="T26">
        <v>0</v>
      </c>
      <c r="U26">
        <v>0</v>
      </c>
      <c r="V26">
        <v>0</v>
      </c>
      <c r="W26">
        <v>0</v>
      </c>
      <c r="X26">
        <v>0</v>
      </c>
      <c r="Y26">
        <v>0</v>
      </c>
      <c r="Z26">
        <v>0</v>
      </c>
      <c r="AA26">
        <v>0</v>
      </c>
      <c r="AB26">
        <v>0</v>
      </c>
      <c r="AC26">
        <v>0</v>
      </c>
      <c r="AD26">
        <v>0</v>
      </c>
      <c r="AE26">
        <v>5255</v>
      </c>
      <c r="AF26">
        <v>0</v>
      </c>
    </row>
    <row r="27" spans="1:32" x14ac:dyDescent="0.3">
      <c r="A27">
        <v>339</v>
      </c>
      <c r="B27" t="s">
        <v>73</v>
      </c>
      <c r="D27">
        <v>141933</v>
      </c>
      <c r="E27">
        <v>0</v>
      </c>
      <c r="F27">
        <v>0</v>
      </c>
      <c r="G27">
        <v>0</v>
      </c>
      <c r="H27">
        <v>0</v>
      </c>
      <c r="I27">
        <v>253357</v>
      </c>
      <c r="J27">
        <v>0</v>
      </c>
      <c r="K27">
        <v>0</v>
      </c>
      <c r="L27">
        <v>0</v>
      </c>
      <c r="M27">
        <v>222033</v>
      </c>
      <c r="N27">
        <v>0</v>
      </c>
      <c r="O27">
        <v>0</v>
      </c>
      <c r="P27">
        <v>0</v>
      </c>
      <c r="Q27">
        <v>0</v>
      </c>
      <c r="R27">
        <v>0</v>
      </c>
      <c r="S27">
        <v>0</v>
      </c>
      <c r="T27">
        <v>0</v>
      </c>
      <c r="U27">
        <v>0</v>
      </c>
      <c r="V27">
        <v>0</v>
      </c>
      <c r="W27">
        <v>0</v>
      </c>
      <c r="X27">
        <v>0</v>
      </c>
      <c r="Y27">
        <v>0</v>
      </c>
      <c r="Z27">
        <v>0</v>
      </c>
      <c r="AA27">
        <v>0</v>
      </c>
      <c r="AB27">
        <v>0</v>
      </c>
      <c r="AC27">
        <v>0</v>
      </c>
      <c r="AD27">
        <v>0</v>
      </c>
      <c r="AE27">
        <v>4880</v>
      </c>
      <c r="AF27">
        <v>0</v>
      </c>
    </row>
    <row r="28" spans="1:32" x14ac:dyDescent="0.3">
      <c r="A28">
        <v>341</v>
      </c>
      <c r="B28" t="s">
        <v>311</v>
      </c>
      <c r="D28">
        <v>117012</v>
      </c>
      <c r="E28">
        <v>0</v>
      </c>
      <c r="F28">
        <v>0</v>
      </c>
      <c r="G28">
        <v>0</v>
      </c>
      <c r="H28">
        <v>0</v>
      </c>
      <c r="I28">
        <v>3255</v>
      </c>
      <c r="J28">
        <v>0</v>
      </c>
      <c r="K28">
        <v>0</v>
      </c>
      <c r="L28">
        <v>0</v>
      </c>
      <c r="M28">
        <v>2144</v>
      </c>
      <c r="N28">
        <v>0</v>
      </c>
      <c r="O28">
        <v>0</v>
      </c>
      <c r="P28">
        <v>0</v>
      </c>
      <c r="Q28">
        <v>0</v>
      </c>
      <c r="R28">
        <v>0</v>
      </c>
      <c r="S28">
        <v>0</v>
      </c>
      <c r="T28">
        <v>0</v>
      </c>
      <c r="U28">
        <v>0</v>
      </c>
      <c r="V28">
        <v>0</v>
      </c>
      <c r="W28">
        <v>0</v>
      </c>
      <c r="X28">
        <v>0</v>
      </c>
      <c r="Y28">
        <v>0</v>
      </c>
      <c r="Z28">
        <v>0</v>
      </c>
      <c r="AA28">
        <v>0</v>
      </c>
      <c r="AB28">
        <v>0</v>
      </c>
      <c r="AC28">
        <v>0</v>
      </c>
      <c r="AD28">
        <v>0</v>
      </c>
      <c r="AE28">
        <v>0</v>
      </c>
      <c r="AF28">
        <v>0</v>
      </c>
    </row>
    <row r="29" spans="1:32" x14ac:dyDescent="0.3">
      <c r="A29">
        <v>376</v>
      </c>
      <c r="B29" t="s">
        <v>31</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row>
    <row r="30" spans="1:32" x14ac:dyDescent="0.3">
      <c r="A30">
        <v>379</v>
      </c>
      <c r="B30" t="s">
        <v>36</v>
      </c>
      <c r="D30">
        <v>381841</v>
      </c>
      <c r="E30">
        <v>0</v>
      </c>
      <c r="F30">
        <v>0</v>
      </c>
      <c r="G30">
        <v>0</v>
      </c>
      <c r="H30">
        <v>0</v>
      </c>
      <c r="I30">
        <v>503476</v>
      </c>
      <c r="J30">
        <v>0</v>
      </c>
      <c r="K30">
        <v>0</v>
      </c>
      <c r="L30">
        <v>0</v>
      </c>
      <c r="M30">
        <v>254706</v>
      </c>
      <c r="N30">
        <v>0</v>
      </c>
      <c r="O30">
        <v>0</v>
      </c>
      <c r="P30">
        <v>0</v>
      </c>
      <c r="Q30">
        <v>0</v>
      </c>
      <c r="R30">
        <v>0</v>
      </c>
      <c r="S30">
        <v>0</v>
      </c>
      <c r="T30">
        <v>0</v>
      </c>
      <c r="U30">
        <v>0</v>
      </c>
      <c r="V30">
        <v>0</v>
      </c>
      <c r="W30">
        <v>0</v>
      </c>
      <c r="X30">
        <v>0</v>
      </c>
      <c r="Y30">
        <v>0</v>
      </c>
      <c r="Z30">
        <v>0</v>
      </c>
      <c r="AA30">
        <v>0</v>
      </c>
      <c r="AB30">
        <v>0</v>
      </c>
      <c r="AC30">
        <v>0</v>
      </c>
      <c r="AD30">
        <v>0</v>
      </c>
      <c r="AE30">
        <v>97402</v>
      </c>
      <c r="AF30">
        <v>0</v>
      </c>
    </row>
    <row r="31" spans="1:32" x14ac:dyDescent="0.3">
      <c r="A31">
        <v>380</v>
      </c>
      <c r="B31" t="s">
        <v>39</v>
      </c>
      <c r="D31">
        <v>0</v>
      </c>
      <c r="E31">
        <v>0</v>
      </c>
      <c r="F31">
        <v>0</v>
      </c>
      <c r="G31">
        <v>0</v>
      </c>
      <c r="H31">
        <v>0</v>
      </c>
      <c r="I31">
        <v>0</v>
      </c>
      <c r="J31">
        <v>0</v>
      </c>
      <c r="K31">
        <v>0</v>
      </c>
      <c r="L31">
        <v>0</v>
      </c>
      <c r="M31">
        <v>78156</v>
      </c>
      <c r="N31">
        <v>0</v>
      </c>
      <c r="O31">
        <v>0</v>
      </c>
      <c r="P31">
        <v>0</v>
      </c>
      <c r="Q31">
        <v>0</v>
      </c>
      <c r="R31">
        <v>0</v>
      </c>
      <c r="S31">
        <v>0</v>
      </c>
      <c r="T31">
        <v>0</v>
      </c>
      <c r="U31">
        <v>0</v>
      </c>
      <c r="V31">
        <v>0</v>
      </c>
      <c r="W31">
        <v>0</v>
      </c>
      <c r="X31">
        <v>0</v>
      </c>
      <c r="Y31">
        <v>0</v>
      </c>
      <c r="Z31">
        <v>0</v>
      </c>
      <c r="AA31">
        <v>0</v>
      </c>
      <c r="AB31">
        <v>0</v>
      </c>
      <c r="AC31">
        <v>0</v>
      </c>
      <c r="AD31">
        <v>0</v>
      </c>
      <c r="AE31">
        <v>0</v>
      </c>
      <c r="AF31">
        <v>0</v>
      </c>
    </row>
    <row r="32" spans="1:32" x14ac:dyDescent="0.3">
      <c r="A32">
        <v>385</v>
      </c>
      <c r="B32" t="s">
        <v>33</v>
      </c>
      <c r="D32">
        <v>8860685</v>
      </c>
      <c r="E32">
        <v>0</v>
      </c>
      <c r="F32">
        <v>0</v>
      </c>
      <c r="G32">
        <v>0</v>
      </c>
      <c r="H32">
        <v>0</v>
      </c>
      <c r="I32">
        <v>22856042</v>
      </c>
      <c r="J32">
        <v>0</v>
      </c>
      <c r="K32">
        <v>0</v>
      </c>
      <c r="L32">
        <v>0</v>
      </c>
      <c r="M32">
        <v>345777</v>
      </c>
      <c r="N32">
        <v>0</v>
      </c>
      <c r="O32">
        <v>0</v>
      </c>
      <c r="P32">
        <v>0</v>
      </c>
      <c r="Q32">
        <v>0</v>
      </c>
      <c r="R32">
        <v>0</v>
      </c>
      <c r="S32">
        <v>0</v>
      </c>
      <c r="T32">
        <v>0</v>
      </c>
      <c r="U32">
        <v>0</v>
      </c>
      <c r="V32">
        <v>0</v>
      </c>
      <c r="W32">
        <v>0</v>
      </c>
      <c r="X32">
        <v>0</v>
      </c>
      <c r="Y32">
        <v>0</v>
      </c>
      <c r="Z32">
        <v>0</v>
      </c>
      <c r="AA32">
        <v>0</v>
      </c>
      <c r="AB32">
        <v>0</v>
      </c>
      <c r="AC32">
        <v>0</v>
      </c>
      <c r="AD32">
        <v>0</v>
      </c>
      <c r="AE32">
        <v>3344311</v>
      </c>
      <c r="AF32">
        <v>0</v>
      </c>
    </row>
    <row r="33" spans="1:32" x14ac:dyDescent="0.3">
      <c r="A33">
        <v>386</v>
      </c>
      <c r="B33" t="s">
        <v>77</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row>
    <row r="34" spans="1:32" x14ac:dyDescent="0.3">
      <c r="A34">
        <v>387</v>
      </c>
      <c r="B34" t="s">
        <v>78</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row>
    <row r="35" spans="1:32" x14ac:dyDescent="0.3">
      <c r="A35">
        <v>388</v>
      </c>
      <c r="B35" t="s">
        <v>72</v>
      </c>
      <c r="D35">
        <v>422985</v>
      </c>
      <c r="E35">
        <v>0</v>
      </c>
      <c r="F35">
        <v>0</v>
      </c>
      <c r="G35">
        <v>0</v>
      </c>
      <c r="H35">
        <v>0</v>
      </c>
      <c r="I35">
        <v>843251</v>
      </c>
      <c r="J35">
        <v>0</v>
      </c>
      <c r="K35">
        <v>0</v>
      </c>
      <c r="L35">
        <v>0</v>
      </c>
      <c r="M35">
        <v>317109</v>
      </c>
      <c r="N35">
        <v>0</v>
      </c>
      <c r="O35">
        <v>0</v>
      </c>
      <c r="P35">
        <v>0</v>
      </c>
      <c r="Q35">
        <v>0</v>
      </c>
      <c r="R35">
        <v>0</v>
      </c>
      <c r="S35">
        <v>0</v>
      </c>
      <c r="T35">
        <v>0</v>
      </c>
      <c r="U35">
        <v>0</v>
      </c>
      <c r="V35">
        <v>0</v>
      </c>
      <c r="W35">
        <v>0</v>
      </c>
      <c r="X35">
        <v>0</v>
      </c>
      <c r="Y35">
        <v>0</v>
      </c>
      <c r="Z35">
        <v>0</v>
      </c>
      <c r="AA35">
        <v>0</v>
      </c>
      <c r="AB35">
        <v>0</v>
      </c>
      <c r="AC35">
        <v>0</v>
      </c>
      <c r="AD35">
        <v>0</v>
      </c>
      <c r="AE35">
        <v>137951</v>
      </c>
      <c r="AF35">
        <v>0</v>
      </c>
    </row>
    <row r="36" spans="1:32" x14ac:dyDescent="0.3">
      <c r="A36">
        <v>389</v>
      </c>
      <c r="B36" t="s">
        <v>79</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row>
    <row r="37" spans="1:32" x14ac:dyDescent="0.3">
      <c r="A37">
        <v>391</v>
      </c>
      <c r="B37" t="s">
        <v>83</v>
      </c>
      <c r="D37">
        <v>1682</v>
      </c>
      <c r="E37">
        <v>0</v>
      </c>
      <c r="F37">
        <v>0</v>
      </c>
      <c r="G37">
        <v>0</v>
      </c>
      <c r="H37">
        <v>0</v>
      </c>
      <c r="I37">
        <v>1168</v>
      </c>
      <c r="J37">
        <v>0</v>
      </c>
      <c r="K37">
        <v>0</v>
      </c>
      <c r="L37">
        <v>0</v>
      </c>
      <c r="M37">
        <v>14604</v>
      </c>
      <c r="N37">
        <v>0</v>
      </c>
      <c r="O37">
        <v>0</v>
      </c>
      <c r="P37">
        <v>0</v>
      </c>
      <c r="Q37">
        <v>0</v>
      </c>
      <c r="R37">
        <v>0</v>
      </c>
      <c r="S37">
        <v>0</v>
      </c>
      <c r="T37">
        <v>0</v>
      </c>
      <c r="U37">
        <v>0</v>
      </c>
      <c r="V37">
        <v>0</v>
      </c>
      <c r="W37">
        <v>0</v>
      </c>
      <c r="X37">
        <v>0</v>
      </c>
      <c r="Y37">
        <v>0</v>
      </c>
      <c r="Z37">
        <v>0</v>
      </c>
      <c r="AA37">
        <v>0</v>
      </c>
      <c r="AB37">
        <v>0</v>
      </c>
      <c r="AC37">
        <v>0</v>
      </c>
      <c r="AD37">
        <v>0</v>
      </c>
      <c r="AE37">
        <v>1291</v>
      </c>
      <c r="AF37">
        <v>0</v>
      </c>
    </row>
    <row r="38" spans="1:32" x14ac:dyDescent="0.3">
      <c r="A38">
        <v>500</v>
      </c>
      <c r="B38" t="s">
        <v>68</v>
      </c>
      <c r="D38">
        <v>0</v>
      </c>
      <c r="E38">
        <v>0</v>
      </c>
      <c r="F38">
        <v>0</v>
      </c>
      <c r="G38">
        <v>0</v>
      </c>
      <c r="H38">
        <v>0</v>
      </c>
      <c r="I38">
        <v>827861</v>
      </c>
      <c r="J38">
        <v>0</v>
      </c>
      <c r="K38">
        <v>0</v>
      </c>
      <c r="L38">
        <v>0</v>
      </c>
      <c r="M38">
        <v>2390</v>
      </c>
      <c r="N38">
        <v>0</v>
      </c>
      <c r="O38">
        <v>0</v>
      </c>
      <c r="P38">
        <v>0</v>
      </c>
      <c r="Q38">
        <v>0</v>
      </c>
      <c r="R38">
        <v>0</v>
      </c>
      <c r="S38">
        <v>0</v>
      </c>
      <c r="T38">
        <v>0</v>
      </c>
      <c r="U38">
        <v>0</v>
      </c>
      <c r="V38">
        <v>0</v>
      </c>
      <c r="W38">
        <v>0</v>
      </c>
      <c r="X38">
        <v>0</v>
      </c>
      <c r="Y38">
        <v>0</v>
      </c>
      <c r="Z38">
        <v>0</v>
      </c>
      <c r="AA38">
        <v>0</v>
      </c>
      <c r="AB38">
        <v>0</v>
      </c>
      <c r="AC38">
        <v>0</v>
      </c>
      <c r="AD38">
        <v>0</v>
      </c>
      <c r="AE38">
        <v>0</v>
      </c>
      <c r="AF38">
        <v>0</v>
      </c>
    </row>
    <row r="39" spans="1:32" x14ac:dyDescent="0.3">
      <c r="A39">
        <v>502</v>
      </c>
      <c r="B39" t="s">
        <v>70</v>
      </c>
      <c r="D39">
        <v>0</v>
      </c>
      <c r="E39">
        <v>30719856</v>
      </c>
      <c r="F39">
        <v>338060</v>
      </c>
      <c r="G39">
        <v>765664</v>
      </c>
      <c r="H39">
        <v>927929</v>
      </c>
      <c r="I39">
        <v>0</v>
      </c>
      <c r="J39">
        <v>3732086</v>
      </c>
      <c r="K39">
        <v>0</v>
      </c>
      <c r="L39">
        <v>2106823</v>
      </c>
      <c r="M39">
        <v>0</v>
      </c>
      <c r="N39">
        <v>1563019</v>
      </c>
      <c r="O39">
        <v>315980</v>
      </c>
      <c r="P39">
        <v>225332</v>
      </c>
      <c r="Q39">
        <v>3136995</v>
      </c>
      <c r="R39">
        <v>690351</v>
      </c>
      <c r="S39">
        <v>616659</v>
      </c>
      <c r="T39">
        <v>111192</v>
      </c>
      <c r="U39">
        <v>0</v>
      </c>
      <c r="V39">
        <v>474420</v>
      </c>
      <c r="W39">
        <v>50530121</v>
      </c>
      <c r="X39">
        <v>83799664</v>
      </c>
      <c r="Y39">
        <v>4507428</v>
      </c>
      <c r="Z39">
        <v>495073840</v>
      </c>
      <c r="AA39">
        <v>394485</v>
      </c>
      <c r="AB39">
        <v>514646</v>
      </c>
      <c r="AC39">
        <v>739729</v>
      </c>
      <c r="AD39">
        <v>3530777</v>
      </c>
      <c r="AE39">
        <v>0</v>
      </c>
      <c r="AF39">
        <v>93050</v>
      </c>
    </row>
    <row r="40" spans="1:32" x14ac:dyDescent="0.3">
      <c r="A40">
        <v>503</v>
      </c>
      <c r="B40" t="s">
        <v>71</v>
      </c>
      <c r="D40">
        <v>0</v>
      </c>
      <c r="E40">
        <v>209571819</v>
      </c>
      <c r="F40">
        <v>0</v>
      </c>
      <c r="G40">
        <v>18875</v>
      </c>
      <c r="H40">
        <v>997570</v>
      </c>
      <c r="I40">
        <v>0</v>
      </c>
      <c r="J40">
        <v>0</v>
      </c>
      <c r="K40">
        <v>0</v>
      </c>
      <c r="L40">
        <v>0</v>
      </c>
      <c r="M40">
        <v>0</v>
      </c>
      <c r="N40">
        <v>0</v>
      </c>
      <c r="O40">
        <v>0</v>
      </c>
      <c r="P40">
        <v>0</v>
      </c>
      <c r="Q40">
        <v>7369427</v>
      </c>
      <c r="R40">
        <v>505573</v>
      </c>
      <c r="S40">
        <v>80419</v>
      </c>
      <c r="T40">
        <v>0</v>
      </c>
      <c r="U40">
        <v>0</v>
      </c>
      <c r="V40">
        <v>2905715</v>
      </c>
      <c r="W40">
        <v>6303844</v>
      </c>
      <c r="X40">
        <v>33349401</v>
      </c>
      <c r="Y40">
        <v>4413621</v>
      </c>
      <c r="Z40">
        <v>176385118</v>
      </c>
      <c r="AA40">
        <v>0</v>
      </c>
      <c r="AB40">
        <v>0</v>
      </c>
      <c r="AC40">
        <v>9175448</v>
      </c>
      <c r="AD40">
        <v>7642233</v>
      </c>
      <c r="AE40">
        <v>0</v>
      </c>
      <c r="AF40">
        <v>441290</v>
      </c>
    </row>
    <row r="41" spans="1:32" x14ac:dyDescent="0.3">
      <c r="A41">
        <v>504</v>
      </c>
      <c r="B41" t="s">
        <v>74</v>
      </c>
      <c r="D41">
        <v>0</v>
      </c>
      <c r="E41">
        <v>0</v>
      </c>
      <c r="F41">
        <v>0</v>
      </c>
      <c r="G41">
        <v>0</v>
      </c>
      <c r="H41">
        <v>0</v>
      </c>
      <c r="I41">
        <v>112640</v>
      </c>
      <c r="J41">
        <v>0</v>
      </c>
      <c r="K41">
        <v>0</v>
      </c>
      <c r="L41">
        <v>0</v>
      </c>
      <c r="M41">
        <v>85275</v>
      </c>
      <c r="N41">
        <v>0</v>
      </c>
      <c r="O41">
        <v>0</v>
      </c>
      <c r="P41">
        <v>0</v>
      </c>
      <c r="Q41">
        <v>0</v>
      </c>
      <c r="R41">
        <v>0</v>
      </c>
      <c r="S41">
        <v>0</v>
      </c>
      <c r="T41">
        <v>0</v>
      </c>
      <c r="U41">
        <v>0</v>
      </c>
      <c r="V41">
        <v>0</v>
      </c>
      <c r="W41">
        <v>0</v>
      </c>
      <c r="X41">
        <v>0</v>
      </c>
      <c r="Y41">
        <v>0</v>
      </c>
      <c r="Z41">
        <v>0</v>
      </c>
      <c r="AA41">
        <v>0</v>
      </c>
      <c r="AB41">
        <v>0</v>
      </c>
      <c r="AC41">
        <v>0</v>
      </c>
      <c r="AD41">
        <v>0</v>
      </c>
      <c r="AE41">
        <v>31056</v>
      </c>
      <c r="AF41">
        <v>0</v>
      </c>
    </row>
    <row r="42" spans="1:32" x14ac:dyDescent="0.3">
      <c r="A42">
        <v>505</v>
      </c>
      <c r="B42" t="s">
        <v>75</v>
      </c>
      <c r="D42">
        <v>230269</v>
      </c>
      <c r="E42">
        <v>0</v>
      </c>
      <c r="F42">
        <v>0</v>
      </c>
      <c r="G42">
        <v>0</v>
      </c>
      <c r="H42">
        <v>0</v>
      </c>
      <c r="I42">
        <v>3323748</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76559</v>
      </c>
      <c r="AF42">
        <v>0</v>
      </c>
    </row>
    <row r="43" spans="1:32" x14ac:dyDescent="0.3">
      <c r="A43">
        <v>506</v>
      </c>
      <c r="B43" t="s">
        <v>81</v>
      </c>
      <c r="D43">
        <v>361828</v>
      </c>
      <c r="E43">
        <v>0</v>
      </c>
      <c r="F43">
        <v>0</v>
      </c>
      <c r="G43">
        <v>0</v>
      </c>
      <c r="H43">
        <v>0</v>
      </c>
      <c r="I43">
        <v>501228</v>
      </c>
      <c r="J43">
        <v>0</v>
      </c>
      <c r="K43">
        <v>0</v>
      </c>
      <c r="L43">
        <v>0</v>
      </c>
      <c r="M43">
        <v>137926</v>
      </c>
      <c r="N43">
        <v>0</v>
      </c>
      <c r="O43">
        <v>0</v>
      </c>
      <c r="P43">
        <v>0</v>
      </c>
      <c r="Q43">
        <v>0</v>
      </c>
      <c r="R43">
        <v>0</v>
      </c>
      <c r="S43">
        <v>0</v>
      </c>
      <c r="T43">
        <v>0</v>
      </c>
      <c r="U43">
        <v>0</v>
      </c>
      <c r="V43">
        <v>0</v>
      </c>
      <c r="W43">
        <v>0</v>
      </c>
      <c r="X43">
        <v>0</v>
      </c>
      <c r="Y43">
        <v>0</v>
      </c>
      <c r="Z43">
        <v>0</v>
      </c>
      <c r="AA43">
        <v>0</v>
      </c>
      <c r="AB43">
        <v>0</v>
      </c>
      <c r="AC43">
        <v>0</v>
      </c>
      <c r="AD43">
        <v>0</v>
      </c>
      <c r="AE43">
        <v>86211</v>
      </c>
      <c r="AF43">
        <v>0</v>
      </c>
    </row>
    <row r="44" spans="1:32" x14ac:dyDescent="0.3">
      <c r="A44">
        <v>507</v>
      </c>
      <c r="B44" t="s">
        <v>312</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41024</v>
      </c>
      <c r="AF44">
        <v>0</v>
      </c>
    </row>
    <row r="45" spans="1:32" x14ac:dyDescent="0.3">
      <c r="A45">
        <v>508</v>
      </c>
      <c r="B45" t="s">
        <v>90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row>
    <row r="46" spans="1:32" x14ac:dyDescent="0.3">
      <c r="A46">
        <v>509</v>
      </c>
      <c r="B46" t="s">
        <v>91</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row>
    <row r="47" spans="1:32" x14ac:dyDescent="0.3">
      <c r="A47">
        <v>512</v>
      </c>
      <c r="B47" t="s">
        <v>93</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row>
    <row r="48" spans="1:32" x14ac:dyDescent="0.3">
      <c r="A48">
        <v>532</v>
      </c>
      <c r="B48" t="s">
        <v>313</v>
      </c>
      <c r="D48">
        <v>214328</v>
      </c>
      <c r="E48">
        <v>0</v>
      </c>
      <c r="F48">
        <v>0</v>
      </c>
      <c r="G48">
        <v>0</v>
      </c>
      <c r="H48">
        <v>0</v>
      </c>
      <c r="I48">
        <v>241739</v>
      </c>
      <c r="J48">
        <v>0</v>
      </c>
      <c r="K48">
        <v>0</v>
      </c>
      <c r="L48">
        <v>0</v>
      </c>
      <c r="M48">
        <v>338755</v>
      </c>
      <c r="N48">
        <v>0</v>
      </c>
      <c r="O48">
        <v>0</v>
      </c>
      <c r="P48">
        <v>0</v>
      </c>
      <c r="Q48">
        <v>0</v>
      </c>
      <c r="R48">
        <v>0</v>
      </c>
      <c r="S48">
        <v>0</v>
      </c>
      <c r="T48">
        <v>0</v>
      </c>
      <c r="U48">
        <v>0</v>
      </c>
      <c r="V48">
        <v>0</v>
      </c>
      <c r="W48">
        <v>0</v>
      </c>
      <c r="X48">
        <v>0</v>
      </c>
      <c r="Y48">
        <v>0</v>
      </c>
      <c r="Z48">
        <v>0</v>
      </c>
      <c r="AA48">
        <v>0</v>
      </c>
      <c r="AB48">
        <v>0</v>
      </c>
      <c r="AC48">
        <v>0</v>
      </c>
      <c r="AD48">
        <v>0</v>
      </c>
      <c r="AE48">
        <v>33789</v>
      </c>
      <c r="AF48">
        <v>0</v>
      </c>
    </row>
    <row r="49" spans="1:32" x14ac:dyDescent="0.3">
      <c r="A49">
        <v>533</v>
      </c>
      <c r="B49" t="s">
        <v>314</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row>
    <row r="50" spans="1:32" x14ac:dyDescent="0.3">
      <c r="A50">
        <v>534</v>
      </c>
      <c r="B50" t="s">
        <v>315</v>
      </c>
      <c r="D50">
        <v>0</v>
      </c>
      <c r="E50">
        <v>3194338</v>
      </c>
      <c r="F50">
        <v>0</v>
      </c>
      <c r="G50">
        <v>159706</v>
      </c>
      <c r="H50">
        <v>19325</v>
      </c>
      <c r="I50">
        <v>0</v>
      </c>
      <c r="J50">
        <v>72352</v>
      </c>
      <c r="K50">
        <v>0</v>
      </c>
      <c r="L50">
        <v>122908</v>
      </c>
      <c r="M50">
        <v>0</v>
      </c>
      <c r="N50">
        <v>102352</v>
      </c>
      <c r="O50">
        <v>0</v>
      </c>
      <c r="P50">
        <v>26268</v>
      </c>
      <c r="Q50">
        <v>75780</v>
      </c>
      <c r="R50">
        <v>103044</v>
      </c>
      <c r="S50">
        <v>133402</v>
      </c>
      <c r="T50">
        <v>0</v>
      </c>
      <c r="U50">
        <v>120300</v>
      </c>
      <c r="V50">
        <v>0</v>
      </c>
      <c r="W50">
        <v>43132</v>
      </c>
      <c r="X50">
        <v>419931</v>
      </c>
      <c r="Y50">
        <v>211544</v>
      </c>
      <c r="Z50">
        <v>695995</v>
      </c>
      <c r="AA50">
        <v>81412</v>
      </c>
      <c r="AB50">
        <v>0</v>
      </c>
      <c r="AC50">
        <v>126718</v>
      </c>
      <c r="AD50">
        <v>38548</v>
      </c>
      <c r="AE50">
        <v>0</v>
      </c>
      <c r="AF50">
        <v>12699</v>
      </c>
    </row>
    <row r="51" spans="1:32" x14ac:dyDescent="0.3">
      <c r="A51">
        <v>536</v>
      </c>
      <c r="B51" t="s">
        <v>82</v>
      </c>
      <c r="D51">
        <v>0</v>
      </c>
      <c r="E51">
        <v>0</v>
      </c>
      <c r="F51">
        <v>0</v>
      </c>
      <c r="G51">
        <v>0</v>
      </c>
      <c r="H51">
        <v>0</v>
      </c>
      <c r="I51">
        <v>0</v>
      </c>
      <c r="J51">
        <v>0</v>
      </c>
      <c r="K51">
        <v>0</v>
      </c>
      <c r="L51">
        <v>0</v>
      </c>
      <c r="M51">
        <v>2390</v>
      </c>
      <c r="N51">
        <v>0</v>
      </c>
      <c r="O51">
        <v>0</v>
      </c>
      <c r="P51">
        <v>0</v>
      </c>
      <c r="Q51">
        <v>0</v>
      </c>
      <c r="R51">
        <v>0</v>
      </c>
      <c r="S51">
        <v>0</v>
      </c>
      <c r="T51">
        <v>0</v>
      </c>
      <c r="U51">
        <v>0</v>
      </c>
      <c r="V51">
        <v>0</v>
      </c>
      <c r="W51">
        <v>0</v>
      </c>
      <c r="X51">
        <v>0</v>
      </c>
      <c r="Y51">
        <v>0</v>
      </c>
      <c r="Z51">
        <v>0</v>
      </c>
      <c r="AA51">
        <v>0</v>
      </c>
      <c r="AB51">
        <v>0</v>
      </c>
      <c r="AC51">
        <v>0</v>
      </c>
      <c r="AD51">
        <v>0</v>
      </c>
      <c r="AE51">
        <v>0</v>
      </c>
      <c r="AF51">
        <v>0</v>
      </c>
    </row>
    <row r="52" spans="1:32" x14ac:dyDescent="0.3">
      <c r="A52">
        <v>547</v>
      </c>
      <c r="B52" t="s">
        <v>316</v>
      </c>
      <c r="D52">
        <v>2</v>
      </c>
      <c r="E52">
        <v>3</v>
      </c>
      <c r="F52">
        <v>2</v>
      </c>
      <c r="G52">
        <v>2</v>
      </c>
      <c r="H52">
        <v>2</v>
      </c>
      <c r="I52">
        <v>2</v>
      </c>
      <c r="J52">
        <v>3</v>
      </c>
      <c r="K52">
        <v>2</v>
      </c>
      <c r="L52">
        <v>2</v>
      </c>
      <c r="M52">
        <v>2</v>
      </c>
      <c r="N52">
        <v>2</v>
      </c>
      <c r="O52">
        <v>2</v>
      </c>
      <c r="P52">
        <v>2</v>
      </c>
      <c r="Q52">
        <v>3</v>
      </c>
      <c r="R52">
        <v>2</v>
      </c>
      <c r="S52">
        <v>2</v>
      </c>
      <c r="T52">
        <v>2</v>
      </c>
      <c r="U52">
        <v>3</v>
      </c>
      <c r="V52">
        <v>2</v>
      </c>
      <c r="W52">
        <v>3</v>
      </c>
      <c r="X52">
        <v>2</v>
      </c>
      <c r="Y52">
        <v>3</v>
      </c>
      <c r="Z52">
        <v>1</v>
      </c>
      <c r="AA52">
        <v>2</v>
      </c>
      <c r="AB52">
        <v>2</v>
      </c>
      <c r="AC52">
        <v>2</v>
      </c>
      <c r="AD52">
        <v>1</v>
      </c>
      <c r="AE52">
        <v>2</v>
      </c>
      <c r="AF52">
        <v>2</v>
      </c>
    </row>
    <row r="53" spans="1:32" x14ac:dyDescent="0.3">
      <c r="A53">
        <v>554</v>
      </c>
      <c r="B53" t="s">
        <v>117</v>
      </c>
      <c r="E53">
        <v>16397731</v>
      </c>
      <c r="F53">
        <v>128899</v>
      </c>
      <c r="I53">
        <v>3176150</v>
      </c>
      <c r="J53">
        <v>266026</v>
      </c>
      <c r="K53">
        <v>86039</v>
      </c>
      <c r="Q53">
        <v>131698</v>
      </c>
      <c r="W53">
        <v>21458398</v>
      </c>
      <c r="X53">
        <v>16194254</v>
      </c>
      <c r="Y53">
        <v>5131194</v>
      </c>
      <c r="Z53">
        <v>63288298</v>
      </c>
      <c r="AC53">
        <v>295154</v>
      </c>
    </row>
    <row r="54" spans="1:32" x14ac:dyDescent="0.3">
      <c r="A54">
        <v>555</v>
      </c>
      <c r="B54" t="s">
        <v>118</v>
      </c>
      <c r="E54">
        <v>16397731</v>
      </c>
      <c r="F54">
        <v>0</v>
      </c>
      <c r="I54">
        <v>2632435</v>
      </c>
      <c r="J54">
        <v>0</v>
      </c>
      <c r="K54">
        <v>0</v>
      </c>
      <c r="Q54">
        <v>0</v>
      </c>
      <c r="W54">
        <v>21392066</v>
      </c>
      <c r="X54">
        <v>15917099</v>
      </c>
      <c r="Y54">
        <v>5131194</v>
      </c>
      <c r="Z54">
        <v>62993207</v>
      </c>
      <c r="AC54">
        <v>0</v>
      </c>
    </row>
    <row r="55" spans="1:32" x14ac:dyDescent="0.3">
      <c r="A55">
        <v>556</v>
      </c>
      <c r="B55" t="s">
        <v>119</v>
      </c>
      <c r="E55">
        <v>5858424</v>
      </c>
      <c r="F55">
        <v>522958</v>
      </c>
      <c r="I55">
        <v>189929</v>
      </c>
      <c r="J55">
        <v>1599276</v>
      </c>
      <c r="K55">
        <v>879185</v>
      </c>
      <c r="Q55">
        <v>2526679</v>
      </c>
      <c r="W55">
        <v>3266508</v>
      </c>
      <c r="X55">
        <v>14112517</v>
      </c>
      <c r="Y55">
        <v>114631</v>
      </c>
      <c r="Z55">
        <v>12540221</v>
      </c>
      <c r="AC55">
        <v>2855142</v>
      </c>
    </row>
    <row r="56" spans="1:32" x14ac:dyDescent="0.3">
      <c r="A56">
        <v>557</v>
      </c>
      <c r="B56" t="s">
        <v>120</v>
      </c>
      <c r="E56">
        <v>5858424</v>
      </c>
      <c r="F56">
        <v>522958</v>
      </c>
      <c r="I56">
        <v>0</v>
      </c>
      <c r="J56">
        <v>1599276</v>
      </c>
      <c r="K56">
        <v>879185</v>
      </c>
      <c r="Q56">
        <v>2390282</v>
      </c>
      <c r="W56">
        <v>3244397</v>
      </c>
      <c r="X56">
        <v>14112517</v>
      </c>
      <c r="Y56">
        <v>0</v>
      </c>
      <c r="Z56">
        <v>12033469</v>
      </c>
      <c r="AC56">
        <v>1435565</v>
      </c>
    </row>
    <row r="57" spans="1:32" x14ac:dyDescent="0.3">
      <c r="A57">
        <v>575</v>
      </c>
      <c r="B57" t="s">
        <v>111</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row>
    <row r="58" spans="1:32" x14ac:dyDescent="0.3">
      <c r="A58">
        <v>576</v>
      </c>
      <c r="B58" t="s">
        <v>112</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row>
    <row r="59" spans="1:32" x14ac:dyDescent="0.3">
      <c r="A59">
        <v>577</v>
      </c>
      <c r="B59" t="s">
        <v>317</v>
      </c>
      <c r="D59">
        <v>2</v>
      </c>
      <c r="E59">
        <v>2</v>
      </c>
      <c r="F59">
        <v>2</v>
      </c>
      <c r="G59">
        <v>0</v>
      </c>
      <c r="H59">
        <v>0</v>
      </c>
      <c r="I59">
        <v>2</v>
      </c>
      <c r="J59">
        <v>2</v>
      </c>
      <c r="K59">
        <v>2</v>
      </c>
      <c r="L59">
        <v>2</v>
      </c>
      <c r="M59">
        <v>2</v>
      </c>
      <c r="N59">
        <v>2</v>
      </c>
      <c r="O59">
        <v>0</v>
      </c>
      <c r="P59">
        <v>0</v>
      </c>
      <c r="Q59">
        <v>1</v>
      </c>
      <c r="R59">
        <v>0</v>
      </c>
      <c r="S59">
        <v>2</v>
      </c>
      <c r="T59">
        <v>0</v>
      </c>
      <c r="U59">
        <v>2</v>
      </c>
      <c r="V59">
        <v>0</v>
      </c>
      <c r="W59">
        <v>2</v>
      </c>
      <c r="X59">
        <v>1</v>
      </c>
      <c r="Y59">
        <v>2</v>
      </c>
      <c r="Z59">
        <v>2</v>
      </c>
      <c r="AA59">
        <v>2</v>
      </c>
      <c r="AB59">
        <v>2</v>
      </c>
      <c r="AC59">
        <v>0</v>
      </c>
      <c r="AD59">
        <v>2</v>
      </c>
      <c r="AE59">
        <v>0</v>
      </c>
      <c r="AF59">
        <v>0</v>
      </c>
    </row>
    <row r="60" spans="1:32" x14ac:dyDescent="0.3">
      <c r="A60">
        <v>586</v>
      </c>
      <c r="B60" t="s">
        <v>318</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row>
    <row r="61" spans="1:32" x14ac:dyDescent="0.3">
      <c r="A61">
        <v>591</v>
      </c>
      <c r="B61" t="s">
        <v>127</v>
      </c>
      <c r="D61">
        <v>0</v>
      </c>
      <c r="E61">
        <v>17529669</v>
      </c>
      <c r="F61">
        <v>345279</v>
      </c>
      <c r="G61">
        <v>2498014</v>
      </c>
      <c r="H61">
        <v>1695377</v>
      </c>
      <c r="I61">
        <v>0</v>
      </c>
      <c r="J61">
        <v>6089787</v>
      </c>
      <c r="K61">
        <v>773910</v>
      </c>
      <c r="L61">
        <v>1669386</v>
      </c>
      <c r="M61">
        <v>0</v>
      </c>
      <c r="N61">
        <v>1081458</v>
      </c>
      <c r="O61">
        <v>1071200</v>
      </c>
      <c r="P61">
        <v>317556</v>
      </c>
      <c r="Q61">
        <v>3149469</v>
      </c>
      <c r="R61">
        <v>1582177</v>
      </c>
      <c r="S61">
        <v>0</v>
      </c>
      <c r="T61">
        <v>853948</v>
      </c>
      <c r="U61">
        <v>4137100</v>
      </c>
      <c r="V61">
        <v>1663483</v>
      </c>
      <c r="W61">
        <v>16383910</v>
      </c>
      <c r="X61">
        <v>40649601</v>
      </c>
      <c r="Y61">
        <v>7796483</v>
      </c>
      <c r="Z61">
        <v>162543130</v>
      </c>
      <c r="AA61">
        <v>1002061</v>
      </c>
      <c r="AB61">
        <v>2847225</v>
      </c>
      <c r="AC61">
        <v>4352724</v>
      </c>
      <c r="AD61">
        <v>1968225</v>
      </c>
      <c r="AE61">
        <v>0</v>
      </c>
      <c r="AF61">
        <v>268848</v>
      </c>
    </row>
    <row r="62" spans="1:32" x14ac:dyDescent="0.3">
      <c r="A62">
        <v>592</v>
      </c>
      <c r="B62" t="s">
        <v>128</v>
      </c>
      <c r="D62">
        <v>0</v>
      </c>
      <c r="E62">
        <v>30594217</v>
      </c>
      <c r="F62">
        <v>445200</v>
      </c>
      <c r="G62">
        <v>3836790</v>
      </c>
      <c r="H62">
        <v>1035785</v>
      </c>
      <c r="I62">
        <v>0</v>
      </c>
      <c r="J62">
        <v>-2337336</v>
      </c>
      <c r="K62">
        <v>4639675</v>
      </c>
      <c r="L62">
        <v>-176275</v>
      </c>
      <c r="M62">
        <v>0</v>
      </c>
      <c r="N62">
        <v>1285809</v>
      </c>
      <c r="O62">
        <v>-689763</v>
      </c>
      <c r="P62">
        <v>41021</v>
      </c>
      <c r="Q62">
        <v>-94422</v>
      </c>
      <c r="R62">
        <v>-343655</v>
      </c>
      <c r="S62">
        <v>0</v>
      </c>
      <c r="T62">
        <v>-788307</v>
      </c>
      <c r="U62">
        <v>1202854</v>
      </c>
      <c r="V62">
        <v>1155694</v>
      </c>
      <c r="W62">
        <v>26973099</v>
      </c>
      <c r="X62">
        <v>19884650</v>
      </c>
      <c r="Y62">
        <v>1679035</v>
      </c>
      <c r="Z62">
        <v>170389490</v>
      </c>
      <c r="AA62">
        <v>-315681</v>
      </c>
      <c r="AB62">
        <v>-202657</v>
      </c>
      <c r="AC62">
        <v>9796776</v>
      </c>
      <c r="AD62">
        <v>176100</v>
      </c>
      <c r="AE62">
        <v>0</v>
      </c>
      <c r="AF62">
        <v>474586</v>
      </c>
    </row>
    <row r="63" spans="1:32" x14ac:dyDescent="0.3">
      <c r="A63">
        <v>606</v>
      </c>
      <c r="B63" t="s">
        <v>319</v>
      </c>
      <c r="E63">
        <v>1</v>
      </c>
      <c r="F63">
        <v>1</v>
      </c>
      <c r="I63">
        <v>1</v>
      </c>
      <c r="J63">
        <v>1</v>
      </c>
      <c r="K63">
        <v>1</v>
      </c>
      <c r="Q63">
        <v>1</v>
      </c>
      <c r="W63">
        <v>1</v>
      </c>
      <c r="X63">
        <v>1</v>
      </c>
      <c r="Y63">
        <v>1</v>
      </c>
      <c r="Z63">
        <v>1</v>
      </c>
      <c r="AC63">
        <v>1</v>
      </c>
    </row>
    <row r="64" spans="1:32" x14ac:dyDescent="0.3">
      <c r="A64">
        <v>620</v>
      </c>
      <c r="B64" t="s">
        <v>320</v>
      </c>
      <c r="D64">
        <v>2</v>
      </c>
      <c r="E64">
        <v>1</v>
      </c>
      <c r="F64">
        <v>2</v>
      </c>
      <c r="G64">
        <v>2</v>
      </c>
      <c r="H64">
        <v>2</v>
      </c>
      <c r="I64">
        <v>2</v>
      </c>
      <c r="J64">
        <v>2</v>
      </c>
      <c r="K64">
        <v>2</v>
      </c>
      <c r="L64">
        <v>2</v>
      </c>
      <c r="M64">
        <v>2</v>
      </c>
      <c r="N64">
        <v>2</v>
      </c>
      <c r="O64">
        <v>2</v>
      </c>
      <c r="P64">
        <v>2</v>
      </c>
      <c r="Q64">
        <v>1</v>
      </c>
      <c r="R64">
        <v>2</v>
      </c>
      <c r="S64">
        <v>2</v>
      </c>
      <c r="T64">
        <v>2</v>
      </c>
      <c r="U64">
        <v>2</v>
      </c>
      <c r="V64">
        <v>2</v>
      </c>
      <c r="W64">
        <v>2</v>
      </c>
      <c r="X64">
        <v>1</v>
      </c>
      <c r="Y64">
        <v>2</v>
      </c>
      <c r="Z64">
        <v>2</v>
      </c>
      <c r="AA64">
        <v>2</v>
      </c>
      <c r="AB64">
        <v>2</v>
      </c>
      <c r="AC64">
        <v>2</v>
      </c>
      <c r="AD64">
        <v>2</v>
      </c>
      <c r="AE64">
        <v>2</v>
      </c>
      <c r="AF64">
        <v>2</v>
      </c>
    </row>
    <row r="65" spans="1:32" x14ac:dyDescent="0.3">
      <c r="A65">
        <v>622</v>
      </c>
      <c r="B65" t="s">
        <v>321</v>
      </c>
      <c r="D65">
        <v>0</v>
      </c>
      <c r="E65">
        <v>861420</v>
      </c>
      <c r="F65">
        <v>0</v>
      </c>
      <c r="G65">
        <v>0</v>
      </c>
      <c r="H65">
        <v>0</v>
      </c>
      <c r="I65">
        <v>0</v>
      </c>
      <c r="J65">
        <v>118505</v>
      </c>
      <c r="K65">
        <v>0</v>
      </c>
      <c r="L65">
        <v>33739</v>
      </c>
      <c r="M65">
        <v>0</v>
      </c>
      <c r="N65">
        <v>0</v>
      </c>
      <c r="O65">
        <v>0</v>
      </c>
      <c r="P65">
        <v>0</v>
      </c>
      <c r="Q65">
        <v>70605</v>
      </c>
      <c r="R65">
        <v>0</v>
      </c>
      <c r="S65">
        <v>22851</v>
      </c>
      <c r="T65">
        <v>0</v>
      </c>
      <c r="U65">
        <v>86955</v>
      </c>
      <c r="V65">
        <v>0</v>
      </c>
      <c r="W65">
        <v>516208</v>
      </c>
      <c r="X65">
        <v>231420</v>
      </c>
      <c r="Y65">
        <v>161961</v>
      </c>
      <c r="Z65">
        <v>19858391</v>
      </c>
      <c r="AA65">
        <v>0</v>
      </c>
      <c r="AB65">
        <v>70083</v>
      </c>
      <c r="AC65">
        <v>0</v>
      </c>
      <c r="AD65">
        <v>37113</v>
      </c>
      <c r="AE65">
        <v>0</v>
      </c>
      <c r="AF65">
        <v>0</v>
      </c>
    </row>
    <row r="66" spans="1:32" x14ac:dyDescent="0.3">
      <c r="A66">
        <v>626</v>
      </c>
      <c r="B66" t="s">
        <v>322</v>
      </c>
      <c r="D66">
        <v>71338</v>
      </c>
      <c r="E66">
        <v>0</v>
      </c>
      <c r="F66">
        <v>0</v>
      </c>
      <c r="G66">
        <v>0</v>
      </c>
      <c r="H66">
        <v>0</v>
      </c>
      <c r="I66">
        <v>1698620</v>
      </c>
      <c r="J66">
        <v>0</v>
      </c>
      <c r="K66">
        <v>0</v>
      </c>
      <c r="L66">
        <v>0</v>
      </c>
      <c r="M66">
        <v>16915</v>
      </c>
      <c r="N66">
        <v>0</v>
      </c>
      <c r="O66">
        <v>0</v>
      </c>
      <c r="P66">
        <v>0</v>
      </c>
      <c r="Q66">
        <v>0</v>
      </c>
      <c r="R66">
        <v>0</v>
      </c>
      <c r="S66">
        <v>0</v>
      </c>
      <c r="T66">
        <v>0</v>
      </c>
      <c r="U66">
        <v>0</v>
      </c>
      <c r="V66">
        <v>0</v>
      </c>
      <c r="W66">
        <v>0</v>
      </c>
      <c r="X66">
        <v>0</v>
      </c>
      <c r="Y66">
        <v>0</v>
      </c>
      <c r="Z66">
        <v>0</v>
      </c>
      <c r="AA66">
        <v>0</v>
      </c>
      <c r="AB66">
        <v>0</v>
      </c>
      <c r="AC66">
        <v>0</v>
      </c>
      <c r="AD66">
        <v>0</v>
      </c>
      <c r="AE66">
        <v>5255</v>
      </c>
      <c r="AF66">
        <v>0</v>
      </c>
    </row>
    <row r="67" spans="1:32" x14ac:dyDescent="0.3">
      <c r="A67">
        <v>627</v>
      </c>
      <c r="B67" t="s">
        <v>323</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row>
    <row r="68" spans="1:32" x14ac:dyDescent="0.3">
      <c r="A68">
        <v>628</v>
      </c>
      <c r="B68" t="s">
        <v>324</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row>
    <row r="69" spans="1:32" x14ac:dyDescent="0.3">
      <c r="A69">
        <v>629</v>
      </c>
      <c r="B69" t="s">
        <v>325</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row>
    <row r="70" spans="1:32" x14ac:dyDescent="0.3">
      <c r="A70">
        <v>630</v>
      </c>
      <c r="B70" t="s">
        <v>326</v>
      </c>
      <c r="D70">
        <v>27162</v>
      </c>
      <c r="E70">
        <v>0</v>
      </c>
      <c r="F70">
        <v>0</v>
      </c>
      <c r="G70">
        <v>0</v>
      </c>
      <c r="H70">
        <v>0</v>
      </c>
      <c r="I70">
        <v>0</v>
      </c>
      <c r="J70">
        <v>0</v>
      </c>
      <c r="K70">
        <v>0</v>
      </c>
      <c r="L70">
        <v>0</v>
      </c>
      <c r="M70">
        <v>2390</v>
      </c>
      <c r="N70">
        <v>0</v>
      </c>
      <c r="O70">
        <v>0</v>
      </c>
      <c r="P70">
        <v>0</v>
      </c>
      <c r="Q70">
        <v>0</v>
      </c>
      <c r="R70">
        <v>0</v>
      </c>
      <c r="S70">
        <v>0</v>
      </c>
      <c r="T70">
        <v>0</v>
      </c>
      <c r="U70">
        <v>0</v>
      </c>
      <c r="V70">
        <v>0</v>
      </c>
      <c r="W70">
        <v>0</v>
      </c>
      <c r="X70">
        <v>0</v>
      </c>
      <c r="Y70">
        <v>0</v>
      </c>
      <c r="Z70">
        <v>0</v>
      </c>
      <c r="AA70">
        <v>0</v>
      </c>
      <c r="AB70">
        <v>0</v>
      </c>
      <c r="AC70">
        <v>0</v>
      </c>
      <c r="AD70">
        <v>0</v>
      </c>
      <c r="AE70">
        <v>0</v>
      </c>
      <c r="AF70">
        <v>0</v>
      </c>
    </row>
    <row r="71" spans="1:32" x14ac:dyDescent="0.3">
      <c r="A71">
        <v>631</v>
      </c>
      <c r="B71" t="s">
        <v>327</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row>
    <row r="72" spans="1:32" x14ac:dyDescent="0.3">
      <c r="A72">
        <v>645</v>
      </c>
      <c r="B72" t="s">
        <v>156</v>
      </c>
      <c r="D72">
        <v>3101</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row>
    <row r="73" spans="1:32" x14ac:dyDescent="0.3">
      <c r="A73">
        <v>646</v>
      </c>
      <c r="B73" t="s">
        <v>143</v>
      </c>
      <c r="D73">
        <v>314098</v>
      </c>
      <c r="E73">
        <v>0</v>
      </c>
      <c r="F73">
        <v>0</v>
      </c>
      <c r="G73">
        <v>0</v>
      </c>
      <c r="H73">
        <v>0</v>
      </c>
      <c r="I73">
        <v>430070</v>
      </c>
      <c r="J73">
        <v>0</v>
      </c>
      <c r="K73">
        <v>0</v>
      </c>
      <c r="L73">
        <v>0</v>
      </c>
      <c r="M73">
        <v>121673</v>
      </c>
      <c r="N73">
        <v>0</v>
      </c>
      <c r="O73">
        <v>0</v>
      </c>
      <c r="P73">
        <v>0</v>
      </c>
      <c r="Q73">
        <v>0</v>
      </c>
      <c r="R73">
        <v>0</v>
      </c>
      <c r="S73">
        <v>0</v>
      </c>
      <c r="T73">
        <v>0</v>
      </c>
      <c r="U73">
        <v>0</v>
      </c>
      <c r="V73">
        <v>0</v>
      </c>
      <c r="W73">
        <v>0</v>
      </c>
      <c r="X73">
        <v>0</v>
      </c>
      <c r="Y73">
        <v>0</v>
      </c>
      <c r="Z73">
        <v>0</v>
      </c>
      <c r="AA73">
        <v>0</v>
      </c>
      <c r="AB73">
        <v>0</v>
      </c>
      <c r="AC73">
        <v>0</v>
      </c>
      <c r="AD73">
        <v>0</v>
      </c>
      <c r="AE73">
        <v>85630</v>
      </c>
      <c r="AF73">
        <v>0</v>
      </c>
    </row>
    <row r="74" spans="1:32" x14ac:dyDescent="0.3">
      <c r="A74">
        <v>647</v>
      </c>
      <c r="B74" t="s">
        <v>328</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row>
    <row r="75" spans="1:32" x14ac:dyDescent="0.3">
      <c r="A75">
        <v>659</v>
      </c>
      <c r="B75" t="s">
        <v>329</v>
      </c>
      <c r="D75">
        <v>0</v>
      </c>
      <c r="E75">
        <v>1322079</v>
      </c>
      <c r="F75">
        <v>0</v>
      </c>
      <c r="G75">
        <v>0</v>
      </c>
      <c r="H75">
        <v>0</v>
      </c>
      <c r="I75">
        <v>0</v>
      </c>
      <c r="J75">
        <v>0</v>
      </c>
      <c r="K75">
        <v>0</v>
      </c>
      <c r="L75">
        <v>0</v>
      </c>
      <c r="M75">
        <v>0</v>
      </c>
      <c r="N75">
        <v>0</v>
      </c>
      <c r="O75">
        <v>0</v>
      </c>
      <c r="P75">
        <v>0</v>
      </c>
      <c r="Q75">
        <v>1656097</v>
      </c>
      <c r="R75">
        <v>0</v>
      </c>
      <c r="S75">
        <v>0</v>
      </c>
      <c r="T75">
        <v>0</v>
      </c>
      <c r="U75">
        <v>229212</v>
      </c>
      <c r="V75">
        <v>0</v>
      </c>
      <c r="W75">
        <v>258022</v>
      </c>
      <c r="X75">
        <v>0</v>
      </c>
      <c r="Y75">
        <v>1217986</v>
      </c>
      <c r="Z75">
        <v>10482132</v>
      </c>
      <c r="AA75">
        <v>0</v>
      </c>
      <c r="AB75">
        <v>0</v>
      </c>
      <c r="AC75">
        <v>0</v>
      </c>
      <c r="AD75">
        <v>148716</v>
      </c>
      <c r="AE75">
        <v>0</v>
      </c>
      <c r="AF75">
        <v>0</v>
      </c>
    </row>
    <row r="76" spans="1:32" x14ac:dyDescent="0.3">
      <c r="A76">
        <v>660</v>
      </c>
      <c r="B76" t="s">
        <v>330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row>
    <row r="77" spans="1:32" x14ac:dyDescent="0.3">
      <c r="A77">
        <v>661</v>
      </c>
      <c r="B77" t="s">
        <v>174</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row>
    <row r="78" spans="1:32" x14ac:dyDescent="0.3">
      <c r="A78">
        <v>662</v>
      </c>
      <c r="B78" t="s">
        <v>189</v>
      </c>
      <c r="E78">
        <v>0</v>
      </c>
      <c r="F78">
        <v>0</v>
      </c>
      <c r="I78">
        <v>0</v>
      </c>
      <c r="J78">
        <v>0</v>
      </c>
      <c r="K78">
        <v>0</v>
      </c>
      <c r="Q78">
        <v>0</v>
      </c>
      <c r="W78">
        <v>0</v>
      </c>
      <c r="X78">
        <v>0</v>
      </c>
      <c r="Y78">
        <v>0</v>
      </c>
      <c r="Z78">
        <v>0</v>
      </c>
      <c r="AC78">
        <v>82000</v>
      </c>
    </row>
    <row r="79" spans="1:32" x14ac:dyDescent="0.3">
      <c r="A79">
        <v>663</v>
      </c>
      <c r="B79" t="s">
        <v>331</v>
      </c>
      <c r="E79">
        <v>15607753</v>
      </c>
      <c r="F79">
        <v>0</v>
      </c>
      <c r="I79">
        <v>0</v>
      </c>
      <c r="J79">
        <v>0</v>
      </c>
      <c r="K79">
        <v>86039</v>
      </c>
      <c r="Q79">
        <v>0</v>
      </c>
      <c r="W79">
        <v>0</v>
      </c>
      <c r="X79">
        <v>7719362</v>
      </c>
      <c r="Y79">
        <v>4170765</v>
      </c>
      <c r="Z79">
        <v>9776972</v>
      </c>
      <c r="AC79">
        <v>0</v>
      </c>
    </row>
    <row r="80" spans="1:32" x14ac:dyDescent="0.3">
      <c r="A80">
        <v>906</v>
      </c>
      <c r="B80" t="s">
        <v>332</v>
      </c>
      <c r="D80">
        <v>1</v>
      </c>
      <c r="E80">
        <v>1</v>
      </c>
      <c r="F80">
        <v>1</v>
      </c>
      <c r="G80">
        <v>1</v>
      </c>
      <c r="H80">
        <v>1</v>
      </c>
      <c r="I80">
        <v>1</v>
      </c>
      <c r="J80">
        <v>1</v>
      </c>
      <c r="K80">
        <v>1</v>
      </c>
      <c r="L80">
        <v>1</v>
      </c>
      <c r="M80">
        <v>1</v>
      </c>
      <c r="N80">
        <v>1</v>
      </c>
      <c r="O80">
        <v>1</v>
      </c>
      <c r="P80">
        <v>1</v>
      </c>
      <c r="Q80">
        <v>1</v>
      </c>
      <c r="R80">
        <v>1</v>
      </c>
      <c r="S80">
        <v>1</v>
      </c>
      <c r="T80">
        <v>1</v>
      </c>
      <c r="U80">
        <v>1</v>
      </c>
      <c r="V80">
        <v>1</v>
      </c>
      <c r="W80">
        <v>1</v>
      </c>
      <c r="X80">
        <v>1</v>
      </c>
      <c r="Y80">
        <v>1</v>
      </c>
      <c r="Z80">
        <v>1</v>
      </c>
      <c r="AA80">
        <v>1</v>
      </c>
      <c r="AB80">
        <v>1</v>
      </c>
      <c r="AC80">
        <v>1</v>
      </c>
      <c r="AD80">
        <v>1</v>
      </c>
      <c r="AE80">
        <v>1</v>
      </c>
      <c r="AF80">
        <v>1</v>
      </c>
    </row>
    <row r="81" spans="1:32" x14ac:dyDescent="0.3">
      <c r="A81">
        <v>907</v>
      </c>
      <c r="B81" t="s">
        <v>333</v>
      </c>
      <c r="D81">
        <v>2</v>
      </c>
      <c r="E81">
        <v>2</v>
      </c>
      <c r="F81">
        <v>1</v>
      </c>
      <c r="G81">
        <v>2</v>
      </c>
      <c r="H81">
        <v>1</v>
      </c>
      <c r="I81">
        <v>2</v>
      </c>
      <c r="J81">
        <v>2</v>
      </c>
      <c r="K81">
        <v>2</v>
      </c>
      <c r="L81">
        <v>2</v>
      </c>
      <c r="M81">
        <v>1</v>
      </c>
      <c r="N81">
        <v>1</v>
      </c>
      <c r="O81">
        <v>2</v>
      </c>
      <c r="P81">
        <v>2</v>
      </c>
      <c r="Q81">
        <v>2</v>
      </c>
      <c r="R81">
        <v>1</v>
      </c>
      <c r="S81">
        <v>2</v>
      </c>
      <c r="T81">
        <v>2</v>
      </c>
      <c r="U81">
        <v>2</v>
      </c>
      <c r="V81">
        <v>2</v>
      </c>
      <c r="W81">
        <v>2</v>
      </c>
      <c r="X81">
        <v>2</v>
      </c>
      <c r="Y81">
        <v>2</v>
      </c>
      <c r="Z81">
        <v>2</v>
      </c>
      <c r="AA81">
        <v>2</v>
      </c>
      <c r="AB81">
        <v>2</v>
      </c>
      <c r="AC81">
        <v>1</v>
      </c>
      <c r="AD81">
        <v>1</v>
      </c>
      <c r="AE81">
        <v>2</v>
      </c>
      <c r="AF81">
        <v>2</v>
      </c>
    </row>
    <row r="82" spans="1:32" x14ac:dyDescent="0.3">
      <c r="A82">
        <v>947</v>
      </c>
      <c r="B82" t="s">
        <v>334</v>
      </c>
      <c r="D82" t="s">
        <v>449</v>
      </c>
      <c r="E82" t="s">
        <v>386</v>
      </c>
      <c r="F82">
        <v>0</v>
      </c>
      <c r="G82" t="s">
        <v>450</v>
      </c>
      <c r="H82" t="s">
        <v>451</v>
      </c>
      <c r="I82" t="s">
        <v>335</v>
      </c>
      <c r="J82" t="s">
        <v>669</v>
      </c>
      <c r="K82">
        <v>0</v>
      </c>
      <c r="L82" t="s">
        <v>452</v>
      </c>
      <c r="M82" t="s">
        <v>453</v>
      </c>
      <c r="N82" t="s">
        <v>454</v>
      </c>
      <c r="O82" t="s">
        <v>385</v>
      </c>
      <c r="P82" t="s">
        <v>455</v>
      </c>
      <c r="Q82" t="s">
        <v>456</v>
      </c>
      <c r="R82" t="s">
        <v>457</v>
      </c>
      <c r="S82" t="s">
        <v>458</v>
      </c>
      <c r="T82" t="s">
        <v>459</v>
      </c>
      <c r="U82" t="s">
        <v>460</v>
      </c>
      <c r="V82" t="s">
        <v>670</v>
      </c>
      <c r="W82">
        <v>0</v>
      </c>
      <c r="X82" t="s">
        <v>461</v>
      </c>
      <c r="Y82" t="s">
        <v>462</v>
      </c>
      <c r="Z82" t="s">
        <v>671</v>
      </c>
      <c r="AA82" t="s">
        <v>463</v>
      </c>
      <c r="AB82" t="s">
        <v>672</v>
      </c>
      <c r="AC82" t="s">
        <v>464</v>
      </c>
      <c r="AD82" t="s">
        <v>673</v>
      </c>
      <c r="AE82" t="s">
        <v>387</v>
      </c>
      <c r="AF82" t="s">
        <v>390</v>
      </c>
    </row>
    <row r="83" spans="1:32" x14ac:dyDescent="0.3">
      <c r="A83">
        <v>948</v>
      </c>
      <c r="B83" t="s">
        <v>336</v>
      </c>
      <c r="D83" t="s">
        <v>465</v>
      </c>
      <c r="E83" t="s">
        <v>466</v>
      </c>
      <c r="F83" t="s">
        <v>467</v>
      </c>
      <c r="G83" t="s">
        <v>412</v>
      </c>
      <c r="H83" t="s">
        <v>388</v>
      </c>
      <c r="I83" t="s">
        <v>468</v>
      </c>
      <c r="J83" t="s">
        <v>674</v>
      </c>
      <c r="K83" t="s">
        <v>675</v>
      </c>
      <c r="L83" t="s">
        <v>469</v>
      </c>
      <c r="M83" t="s">
        <v>470</v>
      </c>
      <c r="N83" t="s">
        <v>471</v>
      </c>
      <c r="O83" t="s">
        <v>472</v>
      </c>
      <c r="P83" t="s">
        <v>473</v>
      </c>
      <c r="Q83" t="s">
        <v>474</v>
      </c>
      <c r="R83" t="s">
        <v>475</v>
      </c>
      <c r="S83" t="s">
        <v>476</v>
      </c>
      <c r="T83" t="s">
        <v>477</v>
      </c>
      <c r="U83" t="s">
        <v>478</v>
      </c>
      <c r="V83" t="s">
        <v>676</v>
      </c>
      <c r="W83" t="s">
        <v>479</v>
      </c>
      <c r="X83" t="s">
        <v>480</v>
      </c>
      <c r="Y83" t="s">
        <v>481</v>
      </c>
      <c r="Z83" t="s">
        <v>677</v>
      </c>
      <c r="AA83" t="s">
        <v>482</v>
      </c>
      <c r="AB83" t="s">
        <v>678</v>
      </c>
      <c r="AC83" t="s">
        <v>483</v>
      </c>
      <c r="AD83" t="s">
        <v>568</v>
      </c>
      <c r="AE83" t="s">
        <v>389</v>
      </c>
      <c r="AF83" t="s">
        <v>484</v>
      </c>
    </row>
    <row r="84" spans="1:32" x14ac:dyDescent="0.3">
      <c r="A84">
        <v>949</v>
      </c>
      <c r="B84" t="s">
        <v>337</v>
      </c>
      <c r="D84" t="s">
        <v>169</v>
      </c>
      <c r="E84" t="s">
        <v>169</v>
      </c>
      <c r="F84" t="s">
        <v>169</v>
      </c>
      <c r="G84" t="s">
        <v>169</v>
      </c>
      <c r="H84" t="s">
        <v>169</v>
      </c>
      <c r="I84" t="s">
        <v>169</v>
      </c>
      <c r="J84" t="s">
        <v>169</v>
      </c>
      <c r="K84" t="s">
        <v>169</v>
      </c>
      <c r="L84" t="s">
        <v>169</v>
      </c>
      <c r="M84" t="s">
        <v>169</v>
      </c>
      <c r="N84" t="s">
        <v>169</v>
      </c>
      <c r="O84" t="s">
        <v>169</v>
      </c>
      <c r="P84" t="s">
        <v>169</v>
      </c>
      <c r="Q84" t="s">
        <v>169</v>
      </c>
      <c r="R84" t="s">
        <v>169</v>
      </c>
      <c r="S84" t="s">
        <v>169</v>
      </c>
      <c r="T84" t="s">
        <v>169</v>
      </c>
      <c r="U84" t="s">
        <v>169</v>
      </c>
      <c r="V84" t="s">
        <v>169</v>
      </c>
      <c r="W84" t="s">
        <v>169</v>
      </c>
      <c r="X84" t="s">
        <v>169</v>
      </c>
      <c r="Y84" t="s">
        <v>169</v>
      </c>
      <c r="Z84" t="s">
        <v>169</v>
      </c>
      <c r="AA84" t="s">
        <v>169</v>
      </c>
      <c r="AB84" t="s">
        <v>169</v>
      </c>
      <c r="AC84" t="s">
        <v>169</v>
      </c>
      <c r="AD84" t="s">
        <v>169</v>
      </c>
      <c r="AE84" t="s">
        <v>169</v>
      </c>
      <c r="AF84" t="s">
        <v>169</v>
      </c>
    </row>
    <row r="85" spans="1:32" x14ac:dyDescent="0.3">
      <c r="A85">
        <v>950</v>
      </c>
      <c r="B85" t="s">
        <v>338</v>
      </c>
      <c r="D85" t="s">
        <v>17</v>
      </c>
      <c r="E85" t="s">
        <v>17</v>
      </c>
      <c r="F85" t="s">
        <v>17</v>
      </c>
      <c r="G85" t="s">
        <v>17</v>
      </c>
      <c r="H85" t="s">
        <v>17</v>
      </c>
      <c r="I85" t="s">
        <v>17</v>
      </c>
      <c r="J85" t="s">
        <v>17</v>
      </c>
      <c r="K85" t="s">
        <v>17</v>
      </c>
      <c r="L85" t="s">
        <v>17</v>
      </c>
      <c r="M85" t="s">
        <v>17</v>
      </c>
      <c r="N85" t="s">
        <v>17</v>
      </c>
      <c r="O85" t="s">
        <v>17</v>
      </c>
      <c r="P85" t="s">
        <v>17</v>
      </c>
      <c r="Q85" t="s">
        <v>17</v>
      </c>
      <c r="R85" t="s">
        <v>17</v>
      </c>
      <c r="S85" t="s">
        <v>17</v>
      </c>
      <c r="T85" t="s">
        <v>17</v>
      </c>
      <c r="U85" t="s">
        <v>17</v>
      </c>
      <c r="V85" t="s">
        <v>17</v>
      </c>
      <c r="W85" t="s">
        <v>17</v>
      </c>
      <c r="X85" t="s">
        <v>17</v>
      </c>
      <c r="Y85" t="s">
        <v>17</v>
      </c>
      <c r="Z85" t="s">
        <v>17</v>
      </c>
      <c r="AA85" t="s">
        <v>17</v>
      </c>
      <c r="AB85" t="s">
        <v>17</v>
      </c>
      <c r="AC85" t="s">
        <v>17</v>
      </c>
      <c r="AD85" t="s">
        <v>17</v>
      </c>
      <c r="AE85" t="s">
        <v>17</v>
      </c>
      <c r="AF85" t="s">
        <v>17</v>
      </c>
    </row>
    <row r="86" spans="1:32" x14ac:dyDescent="0.3">
      <c r="A86">
        <v>951</v>
      </c>
      <c r="B86" t="s">
        <v>339</v>
      </c>
      <c r="D86">
        <v>2</v>
      </c>
      <c r="E86">
        <v>2</v>
      </c>
      <c r="F86">
        <v>2</v>
      </c>
      <c r="G86">
        <v>2</v>
      </c>
      <c r="H86">
        <v>2</v>
      </c>
      <c r="I86">
        <v>2</v>
      </c>
      <c r="J86">
        <v>2</v>
      </c>
      <c r="K86">
        <v>2</v>
      </c>
      <c r="L86">
        <v>2</v>
      </c>
      <c r="M86">
        <v>2</v>
      </c>
      <c r="N86">
        <v>2</v>
      </c>
      <c r="O86">
        <v>2</v>
      </c>
      <c r="P86">
        <v>2</v>
      </c>
      <c r="Q86">
        <v>2</v>
      </c>
      <c r="R86">
        <v>2</v>
      </c>
      <c r="S86">
        <v>2</v>
      </c>
      <c r="T86">
        <v>2</v>
      </c>
      <c r="U86">
        <v>2</v>
      </c>
      <c r="V86">
        <v>2</v>
      </c>
      <c r="W86">
        <v>2</v>
      </c>
      <c r="X86">
        <v>2</v>
      </c>
      <c r="Y86">
        <v>2</v>
      </c>
      <c r="Z86">
        <v>2</v>
      </c>
      <c r="AA86">
        <v>2</v>
      </c>
      <c r="AB86">
        <v>2</v>
      </c>
      <c r="AC86">
        <v>2</v>
      </c>
      <c r="AD86">
        <v>2</v>
      </c>
      <c r="AE86">
        <v>2</v>
      </c>
      <c r="AF86">
        <v>2</v>
      </c>
    </row>
    <row r="87" spans="1:32" x14ac:dyDescent="0.3">
      <c r="A87">
        <v>952</v>
      </c>
      <c r="B87" t="s">
        <v>340</v>
      </c>
      <c r="D87" t="s">
        <v>391</v>
      </c>
      <c r="E87" t="s">
        <v>485</v>
      </c>
      <c r="F87" t="s">
        <v>486</v>
      </c>
      <c r="G87" t="s">
        <v>487</v>
      </c>
      <c r="I87" t="s">
        <v>488</v>
      </c>
      <c r="J87" t="s">
        <v>489</v>
      </c>
      <c r="K87" t="s">
        <v>679</v>
      </c>
      <c r="L87" t="s">
        <v>490</v>
      </c>
      <c r="N87" t="s">
        <v>680</v>
      </c>
      <c r="P87" t="s">
        <v>402</v>
      </c>
      <c r="R87" t="s">
        <v>491</v>
      </c>
      <c r="S87" t="s">
        <v>492</v>
      </c>
      <c r="T87" t="s">
        <v>493</v>
      </c>
      <c r="U87" t="s">
        <v>681</v>
      </c>
      <c r="W87" t="s">
        <v>494</v>
      </c>
      <c r="X87" t="s">
        <v>495</v>
      </c>
      <c r="Y87" t="s">
        <v>496</v>
      </c>
      <c r="Z87" t="s">
        <v>400</v>
      </c>
      <c r="AA87" t="s">
        <v>401</v>
      </c>
      <c r="AB87" t="s">
        <v>682</v>
      </c>
      <c r="AC87" t="s">
        <v>392</v>
      </c>
      <c r="AD87" t="s">
        <v>393</v>
      </c>
      <c r="AF87" t="s">
        <v>497</v>
      </c>
    </row>
    <row r="88" spans="1:32" x14ac:dyDescent="0.3">
      <c r="A88">
        <v>953</v>
      </c>
      <c r="B88" t="s">
        <v>341</v>
      </c>
      <c r="D88">
        <v>2</v>
      </c>
      <c r="E88">
        <v>2</v>
      </c>
      <c r="F88">
        <v>2</v>
      </c>
      <c r="G88">
        <v>2</v>
      </c>
      <c r="H88">
        <v>2</v>
      </c>
      <c r="I88">
        <v>2</v>
      </c>
      <c r="J88">
        <v>2</v>
      </c>
      <c r="K88">
        <v>2</v>
      </c>
      <c r="L88">
        <v>2</v>
      </c>
      <c r="M88">
        <v>2</v>
      </c>
      <c r="N88">
        <v>2</v>
      </c>
      <c r="O88">
        <v>2</v>
      </c>
      <c r="P88">
        <v>2</v>
      </c>
      <c r="Q88">
        <v>2</v>
      </c>
      <c r="R88">
        <v>2</v>
      </c>
      <c r="S88">
        <v>2</v>
      </c>
      <c r="T88">
        <v>2</v>
      </c>
      <c r="U88">
        <v>2</v>
      </c>
      <c r="V88">
        <v>2</v>
      </c>
      <c r="W88">
        <v>2</v>
      </c>
      <c r="X88">
        <v>2</v>
      </c>
      <c r="Y88">
        <v>2</v>
      </c>
      <c r="Z88">
        <v>2</v>
      </c>
      <c r="AA88">
        <v>2</v>
      </c>
      <c r="AB88">
        <v>2</v>
      </c>
      <c r="AC88">
        <v>2</v>
      </c>
      <c r="AD88">
        <v>2</v>
      </c>
      <c r="AE88">
        <v>2</v>
      </c>
      <c r="AF88">
        <v>2</v>
      </c>
    </row>
    <row r="89" spans="1:32" x14ac:dyDescent="0.3">
      <c r="A89">
        <v>954</v>
      </c>
      <c r="B89" t="s">
        <v>167</v>
      </c>
      <c r="D89" t="s">
        <v>17</v>
      </c>
      <c r="E89" t="s">
        <v>17</v>
      </c>
      <c r="F89" t="s">
        <v>17</v>
      </c>
      <c r="G89" t="s">
        <v>17</v>
      </c>
      <c r="H89" t="s">
        <v>17</v>
      </c>
      <c r="I89" t="s">
        <v>17</v>
      </c>
      <c r="J89" t="s">
        <v>17</v>
      </c>
      <c r="K89" t="s">
        <v>17</v>
      </c>
      <c r="L89" t="s">
        <v>17</v>
      </c>
      <c r="M89" t="s">
        <v>17</v>
      </c>
      <c r="N89" t="s">
        <v>17</v>
      </c>
      <c r="O89" t="s">
        <v>17</v>
      </c>
      <c r="P89" t="s">
        <v>17</v>
      </c>
      <c r="Q89" t="s">
        <v>17</v>
      </c>
      <c r="R89" t="s">
        <v>17</v>
      </c>
      <c r="S89" t="s">
        <v>17</v>
      </c>
      <c r="T89" t="s">
        <v>17</v>
      </c>
      <c r="U89" t="s">
        <v>17</v>
      </c>
      <c r="V89" t="s">
        <v>17</v>
      </c>
      <c r="W89" t="s">
        <v>17</v>
      </c>
      <c r="X89" t="s">
        <v>17</v>
      </c>
      <c r="Y89" t="s">
        <v>17</v>
      </c>
      <c r="Z89" t="s">
        <v>17</v>
      </c>
      <c r="AA89" t="s">
        <v>17</v>
      </c>
      <c r="AB89" t="s">
        <v>17</v>
      </c>
      <c r="AC89" t="s">
        <v>17</v>
      </c>
      <c r="AD89" t="s">
        <v>17</v>
      </c>
      <c r="AE89" t="s">
        <v>17</v>
      </c>
      <c r="AF89" t="s">
        <v>17</v>
      </c>
    </row>
    <row r="90" spans="1:32" x14ac:dyDescent="0.3">
      <c r="A90">
        <v>955</v>
      </c>
      <c r="B90" t="s">
        <v>342</v>
      </c>
      <c r="D90">
        <v>0</v>
      </c>
      <c r="E90">
        <v>0</v>
      </c>
      <c r="F90">
        <v>2</v>
      </c>
      <c r="G90">
        <v>0</v>
      </c>
      <c r="H90">
        <v>0</v>
      </c>
      <c r="I90">
        <v>0</v>
      </c>
      <c r="J90">
        <v>0</v>
      </c>
      <c r="K90">
        <v>0</v>
      </c>
      <c r="L90">
        <v>0</v>
      </c>
      <c r="M90">
        <v>0</v>
      </c>
      <c r="N90">
        <v>1</v>
      </c>
      <c r="O90">
        <v>0</v>
      </c>
      <c r="P90">
        <v>0</v>
      </c>
      <c r="Q90">
        <v>0</v>
      </c>
      <c r="R90">
        <v>0</v>
      </c>
      <c r="S90">
        <v>0</v>
      </c>
      <c r="T90">
        <v>0</v>
      </c>
      <c r="U90">
        <v>0</v>
      </c>
      <c r="V90">
        <v>0</v>
      </c>
      <c r="W90">
        <v>0</v>
      </c>
      <c r="X90">
        <v>0</v>
      </c>
      <c r="Y90">
        <v>0</v>
      </c>
      <c r="Z90">
        <v>0</v>
      </c>
      <c r="AA90">
        <v>0</v>
      </c>
      <c r="AB90">
        <v>0</v>
      </c>
      <c r="AC90">
        <v>0</v>
      </c>
      <c r="AD90">
        <v>1</v>
      </c>
      <c r="AE90">
        <v>0</v>
      </c>
      <c r="AF90">
        <v>0</v>
      </c>
    </row>
    <row r="91" spans="1:32" x14ac:dyDescent="0.3">
      <c r="A91">
        <v>956</v>
      </c>
      <c r="B91" t="s">
        <v>168</v>
      </c>
      <c r="D91" t="s">
        <v>17</v>
      </c>
      <c r="E91" t="s">
        <v>17</v>
      </c>
      <c r="F91" t="s">
        <v>17</v>
      </c>
      <c r="G91" t="s">
        <v>17</v>
      </c>
      <c r="H91" t="s">
        <v>17</v>
      </c>
      <c r="I91" t="s">
        <v>17</v>
      </c>
      <c r="J91" t="s">
        <v>17</v>
      </c>
      <c r="K91" t="s">
        <v>17</v>
      </c>
      <c r="L91" t="s">
        <v>17</v>
      </c>
      <c r="M91" t="s">
        <v>17</v>
      </c>
      <c r="N91" t="s">
        <v>17</v>
      </c>
      <c r="O91" t="s">
        <v>17</v>
      </c>
      <c r="P91" t="s">
        <v>17</v>
      </c>
      <c r="Q91" t="s">
        <v>17</v>
      </c>
      <c r="R91" t="s">
        <v>17</v>
      </c>
      <c r="S91" t="s">
        <v>17</v>
      </c>
      <c r="T91" t="s">
        <v>17</v>
      </c>
      <c r="U91" t="s">
        <v>17</v>
      </c>
      <c r="V91" t="s">
        <v>17</v>
      </c>
      <c r="W91" t="s">
        <v>17</v>
      </c>
      <c r="X91" t="s">
        <v>17</v>
      </c>
      <c r="Y91" t="s">
        <v>17</v>
      </c>
      <c r="Z91" t="s">
        <v>17</v>
      </c>
      <c r="AA91" t="s">
        <v>17</v>
      </c>
      <c r="AB91" t="s">
        <v>17</v>
      </c>
      <c r="AC91" t="s">
        <v>17</v>
      </c>
      <c r="AD91" t="s">
        <v>17</v>
      </c>
      <c r="AE91" t="s">
        <v>17</v>
      </c>
      <c r="AF91" t="s">
        <v>17</v>
      </c>
    </row>
    <row r="92" spans="1:32" x14ac:dyDescent="0.3">
      <c r="A92">
        <v>957</v>
      </c>
      <c r="B92" t="s">
        <v>343</v>
      </c>
      <c r="D92">
        <v>0</v>
      </c>
      <c r="E92">
        <v>0</v>
      </c>
      <c r="F92">
        <v>0</v>
      </c>
      <c r="G92">
        <v>1</v>
      </c>
      <c r="H92">
        <v>0</v>
      </c>
      <c r="I92">
        <v>0</v>
      </c>
      <c r="J92">
        <v>0</v>
      </c>
      <c r="K92">
        <v>0</v>
      </c>
      <c r="L92">
        <v>0</v>
      </c>
      <c r="M92">
        <v>0</v>
      </c>
      <c r="N92">
        <v>0</v>
      </c>
      <c r="O92">
        <v>0</v>
      </c>
      <c r="P92">
        <v>0</v>
      </c>
      <c r="Q92">
        <v>0</v>
      </c>
      <c r="R92">
        <v>0</v>
      </c>
      <c r="S92">
        <v>0</v>
      </c>
      <c r="T92">
        <v>0</v>
      </c>
      <c r="U92">
        <v>0</v>
      </c>
      <c r="V92">
        <v>0</v>
      </c>
      <c r="W92">
        <v>0</v>
      </c>
      <c r="X92">
        <v>0</v>
      </c>
      <c r="Y92">
        <v>2</v>
      </c>
      <c r="Z92">
        <v>0</v>
      </c>
      <c r="AA92">
        <v>0</v>
      </c>
      <c r="AB92">
        <v>2</v>
      </c>
      <c r="AC92">
        <v>1</v>
      </c>
      <c r="AD92">
        <v>0</v>
      </c>
      <c r="AE92">
        <v>0</v>
      </c>
      <c r="AF92">
        <v>0</v>
      </c>
    </row>
    <row r="93" spans="1:32" x14ac:dyDescent="0.3">
      <c r="A93">
        <v>958</v>
      </c>
      <c r="B93" t="s">
        <v>344</v>
      </c>
      <c r="D93" t="s">
        <v>17</v>
      </c>
      <c r="E93" t="s">
        <v>17</v>
      </c>
      <c r="F93" t="s">
        <v>17</v>
      </c>
      <c r="G93" t="s">
        <v>17</v>
      </c>
      <c r="H93" t="s">
        <v>17</v>
      </c>
      <c r="I93" t="s">
        <v>17</v>
      </c>
      <c r="J93" t="s">
        <v>17</v>
      </c>
      <c r="K93" t="s">
        <v>17</v>
      </c>
      <c r="L93" t="s">
        <v>17</v>
      </c>
      <c r="M93" t="s">
        <v>17</v>
      </c>
      <c r="N93" t="s">
        <v>17</v>
      </c>
      <c r="O93" t="s">
        <v>17</v>
      </c>
      <c r="P93" t="s">
        <v>17</v>
      </c>
      <c r="Q93" t="s">
        <v>17</v>
      </c>
      <c r="R93" t="s">
        <v>17</v>
      </c>
      <c r="S93" t="s">
        <v>17</v>
      </c>
      <c r="T93" t="s">
        <v>17</v>
      </c>
      <c r="U93" t="s">
        <v>17</v>
      </c>
      <c r="V93" t="s">
        <v>17</v>
      </c>
      <c r="W93" t="s">
        <v>17</v>
      </c>
      <c r="X93" t="s">
        <v>17</v>
      </c>
      <c r="Y93" t="s">
        <v>17</v>
      </c>
      <c r="Z93" t="s">
        <v>17</v>
      </c>
      <c r="AA93" t="s">
        <v>17</v>
      </c>
      <c r="AB93" t="s">
        <v>17</v>
      </c>
      <c r="AC93" t="s">
        <v>17</v>
      </c>
      <c r="AD93" t="s">
        <v>17</v>
      </c>
      <c r="AE93" t="s">
        <v>17</v>
      </c>
      <c r="AF93" t="s">
        <v>17</v>
      </c>
    </row>
    <row r="94" spans="1:32" x14ac:dyDescent="0.3">
      <c r="A94">
        <v>959</v>
      </c>
      <c r="B94" t="s">
        <v>345</v>
      </c>
      <c r="D94">
        <v>3</v>
      </c>
      <c r="E94">
        <v>2</v>
      </c>
      <c r="F94">
        <v>2</v>
      </c>
      <c r="G94">
        <v>2</v>
      </c>
      <c r="H94">
        <v>2</v>
      </c>
      <c r="I94">
        <v>2</v>
      </c>
      <c r="J94">
        <v>2</v>
      </c>
      <c r="K94">
        <v>2</v>
      </c>
      <c r="L94">
        <v>3</v>
      </c>
      <c r="M94">
        <v>3</v>
      </c>
      <c r="N94">
        <v>2</v>
      </c>
      <c r="O94">
        <v>2</v>
      </c>
      <c r="P94">
        <v>2</v>
      </c>
      <c r="Q94">
        <v>3</v>
      </c>
      <c r="R94">
        <v>3</v>
      </c>
      <c r="S94">
        <v>2</v>
      </c>
      <c r="T94">
        <v>2</v>
      </c>
      <c r="U94">
        <v>2</v>
      </c>
      <c r="V94">
        <v>2</v>
      </c>
      <c r="W94">
        <v>2</v>
      </c>
      <c r="X94">
        <v>2</v>
      </c>
      <c r="Y94">
        <v>3</v>
      </c>
      <c r="Z94">
        <v>2</v>
      </c>
      <c r="AA94">
        <v>2</v>
      </c>
      <c r="AB94">
        <v>2</v>
      </c>
      <c r="AC94">
        <v>2</v>
      </c>
      <c r="AD94">
        <v>2</v>
      </c>
      <c r="AE94">
        <v>2</v>
      </c>
      <c r="AF94">
        <v>3</v>
      </c>
    </row>
    <row r="95" spans="1:32" x14ac:dyDescent="0.3">
      <c r="A95">
        <v>960</v>
      </c>
      <c r="B95" t="s">
        <v>346</v>
      </c>
      <c r="D95" t="s">
        <v>498</v>
      </c>
      <c r="E95" t="s">
        <v>499</v>
      </c>
      <c r="F95" t="s">
        <v>500</v>
      </c>
      <c r="G95" t="s">
        <v>501</v>
      </c>
      <c r="H95" t="s">
        <v>502</v>
      </c>
      <c r="I95" t="s">
        <v>503</v>
      </c>
      <c r="J95" t="s">
        <v>504</v>
      </c>
      <c r="K95" t="s">
        <v>683</v>
      </c>
      <c r="L95" t="s">
        <v>505</v>
      </c>
      <c r="M95" t="s">
        <v>506</v>
      </c>
      <c r="N95" t="s">
        <v>507</v>
      </c>
      <c r="O95" t="s">
        <v>508</v>
      </c>
      <c r="P95" t="s">
        <v>509</v>
      </c>
      <c r="Q95" t="s">
        <v>684</v>
      </c>
      <c r="R95" t="s">
        <v>510</v>
      </c>
      <c r="S95" t="s">
        <v>685</v>
      </c>
      <c r="T95" t="s">
        <v>511</v>
      </c>
      <c r="U95" t="s">
        <v>512</v>
      </c>
      <c r="V95" t="s">
        <v>686</v>
      </c>
      <c r="W95" t="s">
        <v>513</v>
      </c>
      <c r="X95" t="s">
        <v>514</v>
      </c>
      <c r="Y95" t="s">
        <v>515</v>
      </c>
      <c r="Z95" t="s">
        <v>687</v>
      </c>
      <c r="AA95" t="s">
        <v>516</v>
      </c>
      <c r="AB95" t="s">
        <v>688</v>
      </c>
      <c r="AC95" t="s">
        <v>517</v>
      </c>
      <c r="AD95" t="s">
        <v>689</v>
      </c>
      <c r="AE95" t="s">
        <v>394</v>
      </c>
      <c r="AF95" t="s">
        <v>518</v>
      </c>
    </row>
    <row r="96" spans="1:32" x14ac:dyDescent="0.3">
      <c r="A96">
        <v>962</v>
      </c>
      <c r="B96" t="s">
        <v>347</v>
      </c>
      <c r="D96" t="s">
        <v>350</v>
      </c>
      <c r="E96" t="s">
        <v>690</v>
      </c>
      <c r="F96" t="s">
        <v>349</v>
      </c>
      <c r="G96" t="s">
        <v>520</v>
      </c>
      <c r="H96" t="s">
        <v>349</v>
      </c>
      <c r="I96" t="s">
        <v>349</v>
      </c>
      <c r="J96" t="s">
        <v>349</v>
      </c>
      <c r="K96" t="s">
        <v>348</v>
      </c>
      <c r="L96" t="s">
        <v>349</v>
      </c>
      <c r="M96" t="s">
        <v>350</v>
      </c>
      <c r="N96" t="s">
        <v>351</v>
      </c>
      <c r="O96" t="s">
        <v>348</v>
      </c>
      <c r="P96" t="s">
        <v>519</v>
      </c>
      <c r="Q96" t="s">
        <v>348</v>
      </c>
      <c r="R96" t="s">
        <v>348</v>
      </c>
      <c r="S96" t="s">
        <v>348</v>
      </c>
      <c r="T96" t="s">
        <v>348</v>
      </c>
      <c r="U96" t="s">
        <v>521</v>
      </c>
      <c r="V96" t="s">
        <v>349</v>
      </c>
      <c r="W96" t="s">
        <v>348</v>
      </c>
      <c r="X96" t="s">
        <v>395</v>
      </c>
      <c r="Y96" t="s">
        <v>348</v>
      </c>
      <c r="Z96" t="s">
        <v>395</v>
      </c>
      <c r="AA96" t="s">
        <v>349</v>
      </c>
      <c r="AB96" t="s">
        <v>520</v>
      </c>
      <c r="AC96" t="s">
        <v>350</v>
      </c>
      <c r="AD96" t="s">
        <v>349</v>
      </c>
      <c r="AE96" t="s">
        <v>349</v>
      </c>
      <c r="AF96" t="s">
        <v>349</v>
      </c>
    </row>
    <row r="97" spans="1:32" x14ac:dyDescent="0.3">
      <c r="A97">
        <v>964</v>
      </c>
      <c r="B97" t="s">
        <v>352</v>
      </c>
      <c r="D97" t="s">
        <v>691</v>
      </c>
      <c r="E97" t="s">
        <v>692</v>
      </c>
      <c r="F97" t="s">
        <v>693</v>
      </c>
      <c r="G97" t="s">
        <v>522</v>
      </c>
      <c r="H97" t="s">
        <v>694</v>
      </c>
      <c r="I97" t="s">
        <v>695</v>
      </c>
      <c r="J97" t="s">
        <v>696</v>
      </c>
      <c r="K97" t="s">
        <v>693</v>
      </c>
      <c r="L97" t="s">
        <v>523</v>
      </c>
      <c r="M97" t="s">
        <v>697</v>
      </c>
      <c r="N97" t="s">
        <v>693</v>
      </c>
      <c r="O97" t="s">
        <v>698</v>
      </c>
      <c r="P97" t="s">
        <v>699</v>
      </c>
      <c r="Q97" t="s">
        <v>700</v>
      </c>
      <c r="R97" t="s">
        <v>695</v>
      </c>
      <c r="S97" t="s">
        <v>701</v>
      </c>
      <c r="T97" t="s">
        <v>702</v>
      </c>
      <c r="U97" t="s">
        <v>703</v>
      </c>
      <c r="V97" t="s">
        <v>703</v>
      </c>
      <c r="W97" t="s">
        <v>704</v>
      </c>
      <c r="X97" t="s">
        <v>705</v>
      </c>
      <c r="Y97" t="s">
        <v>693</v>
      </c>
      <c r="Z97" t="s">
        <v>706</v>
      </c>
      <c r="AA97" t="s">
        <v>707</v>
      </c>
      <c r="AB97" t="s">
        <v>708</v>
      </c>
      <c r="AC97" t="s">
        <v>707</v>
      </c>
      <c r="AD97" t="s">
        <v>701</v>
      </c>
      <c r="AE97" t="s">
        <v>709</v>
      </c>
      <c r="AF97" t="s">
        <v>710</v>
      </c>
    </row>
    <row r="98" spans="1:32" x14ac:dyDescent="0.3">
      <c r="A98">
        <v>966</v>
      </c>
      <c r="B98" t="s">
        <v>353</v>
      </c>
      <c r="D98" t="s">
        <v>524</v>
      </c>
      <c r="E98" t="s">
        <v>525</v>
      </c>
      <c r="F98" t="s">
        <v>526</v>
      </c>
      <c r="G98" t="s">
        <v>527</v>
      </c>
      <c r="H98" t="s">
        <v>528</v>
      </c>
      <c r="I98" t="s">
        <v>529</v>
      </c>
      <c r="J98" t="s">
        <v>530</v>
      </c>
      <c r="K98" t="s">
        <v>711</v>
      </c>
      <c r="L98" t="s">
        <v>531</v>
      </c>
      <c r="M98" t="s">
        <v>712</v>
      </c>
      <c r="N98" t="s">
        <v>532</v>
      </c>
      <c r="O98" t="s">
        <v>533</v>
      </c>
      <c r="P98" t="s">
        <v>534</v>
      </c>
      <c r="Q98" t="s">
        <v>713</v>
      </c>
      <c r="R98" t="s">
        <v>535</v>
      </c>
      <c r="S98" t="s">
        <v>536</v>
      </c>
      <c r="U98" t="s">
        <v>537</v>
      </c>
      <c r="V98" t="s">
        <v>538</v>
      </c>
      <c r="W98" t="s">
        <v>539</v>
      </c>
      <c r="X98" t="s">
        <v>540</v>
      </c>
      <c r="Y98" t="s">
        <v>541</v>
      </c>
      <c r="Z98" t="s">
        <v>714</v>
      </c>
      <c r="AA98" t="s">
        <v>542</v>
      </c>
      <c r="AB98" t="s">
        <v>715</v>
      </c>
      <c r="AC98" t="s">
        <v>543</v>
      </c>
      <c r="AD98" t="s">
        <v>544</v>
      </c>
      <c r="AE98" t="s">
        <v>396</v>
      </c>
      <c r="AF98" t="s">
        <v>545</v>
      </c>
    </row>
    <row r="99" spans="1:32" x14ac:dyDescent="0.3">
      <c r="A99">
        <v>968</v>
      </c>
      <c r="B99" t="s">
        <v>354</v>
      </c>
      <c r="D99" t="s">
        <v>546</v>
      </c>
      <c r="E99" t="s">
        <v>547</v>
      </c>
      <c r="F99" t="s">
        <v>716</v>
      </c>
      <c r="G99" t="s">
        <v>548</v>
      </c>
      <c r="H99" t="s">
        <v>549</v>
      </c>
      <c r="I99" t="s">
        <v>550</v>
      </c>
      <c r="J99" t="s">
        <v>551</v>
      </c>
      <c r="K99" t="s">
        <v>717</v>
      </c>
      <c r="L99" t="s">
        <v>552</v>
      </c>
      <c r="M99" t="s">
        <v>718</v>
      </c>
      <c r="N99" t="s">
        <v>716</v>
      </c>
      <c r="O99" t="s">
        <v>553</v>
      </c>
      <c r="P99" t="s">
        <v>554</v>
      </c>
      <c r="Q99" t="s">
        <v>555</v>
      </c>
      <c r="R99" t="s">
        <v>556</v>
      </c>
      <c r="S99" t="s">
        <v>557</v>
      </c>
      <c r="T99" t="s">
        <v>558</v>
      </c>
      <c r="U99" t="s">
        <v>559</v>
      </c>
      <c r="V99" t="s">
        <v>719</v>
      </c>
      <c r="W99" t="s">
        <v>560</v>
      </c>
      <c r="X99" t="s">
        <v>561</v>
      </c>
      <c r="Y99" t="s">
        <v>562</v>
      </c>
      <c r="Z99" t="s">
        <v>720</v>
      </c>
      <c r="AA99" t="s">
        <v>563</v>
      </c>
      <c r="AB99" t="s">
        <v>564</v>
      </c>
      <c r="AC99" t="s">
        <v>721</v>
      </c>
      <c r="AD99" t="s">
        <v>565</v>
      </c>
      <c r="AE99" t="s">
        <v>397</v>
      </c>
      <c r="AF99" t="s">
        <v>566</v>
      </c>
    </row>
    <row r="100" spans="1:32" x14ac:dyDescent="0.3">
      <c r="A100">
        <v>973</v>
      </c>
      <c r="B100" t="s">
        <v>722</v>
      </c>
      <c r="D100">
        <v>0</v>
      </c>
      <c r="E100">
        <v>0</v>
      </c>
      <c r="F100">
        <v>0</v>
      </c>
      <c r="G100">
        <v>0</v>
      </c>
      <c r="H100">
        <v>0</v>
      </c>
      <c r="I100">
        <v>0</v>
      </c>
      <c r="J100">
        <v>0</v>
      </c>
      <c r="K100">
        <v>0</v>
      </c>
      <c r="L100">
        <v>0</v>
      </c>
      <c r="M100">
        <v>0</v>
      </c>
      <c r="N100">
        <v>0</v>
      </c>
      <c r="O100">
        <v>0</v>
      </c>
      <c r="P100">
        <v>0</v>
      </c>
      <c r="Q100">
        <v>0</v>
      </c>
      <c r="R100">
        <v>0</v>
      </c>
      <c r="S100">
        <v>0</v>
      </c>
      <c r="T100">
        <v>0</v>
      </c>
      <c r="U100">
        <v>0</v>
      </c>
      <c r="V100">
        <v>1</v>
      </c>
      <c r="W100">
        <v>0</v>
      </c>
      <c r="X100">
        <v>0</v>
      </c>
      <c r="Y100">
        <v>0</v>
      </c>
      <c r="Z100">
        <v>0</v>
      </c>
      <c r="AA100">
        <v>0</v>
      </c>
      <c r="AB100">
        <v>0</v>
      </c>
      <c r="AC100">
        <v>0</v>
      </c>
      <c r="AD100">
        <v>0</v>
      </c>
      <c r="AE100">
        <v>0</v>
      </c>
      <c r="AF100">
        <v>0</v>
      </c>
    </row>
    <row r="101" spans="1:32" x14ac:dyDescent="0.3">
      <c r="A101">
        <v>974</v>
      </c>
      <c r="B101" t="s">
        <v>355</v>
      </c>
      <c r="D101">
        <v>3</v>
      </c>
      <c r="E101">
        <v>2</v>
      </c>
      <c r="F101">
        <v>2</v>
      </c>
      <c r="G101">
        <v>2</v>
      </c>
      <c r="H101">
        <v>2</v>
      </c>
      <c r="I101">
        <v>2</v>
      </c>
      <c r="J101">
        <v>2</v>
      </c>
      <c r="K101">
        <v>2</v>
      </c>
      <c r="L101">
        <v>3</v>
      </c>
      <c r="M101">
        <v>3</v>
      </c>
      <c r="N101">
        <v>2</v>
      </c>
      <c r="O101">
        <v>2</v>
      </c>
      <c r="P101">
        <v>2</v>
      </c>
      <c r="Q101">
        <v>3</v>
      </c>
      <c r="R101">
        <v>3</v>
      </c>
      <c r="S101">
        <v>2</v>
      </c>
      <c r="T101">
        <v>2</v>
      </c>
      <c r="U101">
        <v>2</v>
      </c>
      <c r="V101">
        <v>2</v>
      </c>
      <c r="W101">
        <v>2</v>
      </c>
      <c r="X101">
        <v>2</v>
      </c>
      <c r="Y101">
        <v>3</v>
      </c>
      <c r="Z101">
        <v>2</v>
      </c>
      <c r="AA101">
        <v>2</v>
      </c>
      <c r="AB101">
        <v>2</v>
      </c>
      <c r="AC101">
        <v>2</v>
      </c>
      <c r="AD101">
        <v>2</v>
      </c>
      <c r="AE101">
        <v>2</v>
      </c>
      <c r="AF101">
        <v>3</v>
      </c>
    </row>
    <row r="102" spans="1:32" x14ac:dyDescent="0.3">
      <c r="A102">
        <v>975</v>
      </c>
      <c r="B102" t="s">
        <v>218</v>
      </c>
      <c r="D102">
        <v>1</v>
      </c>
      <c r="E102">
        <v>2</v>
      </c>
      <c r="F102">
        <v>1</v>
      </c>
      <c r="G102">
        <v>1</v>
      </c>
      <c r="H102">
        <v>1</v>
      </c>
      <c r="I102">
        <v>2</v>
      </c>
      <c r="J102">
        <v>2</v>
      </c>
      <c r="K102">
        <v>2</v>
      </c>
      <c r="L102">
        <v>2</v>
      </c>
      <c r="M102">
        <v>2</v>
      </c>
      <c r="N102">
        <v>1</v>
      </c>
      <c r="O102">
        <v>1</v>
      </c>
      <c r="P102">
        <v>2</v>
      </c>
      <c r="Q102">
        <v>1</v>
      </c>
      <c r="R102">
        <v>2</v>
      </c>
      <c r="S102">
        <v>2</v>
      </c>
      <c r="T102">
        <v>2</v>
      </c>
      <c r="U102">
        <v>2</v>
      </c>
      <c r="V102">
        <v>2</v>
      </c>
      <c r="W102">
        <v>2</v>
      </c>
      <c r="X102">
        <v>2</v>
      </c>
      <c r="Y102">
        <v>1</v>
      </c>
      <c r="Z102">
        <v>2</v>
      </c>
      <c r="AA102">
        <v>2</v>
      </c>
      <c r="AB102">
        <v>1</v>
      </c>
      <c r="AC102">
        <v>1</v>
      </c>
      <c r="AD102">
        <v>1</v>
      </c>
      <c r="AE102">
        <v>1</v>
      </c>
      <c r="AF102">
        <v>2</v>
      </c>
    </row>
    <row r="103" spans="1:32" x14ac:dyDescent="0.3">
      <c r="A103">
        <v>979</v>
      </c>
      <c r="B103" t="s">
        <v>356</v>
      </c>
      <c r="D103">
        <v>2</v>
      </c>
      <c r="E103">
        <v>1</v>
      </c>
      <c r="F103">
        <v>1</v>
      </c>
      <c r="G103">
        <v>1</v>
      </c>
      <c r="H103">
        <v>2</v>
      </c>
      <c r="I103">
        <v>1</v>
      </c>
      <c r="J103">
        <v>1</v>
      </c>
      <c r="K103">
        <v>1</v>
      </c>
      <c r="L103">
        <v>1</v>
      </c>
      <c r="M103">
        <v>1</v>
      </c>
      <c r="N103">
        <v>1</v>
      </c>
      <c r="O103">
        <v>2</v>
      </c>
      <c r="P103">
        <v>1</v>
      </c>
      <c r="Q103">
        <v>2</v>
      </c>
      <c r="R103">
        <v>1</v>
      </c>
      <c r="S103">
        <v>1</v>
      </c>
      <c r="T103">
        <v>1</v>
      </c>
      <c r="U103">
        <v>1</v>
      </c>
      <c r="V103">
        <v>1</v>
      </c>
      <c r="W103">
        <v>1</v>
      </c>
      <c r="X103">
        <v>1</v>
      </c>
      <c r="Y103">
        <v>1</v>
      </c>
      <c r="Z103">
        <v>1</v>
      </c>
      <c r="AA103">
        <v>1</v>
      </c>
      <c r="AB103">
        <v>2</v>
      </c>
      <c r="AC103">
        <v>1</v>
      </c>
      <c r="AD103">
        <v>1</v>
      </c>
      <c r="AE103">
        <v>2</v>
      </c>
      <c r="AF103">
        <v>1</v>
      </c>
    </row>
    <row r="104" spans="1:32" x14ac:dyDescent="0.3">
      <c r="A104">
        <v>980</v>
      </c>
      <c r="B104" t="s">
        <v>214</v>
      </c>
      <c r="D104" t="s">
        <v>723</v>
      </c>
      <c r="E104" t="s">
        <v>724</v>
      </c>
      <c r="F104" t="s">
        <v>725</v>
      </c>
      <c r="G104" t="s">
        <v>726</v>
      </c>
      <c r="H104" t="s">
        <v>724</v>
      </c>
      <c r="I104" t="s">
        <v>727</v>
      </c>
      <c r="J104" t="s">
        <v>727</v>
      </c>
      <c r="K104" t="s">
        <v>724</v>
      </c>
      <c r="L104" t="s">
        <v>724</v>
      </c>
      <c r="M104" t="s">
        <v>724</v>
      </c>
      <c r="N104" t="s">
        <v>725</v>
      </c>
      <c r="O104" t="s">
        <v>728</v>
      </c>
      <c r="P104" t="s">
        <v>729</v>
      </c>
      <c r="Q104" t="s">
        <v>730</v>
      </c>
      <c r="R104" t="s">
        <v>724</v>
      </c>
      <c r="S104" t="s">
        <v>724</v>
      </c>
      <c r="T104" t="s">
        <v>724</v>
      </c>
      <c r="U104" t="s">
        <v>724</v>
      </c>
      <c r="V104" t="s">
        <v>731</v>
      </c>
      <c r="W104" t="s">
        <v>724</v>
      </c>
      <c r="X104" t="s">
        <v>724</v>
      </c>
      <c r="Y104" t="s">
        <v>726</v>
      </c>
      <c r="Z104" t="s">
        <v>732</v>
      </c>
      <c r="AA104" t="s">
        <v>724</v>
      </c>
      <c r="AB104" t="s">
        <v>733</v>
      </c>
      <c r="AC104" t="s">
        <v>734</v>
      </c>
      <c r="AD104" t="s">
        <v>735</v>
      </c>
      <c r="AE104" t="s">
        <v>736</v>
      </c>
      <c r="AF104" t="s">
        <v>724</v>
      </c>
    </row>
    <row r="105" spans="1:32" x14ac:dyDescent="0.3">
      <c r="A105">
        <v>995</v>
      </c>
      <c r="B105" t="s">
        <v>95</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AA105">
        <v>0</v>
      </c>
      <c r="AB105">
        <v>0</v>
      </c>
      <c r="AC105">
        <v>0</v>
      </c>
      <c r="AD105">
        <v>0</v>
      </c>
      <c r="AE105">
        <v>0</v>
      </c>
      <c r="AF105">
        <v>0</v>
      </c>
    </row>
    <row r="106" spans="1:32" x14ac:dyDescent="0.3">
      <c r="A106">
        <v>996</v>
      </c>
      <c r="B106" t="s">
        <v>96</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AA106">
        <v>0</v>
      </c>
      <c r="AB106">
        <v>0</v>
      </c>
      <c r="AC106">
        <v>0</v>
      </c>
      <c r="AD106">
        <v>0</v>
      </c>
      <c r="AE106">
        <v>0</v>
      </c>
      <c r="AF106">
        <v>0</v>
      </c>
    </row>
    <row r="107" spans="1:32" x14ac:dyDescent="0.3">
      <c r="A107">
        <v>998</v>
      </c>
      <c r="B107" t="s">
        <v>97</v>
      </c>
      <c r="D107">
        <v>54</v>
      </c>
      <c r="E107">
        <v>54</v>
      </c>
      <c r="F107">
        <v>54</v>
      </c>
      <c r="G107">
        <v>54</v>
      </c>
      <c r="H107">
        <v>54</v>
      </c>
      <c r="I107">
        <v>54</v>
      </c>
      <c r="J107">
        <v>54</v>
      </c>
      <c r="K107">
        <v>54</v>
      </c>
      <c r="L107">
        <v>54</v>
      </c>
      <c r="M107">
        <v>54</v>
      </c>
      <c r="N107">
        <v>54</v>
      </c>
      <c r="O107">
        <v>54</v>
      </c>
      <c r="P107">
        <v>54</v>
      </c>
      <c r="Q107">
        <v>54</v>
      </c>
      <c r="R107">
        <v>54</v>
      </c>
      <c r="S107">
        <v>54</v>
      </c>
      <c r="T107">
        <v>54</v>
      </c>
      <c r="U107">
        <v>54</v>
      </c>
      <c r="V107">
        <v>54</v>
      </c>
      <c r="W107">
        <v>54</v>
      </c>
      <c r="X107">
        <v>54</v>
      </c>
      <c r="Y107">
        <v>54</v>
      </c>
      <c r="Z107">
        <v>54</v>
      </c>
      <c r="AA107">
        <v>54</v>
      </c>
      <c r="AB107">
        <v>54</v>
      </c>
      <c r="AC107">
        <v>54</v>
      </c>
      <c r="AD107">
        <v>54</v>
      </c>
      <c r="AE107">
        <v>54</v>
      </c>
      <c r="AF107">
        <v>54</v>
      </c>
    </row>
    <row r="108" spans="1:32" x14ac:dyDescent="0.3">
      <c r="A108">
        <v>999</v>
      </c>
      <c r="B108" t="s">
        <v>98</v>
      </c>
      <c r="D108">
        <v>541777</v>
      </c>
      <c r="E108">
        <v>541000</v>
      </c>
      <c r="F108">
        <v>54949</v>
      </c>
      <c r="G108">
        <v>541001</v>
      </c>
      <c r="H108">
        <v>541002</v>
      </c>
      <c r="I108">
        <v>54937</v>
      </c>
      <c r="J108">
        <v>541003</v>
      </c>
      <c r="K108">
        <v>544178</v>
      </c>
      <c r="L108">
        <v>541004</v>
      </c>
      <c r="M108">
        <v>541727</v>
      </c>
      <c r="N108">
        <v>541010</v>
      </c>
      <c r="O108">
        <v>541025</v>
      </c>
      <c r="P108">
        <v>541028</v>
      </c>
      <c r="Q108">
        <v>541007</v>
      </c>
      <c r="R108">
        <v>541024</v>
      </c>
      <c r="S108">
        <v>541027</v>
      </c>
      <c r="T108">
        <v>541026</v>
      </c>
      <c r="U108">
        <v>541011</v>
      </c>
      <c r="V108">
        <v>541012</v>
      </c>
      <c r="W108">
        <v>541013</v>
      </c>
      <c r="X108">
        <v>541014</v>
      </c>
      <c r="Y108">
        <v>541015</v>
      </c>
      <c r="Z108">
        <v>541016</v>
      </c>
      <c r="AA108">
        <v>541017</v>
      </c>
      <c r="AB108">
        <v>541018</v>
      </c>
      <c r="AC108">
        <v>541019</v>
      </c>
      <c r="AD108">
        <v>541009</v>
      </c>
      <c r="AE108">
        <v>541020</v>
      </c>
      <c r="AF108">
        <v>541022</v>
      </c>
    </row>
    <row r="109" spans="1:32" x14ac:dyDescent="0.3">
      <c r="A109">
        <v>1052</v>
      </c>
      <c r="B109" t="s">
        <v>737</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row>
    <row r="110" spans="1:32" x14ac:dyDescent="0.3">
      <c r="A110">
        <v>1058</v>
      </c>
      <c r="B110" t="s">
        <v>413</v>
      </c>
      <c r="D110">
        <v>2</v>
      </c>
      <c r="E110">
        <v>2</v>
      </c>
      <c r="F110">
        <v>2</v>
      </c>
      <c r="G110">
        <v>2</v>
      </c>
      <c r="H110">
        <v>2</v>
      </c>
      <c r="I110">
        <v>2</v>
      </c>
      <c r="J110">
        <v>2</v>
      </c>
      <c r="K110">
        <v>2</v>
      </c>
      <c r="L110">
        <v>2</v>
      </c>
      <c r="M110">
        <v>2</v>
      </c>
      <c r="N110">
        <v>2</v>
      </c>
      <c r="O110">
        <v>2</v>
      </c>
      <c r="P110">
        <v>2</v>
      </c>
      <c r="Q110">
        <v>2</v>
      </c>
      <c r="R110">
        <v>2</v>
      </c>
      <c r="S110">
        <v>2</v>
      </c>
      <c r="T110">
        <v>2</v>
      </c>
      <c r="U110">
        <v>2</v>
      </c>
      <c r="V110">
        <v>2</v>
      </c>
      <c r="W110">
        <v>2</v>
      </c>
      <c r="X110">
        <v>2</v>
      </c>
      <c r="Y110">
        <v>1</v>
      </c>
      <c r="Z110">
        <v>2</v>
      </c>
      <c r="AA110">
        <v>2</v>
      </c>
      <c r="AB110">
        <v>1</v>
      </c>
      <c r="AC110">
        <v>2</v>
      </c>
      <c r="AD110">
        <v>2</v>
      </c>
      <c r="AE110">
        <v>2</v>
      </c>
      <c r="AF110">
        <v>2</v>
      </c>
    </row>
    <row r="111" spans="1:32" x14ac:dyDescent="0.3">
      <c r="A111">
        <v>1059</v>
      </c>
      <c r="B111" t="s">
        <v>738</v>
      </c>
      <c r="D111">
        <v>1</v>
      </c>
      <c r="E111">
        <v>1</v>
      </c>
      <c r="F111">
        <v>1</v>
      </c>
      <c r="G111">
        <v>1</v>
      </c>
      <c r="H111">
        <v>1</v>
      </c>
      <c r="I111">
        <v>1</v>
      </c>
      <c r="J111">
        <v>1</v>
      </c>
      <c r="K111">
        <v>1</v>
      </c>
      <c r="L111">
        <v>1</v>
      </c>
      <c r="M111">
        <v>1</v>
      </c>
      <c r="N111">
        <v>1</v>
      </c>
      <c r="O111">
        <v>2</v>
      </c>
      <c r="P111">
        <v>1</v>
      </c>
      <c r="Q111">
        <v>1</v>
      </c>
      <c r="R111">
        <v>1</v>
      </c>
      <c r="S111">
        <v>1</v>
      </c>
      <c r="T111">
        <v>1</v>
      </c>
      <c r="U111">
        <v>1</v>
      </c>
      <c r="V111">
        <v>1</v>
      </c>
      <c r="W111">
        <v>1</v>
      </c>
      <c r="X111">
        <v>1</v>
      </c>
      <c r="Y111">
        <v>1</v>
      </c>
      <c r="Z111">
        <v>1</v>
      </c>
      <c r="AA111">
        <v>1</v>
      </c>
      <c r="AB111">
        <v>1</v>
      </c>
      <c r="AC111">
        <v>1</v>
      </c>
      <c r="AD111">
        <v>1</v>
      </c>
      <c r="AE111">
        <v>1</v>
      </c>
      <c r="AF111">
        <v>1</v>
      </c>
    </row>
    <row r="112" spans="1:32" x14ac:dyDescent="0.3">
      <c r="A112">
        <v>1066</v>
      </c>
      <c r="B112" t="s">
        <v>739</v>
      </c>
      <c r="D112" t="s">
        <v>740</v>
      </c>
      <c r="E112" t="s">
        <v>741</v>
      </c>
      <c r="F112" t="s">
        <v>742</v>
      </c>
      <c r="G112" t="s">
        <v>743</v>
      </c>
      <c r="H112" t="s">
        <v>744</v>
      </c>
      <c r="I112" t="s">
        <v>745</v>
      </c>
      <c r="J112" t="s">
        <v>746</v>
      </c>
      <c r="K112" t="s">
        <v>747</v>
      </c>
      <c r="L112" t="s">
        <v>746</v>
      </c>
      <c r="M112" t="s">
        <v>748</v>
      </c>
      <c r="N112" t="s">
        <v>749</v>
      </c>
      <c r="O112" t="s">
        <v>750</v>
      </c>
      <c r="P112" t="s">
        <v>751</v>
      </c>
      <c r="Q112" t="s">
        <v>752</v>
      </c>
      <c r="R112" t="s">
        <v>748</v>
      </c>
      <c r="S112" t="s">
        <v>753</v>
      </c>
      <c r="T112" t="s">
        <v>754</v>
      </c>
      <c r="U112" t="s">
        <v>755</v>
      </c>
      <c r="V112" t="s">
        <v>748</v>
      </c>
      <c r="W112" t="s">
        <v>756</v>
      </c>
      <c r="X112" t="s">
        <v>757</v>
      </c>
      <c r="Y112" t="s">
        <v>758</v>
      </c>
      <c r="Z112" t="s">
        <v>759</v>
      </c>
      <c r="AA112" t="s">
        <v>760</v>
      </c>
      <c r="AB112" t="s">
        <v>761</v>
      </c>
      <c r="AC112" t="s">
        <v>762</v>
      </c>
      <c r="AD112" t="s">
        <v>755</v>
      </c>
      <c r="AE112" t="s">
        <v>763</v>
      </c>
      <c r="AF112" t="s">
        <v>764</v>
      </c>
    </row>
    <row r="113" spans="1:32" x14ac:dyDescent="0.3">
      <c r="A113">
        <v>9000</v>
      </c>
      <c r="B113" t="s">
        <v>357</v>
      </c>
      <c r="C113" t="s">
        <v>138</v>
      </c>
      <c r="D113">
        <v>21734043</v>
      </c>
      <c r="E113">
        <v>466534431</v>
      </c>
      <c r="F113">
        <v>4148815</v>
      </c>
      <c r="G113">
        <v>17367198</v>
      </c>
      <c r="H113">
        <v>12227312</v>
      </c>
      <c r="I113">
        <v>66600683</v>
      </c>
      <c r="J113">
        <v>12245715</v>
      </c>
      <c r="K113">
        <v>23729493</v>
      </c>
      <c r="L113">
        <v>7011028</v>
      </c>
      <c r="M113">
        <v>3545275</v>
      </c>
      <c r="N113">
        <v>9438950</v>
      </c>
      <c r="O113">
        <v>1483250</v>
      </c>
      <c r="P113">
        <v>1341253</v>
      </c>
      <c r="Q113">
        <v>40379901</v>
      </c>
      <c r="R113">
        <v>4722596</v>
      </c>
      <c r="S113">
        <v>2665782</v>
      </c>
      <c r="T113">
        <v>890798</v>
      </c>
      <c r="U113">
        <v>16168423</v>
      </c>
      <c r="V113">
        <v>11143298</v>
      </c>
      <c r="W113">
        <v>277030912</v>
      </c>
      <c r="X113">
        <v>399744618</v>
      </c>
      <c r="Y113">
        <v>47139806</v>
      </c>
      <c r="Z113">
        <v>2125772949</v>
      </c>
      <c r="AA113">
        <v>2732078</v>
      </c>
      <c r="AB113">
        <v>4518719</v>
      </c>
      <c r="AC113">
        <v>43095241</v>
      </c>
      <c r="AD113">
        <v>27865310</v>
      </c>
      <c r="AE113">
        <v>8059565</v>
      </c>
      <c r="AF113">
        <v>3157189</v>
      </c>
    </row>
    <row r="114" spans="1:32" x14ac:dyDescent="0.3">
      <c r="A114">
        <v>9001</v>
      </c>
      <c r="B114" t="s">
        <v>358</v>
      </c>
      <c r="C114" t="s">
        <v>359</v>
      </c>
      <c r="D114">
        <v>8860685</v>
      </c>
      <c r="E114">
        <v>0</v>
      </c>
      <c r="F114">
        <v>0</v>
      </c>
      <c r="G114">
        <v>0</v>
      </c>
      <c r="H114">
        <v>0</v>
      </c>
      <c r="I114">
        <v>22856042</v>
      </c>
      <c r="J114">
        <v>0</v>
      </c>
      <c r="K114">
        <v>0</v>
      </c>
      <c r="L114">
        <v>0</v>
      </c>
      <c r="M114">
        <v>345777</v>
      </c>
      <c r="N114">
        <v>0</v>
      </c>
      <c r="O114">
        <v>0</v>
      </c>
      <c r="P114">
        <v>0</v>
      </c>
      <c r="Q114">
        <v>0</v>
      </c>
      <c r="R114">
        <v>0</v>
      </c>
      <c r="S114">
        <v>0</v>
      </c>
      <c r="T114">
        <v>0</v>
      </c>
      <c r="U114">
        <v>0</v>
      </c>
      <c r="V114">
        <v>0</v>
      </c>
      <c r="W114">
        <v>0</v>
      </c>
      <c r="X114">
        <v>0</v>
      </c>
      <c r="Y114">
        <v>0</v>
      </c>
      <c r="Z114">
        <v>0</v>
      </c>
      <c r="AA114">
        <v>0</v>
      </c>
      <c r="AB114">
        <v>0</v>
      </c>
      <c r="AC114">
        <v>0</v>
      </c>
      <c r="AD114">
        <v>0</v>
      </c>
      <c r="AE114">
        <v>3344311</v>
      </c>
      <c r="AF114">
        <v>0</v>
      </c>
    </row>
    <row r="115" spans="1:32" x14ac:dyDescent="0.3">
      <c r="A115">
        <v>9002</v>
      </c>
      <c r="B115" t="s">
        <v>360</v>
      </c>
      <c r="C115" t="s">
        <v>361</v>
      </c>
      <c r="D115">
        <v>71338</v>
      </c>
      <c r="E115">
        <v>0</v>
      </c>
      <c r="F115">
        <v>0</v>
      </c>
      <c r="G115">
        <v>0</v>
      </c>
      <c r="H115">
        <v>0</v>
      </c>
      <c r="I115">
        <v>1698620</v>
      </c>
      <c r="J115">
        <v>0</v>
      </c>
      <c r="K115">
        <v>0</v>
      </c>
      <c r="L115">
        <v>0</v>
      </c>
      <c r="M115">
        <v>16915</v>
      </c>
      <c r="N115">
        <v>0</v>
      </c>
      <c r="O115">
        <v>0</v>
      </c>
      <c r="P115">
        <v>0</v>
      </c>
      <c r="Q115">
        <v>0</v>
      </c>
      <c r="R115">
        <v>0</v>
      </c>
      <c r="S115">
        <v>0</v>
      </c>
      <c r="T115">
        <v>0</v>
      </c>
      <c r="U115">
        <v>0</v>
      </c>
      <c r="V115">
        <v>0</v>
      </c>
      <c r="W115">
        <v>0</v>
      </c>
      <c r="X115">
        <v>0</v>
      </c>
      <c r="Y115">
        <v>0</v>
      </c>
      <c r="Z115">
        <v>0</v>
      </c>
      <c r="AA115">
        <v>0</v>
      </c>
      <c r="AB115">
        <v>0</v>
      </c>
      <c r="AC115">
        <v>0</v>
      </c>
      <c r="AD115">
        <v>0</v>
      </c>
      <c r="AE115">
        <v>5255</v>
      </c>
      <c r="AF115">
        <v>0</v>
      </c>
    </row>
    <row r="116" spans="1:32" x14ac:dyDescent="0.3">
      <c r="A116">
        <v>9003</v>
      </c>
      <c r="B116" t="s">
        <v>362</v>
      </c>
      <c r="C116" t="s">
        <v>363</v>
      </c>
      <c r="D116">
        <v>71338</v>
      </c>
      <c r="E116">
        <v>0</v>
      </c>
      <c r="F116">
        <v>0</v>
      </c>
      <c r="G116">
        <v>0</v>
      </c>
      <c r="H116">
        <v>0</v>
      </c>
      <c r="I116">
        <v>1998620</v>
      </c>
      <c r="J116">
        <v>0</v>
      </c>
      <c r="K116">
        <v>0</v>
      </c>
      <c r="L116">
        <v>0</v>
      </c>
      <c r="M116">
        <v>95071</v>
      </c>
      <c r="N116">
        <v>0</v>
      </c>
      <c r="O116">
        <v>0</v>
      </c>
      <c r="P116">
        <v>0</v>
      </c>
      <c r="Q116">
        <v>0</v>
      </c>
      <c r="R116">
        <v>0</v>
      </c>
      <c r="S116">
        <v>0</v>
      </c>
      <c r="T116">
        <v>0</v>
      </c>
      <c r="U116">
        <v>0</v>
      </c>
      <c r="V116">
        <v>0</v>
      </c>
      <c r="W116">
        <v>0</v>
      </c>
      <c r="X116">
        <v>0</v>
      </c>
      <c r="Y116">
        <v>0</v>
      </c>
      <c r="Z116">
        <v>0</v>
      </c>
      <c r="AA116">
        <v>0</v>
      </c>
      <c r="AB116">
        <v>0</v>
      </c>
      <c r="AC116">
        <v>0</v>
      </c>
      <c r="AD116">
        <v>0</v>
      </c>
      <c r="AE116">
        <v>5255</v>
      </c>
      <c r="AF116">
        <v>0</v>
      </c>
    </row>
    <row r="117" spans="1:32" x14ac:dyDescent="0.3">
      <c r="A117">
        <v>9004</v>
      </c>
      <c r="B117" t="s">
        <v>364</v>
      </c>
      <c r="C117" t="s">
        <v>365</v>
      </c>
      <c r="D117" t="s">
        <v>138</v>
      </c>
      <c r="E117" t="s">
        <v>138</v>
      </c>
      <c r="F117" t="s">
        <v>138</v>
      </c>
      <c r="G117" t="s">
        <v>138</v>
      </c>
      <c r="H117" t="s">
        <v>138</v>
      </c>
      <c r="I117" t="s">
        <v>138</v>
      </c>
      <c r="J117" t="s">
        <v>138</v>
      </c>
      <c r="K117" t="s">
        <v>138</v>
      </c>
      <c r="L117" t="s">
        <v>138</v>
      </c>
      <c r="M117" t="s">
        <v>138</v>
      </c>
      <c r="N117" t="s">
        <v>138</v>
      </c>
      <c r="O117" t="s">
        <v>138</v>
      </c>
      <c r="P117" t="s">
        <v>138</v>
      </c>
      <c r="Q117" t="s">
        <v>138</v>
      </c>
      <c r="R117" t="s">
        <v>138</v>
      </c>
      <c r="S117" t="s">
        <v>138</v>
      </c>
      <c r="T117" t="s">
        <v>138</v>
      </c>
      <c r="U117" t="s">
        <v>138</v>
      </c>
      <c r="V117" t="s">
        <v>138</v>
      </c>
      <c r="W117" t="s">
        <v>138</v>
      </c>
      <c r="X117" t="s">
        <v>138</v>
      </c>
      <c r="Y117" t="s">
        <v>138</v>
      </c>
      <c r="Z117" t="s">
        <v>138</v>
      </c>
      <c r="AA117" t="s">
        <v>138</v>
      </c>
      <c r="AB117" t="s">
        <v>138</v>
      </c>
      <c r="AC117" t="s">
        <v>138</v>
      </c>
      <c r="AD117" t="s">
        <v>138</v>
      </c>
      <c r="AE117" t="s">
        <v>138</v>
      </c>
      <c r="AF117" t="s">
        <v>138</v>
      </c>
    </row>
    <row r="118" spans="1:32" x14ac:dyDescent="0.3">
      <c r="A118">
        <v>9005</v>
      </c>
      <c r="B118" t="s">
        <v>366</v>
      </c>
      <c r="C118" t="s">
        <v>367</v>
      </c>
      <c r="D118">
        <v>317199</v>
      </c>
      <c r="E118">
        <v>0</v>
      </c>
      <c r="F118">
        <v>0</v>
      </c>
      <c r="G118">
        <v>0</v>
      </c>
      <c r="H118">
        <v>0</v>
      </c>
      <c r="I118">
        <v>430070</v>
      </c>
      <c r="J118">
        <v>0</v>
      </c>
      <c r="K118">
        <v>0</v>
      </c>
      <c r="L118">
        <v>0</v>
      </c>
      <c r="M118">
        <v>133168</v>
      </c>
      <c r="N118">
        <v>0</v>
      </c>
      <c r="O118">
        <v>0</v>
      </c>
      <c r="P118">
        <v>0</v>
      </c>
      <c r="Q118">
        <v>0</v>
      </c>
      <c r="R118">
        <v>0</v>
      </c>
      <c r="S118">
        <v>0</v>
      </c>
      <c r="T118">
        <v>0</v>
      </c>
      <c r="U118">
        <v>0</v>
      </c>
      <c r="V118">
        <v>0</v>
      </c>
      <c r="W118">
        <v>0</v>
      </c>
      <c r="X118">
        <v>0</v>
      </c>
      <c r="Y118">
        <v>0</v>
      </c>
      <c r="Z118">
        <v>0</v>
      </c>
      <c r="AA118">
        <v>0</v>
      </c>
      <c r="AB118">
        <v>0</v>
      </c>
      <c r="AC118">
        <v>0</v>
      </c>
      <c r="AD118">
        <v>0</v>
      </c>
      <c r="AE118">
        <v>85630</v>
      </c>
      <c r="AF118">
        <v>0</v>
      </c>
    </row>
    <row r="119" spans="1:32" x14ac:dyDescent="0.3">
      <c r="A119">
        <v>9006</v>
      </c>
      <c r="B119" t="s">
        <v>368</v>
      </c>
      <c r="C119" t="s">
        <v>369</v>
      </c>
      <c r="D119">
        <v>237900</v>
      </c>
      <c r="E119">
        <v>0</v>
      </c>
      <c r="F119">
        <v>0</v>
      </c>
      <c r="G119">
        <v>0</v>
      </c>
      <c r="H119">
        <v>0</v>
      </c>
      <c r="I119">
        <v>241739</v>
      </c>
      <c r="J119">
        <v>0</v>
      </c>
      <c r="K119">
        <v>0</v>
      </c>
      <c r="L119">
        <v>0</v>
      </c>
      <c r="M119">
        <v>338755</v>
      </c>
      <c r="N119">
        <v>0</v>
      </c>
      <c r="O119">
        <v>0</v>
      </c>
      <c r="P119">
        <v>0</v>
      </c>
      <c r="Q119">
        <v>0</v>
      </c>
      <c r="R119">
        <v>0</v>
      </c>
      <c r="S119">
        <v>0</v>
      </c>
      <c r="T119">
        <v>0</v>
      </c>
      <c r="U119">
        <v>0</v>
      </c>
      <c r="V119">
        <v>0</v>
      </c>
      <c r="W119">
        <v>0</v>
      </c>
      <c r="X119">
        <v>0</v>
      </c>
      <c r="Y119">
        <v>0</v>
      </c>
      <c r="Z119">
        <v>0</v>
      </c>
      <c r="AA119">
        <v>0</v>
      </c>
      <c r="AB119">
        <v>0</v>
      </c>
      <c r="AC119">
        <v>0</v>
      </c>
      <c r="AD119">
        <v>0</v>
      </c>
      <c r="AE119">
        <v>33789</v>
      </c>
      <c r="AF119">
        <v>0</v>
      </c>
    </row>
    <row r="120" spans="1:32" x14ac:dyDescent="0.3">
      <c r="A120">
        <v>9007</v>
      </c>
      <c r="B120" s="746" t="s">
        <v>567</v>
      </c>
      <c r="C120" t="s">
        <v>370</v>
      </c>
      <c r="D120">
        <v>1.3332999999999999</v>
      </c>
      <c r="E120">
        <v>0</v>
      </c>
      <c r="F120">
        <v>0</v>
      </c>
      <c r="G120">
        <v>0</v>
      </c>
      <c r="H120">
        <v>0</v>
      </c>
      <c r="I120">
        <v>1.7790999999999999</v>
      </c>
      <c r="J120">
        <v>0</v>
      </c>
      <c r="K120">
        <v>0</v>
      </c>
      <c r="L120">
        <v>0</v>
      </c>
      <c r="M120">
        <v>0.3931</v>
      </c>
      <c r="N120">
        <v>0</v>
      </c>
      <c r="O120">
        <v>0</v>
      </c>
      <c r="P120">
        <v>0</v>
      </c>
      <c r="Q120">
        <v>0</v>
      </c>
      <c r="R120">
        <v>0</v>
      </c>
      <c r="S120">
        <v>0</v>
      </c>
      <c r="T120">
        <v>0</v>
      </c>
      <c r="U120">
        <v>0</v>
      </c>
      <c r="V120">
        <v>0</v>
      </c>
      <c r="W120">
        <v>0</v>
      </c>
      <c r="X120">
        <v>0</v>
      </c>
      <c r="Y120">
        <v>0</v>
      </c>
      <c r="Z120">
        <v>0</v>
      </c>
      <c r="AA120">
        <v>0</v>
      </c>
      <c r="AB120">
        <v>0</v>
      </c>
      <c r="AC120">
        <v>0</v>
      </c>
      <c r="AD120">
        <v>0</v>
      </c>
      <c r="AE120">
        <v>2.5343</v>
      </c>
      <c r="AF120">
        <v>0</v>
      </c>
    </row>
    <row r="121" spans="1:32" x14ac:dyDescent="0.3">
      <c r="A121">
        <v>9008</v>
      </c>
      <c r="B121" s="365" t="s">
        <v>371</v>
      </c>
      <c r="C121" t="s">
        <v>138</v>
      </c>
      <c r="D121">
        <v>0</v>
      </c>
      <c r="E121">
        <v>6.85</v>
      </c>
      <c r="F121">
        <v>90.72</v>
      </c>
      <c r="G121">
        <v>7.01</v>
      </c>
      <c r="H121">
        <v>1.65</v>
      </c>
      <c r="I121">
        <v>0</v>
      </c>
      <c r="J121">
        <v>55.73</v>
      </c>
      <c r="K121">
        <v>67.88</v>
      </c>
      <c r="L121">
        <v>38.700000000000003</v>
      </c>
      <c r="M121">
        <v>0</v>
      </c>
      <c r="N121">
        <v>435.45</v>
      </c>
      <c r="O121">
        <v>43.55</v>
      </c>
      <c r="P121">
        <v>77.05</v>
      </c>
      <c r="Q121">
        <v>0.5</v>
      </c>
      <c r="R121">
        <v>1.41</v>
      </c>
      <c r="S121">
        <v>9.6199999999999992</v>
      </c>
      <c r="T121">
        <v>257.39</v>
      </c>
      <c r="U121">
        <v>3.16</v>
      </c>
      <c r="V121">
        <v>32.94</v>
      </c>
      <c r="W121">
        <v>6.69</v>
      </c>
      <c r="X121">
        <v>1.21</v>
      </c>
      <c r="Y121">
        <v>64.69</v>
      </c>
      <c r="Z121">
        <v>10.08</v>
      </c>
      <c r="AA121">
        <v>5.78</v>
      </c>
      <c r="AB121">
        <v>28.01</v>
      </c>
      <c r="AC121">
        <v>3.18</v>
      </c>
      <c r="AD121">
        <v>99.57</v>
      </c>
      <c r="AE121">
        <v>0</v>
      </c>
      <c r="AF121">
        <v>50.21</v>
      </c>
    </row>
    <row r="122" spans="1:32" x14ac:dyDescent="0.3">
      <c r="A122">
        <v>9010</v>
      </c>
      <c r="B122" t="s">
        <v>372</v>
      </c>
      <c r="C122" t="s">
        <v>373</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row>
    <row r="123" spans="1:32" x14ac:dyDescent="0.3">
      <c r="A123">
        <v>9011</v>
      </c>
      <c r="B123" t="s">
        <v>765</v>
      </c>
      <c r="C123" t="s">
        <v>374</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row>
    <row r="124" spans="1:32" x14ac:dyDescent="0.3">
      <c r="A124">
        <v>9012</v>
      </c>
      <c r="B124" t="s">
        <v>766</v>
      </c>
      <c r="C124" t="s">
        <v>374</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row>
    <row r="125" spans="1:32" x14ac:dyDescent="0.3">
      <c r="A125">
        <v>9013</v>
      </c>
      <c r="B125" t="s">
        <v>375</v>
      </c>
      <c r="C125" t="s">
        <v>376</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row>
    <row r="126" spans="1:32" x14ac:dyDescent="0.3">
      <c r="A126">
        <v>9014</v>
      </c>
      <c r="B126" t="s">
        <v>377</v>
      </c>
      <c r="C126" t="s">
        <v>378</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row>
    <row r="127" spans="1:32" x14ac:dyDescent="0.3">
      <c r="A127">
        <v>9015</v>
      </c>
      <c r="B127" t="s">
        <v>767</v>
      </c>
      <c r="C127" t="s">
        <v>138</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row>
    <row r="128" spans="1:32" x14ac:dyDescent="0.3">
      <c r="A128">
        <v>9016</v>
      </c>
      <c r="B128" t="s">
        <v>768</v>
      </c>
      <c r="C128" t="s">
        <v>138</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row>
    <row r="129" spans="1:32" x14ac:dyDescent="0.3">
      <c r="A129">
        <v>9017</v>
      </c>
      <c r="B129" t="s">
        <v>379</v>
      </c>
      <c r="C129" t="s">
        <v>380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row>
    <row r="130" spans="1:32" x14ac:dyDescent="0.3">
      <c r="A130">
        <v>9018</v>
      </c>
      <c r="B130" t="s">
        <v>381</v>
      </c>
      <c r="C130" t="s">
        <v>382</v>
      </c>
      <c r="D130">
        <v>44176</v>
      </c>
      <c r="E130">
        <v>0</v>
      </c>
      <c r="F130">
        <v>0</v>
      </c>
      <c r="G130">
        <v>0</v>
      </c>
      <c r="H130">
        <v>0</v>
      </c>
      <c r="I130">
        <v>1698620</v>
      </c>
      <c r="J130">
        <v>0</v>
      </c>
      <c r="K130">
        <v>0</v>
      </c>
      <c r="L130">
        <v>0</v>
      </c>
      <c r="M130">
        <v>14525</v>
      </c>
      <c r="N130">
        <v>0</v>
      </c>
      <c r="O130">
        <v>0</v>
      </c>
      <c r="P130">
        <v>0</v>
      </c>
      <c r="Q130">
        <v>0</v>
      </c>
      <c r="R130">
        <v>0</v>
      </c>
      <c r="S130">
        <v>0</v>
      </c>
      <c r="T130">
        <v>0</v>
      </c>
      <c r="U130">
        <v>0</v>
      </c>
      <c r="V130">
        <v>0</v>
      </c>
      <c r="W130">
        <v>0</v>
      </c>
      <c r="X130">
        <v>0</v>
      </c>
      <c r="Y130">
        <v>0</v>
      </c>
      <c r="Z130">
        <v>0</v>
      </c>
      <c r="AA130">
        <v>0</v>
      </c>
      <c r="AB130">
        <v>0</v>
      </c>
      <c r="AC130">
        <v>0</v>
      </c>
      <c r="AD130">
        <v>0</v>
      </c>
      <c r="AE130">
        <v>5255</v>
      </c>
      <c r="AF130">
        <v>0</v>
      </c>
    </row>
    <row r="131" spans="1:32" x14ac:dyDescent="0.3">
      <c r="A131">
        <v>9019</v>
      </c>
      <c r="B131" t="s">
        <v>383</v>
      </c>
      <c r="C131" t="s">
        <v>384</v>
      </c>
      <c r="D131">
        <v>44176</v>
      </c>
      <c r="E131">
        <v>0</v>
      </c>
      <c r="F131">
        <v>0</v>
      </c>
      <c r="G131">
        <v>0</v>
      </c>
      <c r="H131">
        <v>0</v>
      </c>
      <c r="I131">
        <v>1698620</v>
      </c>
      <c r="J131">
        <v>0</v>
      </c>
      <c r="K131">
        <v>0</v>
      </c>
      <c r="L131">
        <v>0</v>
      </c>
      <c r="M131">
        <v>14525</v>
      </c>
      <c r="N131">
        <v>0</v>
      </c>
      <c r="O131">
        <v>0</v>
      </c>
      <c r="P131">
        <v>0</v>
      </c>
      <c r="Q131">
        <v>0</v>
      </c>
      <c r="R131">
        <v>0</v>
      </c>
      <c r="S131">
        <v>0</v>
      </c>
      <c r="T131">
        <v>0</v>
      </c>
      <c r="U131">
        <v>0</v>
      </c>
      <c r="V131">
        <v>0</v>
      </c>
      <c r="W131">
        <v>0</v>
      </c>
      <c r="X131">
        <v>0</v>
      </c>
      <c r="Y131">
        <v>0</v>
      </c>
      <c r="Z131">
        <v>0</v>
      </c>
      <c r="AA131">
        <v>0</v>
      </c>
      <c r="AB131">
        <v>0</v>
      </c>
      <c r="AC131">
        <v>0</v>
      </c>
      <c r="AD131">
        <v>0</v>
      </c>
      <c r="AE131">
        <v>5255</v>
      </c>
      <c r="AF131">
        <v>0</v>
      </c>
    </row>
    <row r="136" spans="1:32" x14ac:dyDescent="0.3">
      <c r="C136" t="s">
        <v>949</v>
      </c>
      <c r="D136" s="748">
        <v>21734043</v>
      </c>
      <c r="E136" s="748">
        <v>466534431</v>
      </c>
      <c r="F136" s="748">
        <v>4148815</v>
      </c>
      <c r="G136" s="748">
        <v>17367198</v>
      </c>
      <c r="H136" s="748">
        <v>12227312</v>
      </c>
      <c r="I136" s="748">
        <v>66600683</v>
      </c>
      <c r="J136" s="748">
        <v>12245715</v>
      </c>
      <c r="K136" s="748">
        <v>23729493</v>
      </c>
      <c r="L136" s="748">
        <v>7011028</v>
      </c>
      <c r="M136" s="748">
        <v>3545275</v>
      </c>
      <c r="N136" s="748">
        <v>9438950</v>
      </c>
      <c r="O136" s="748">
        <v>1483250</v>
      </c>
      <c r="P136" s="748">
        <v>1341253</v>
      </c>
      <c r="Q136" s="748">
        <v>40379901</v>
      </c>
      <c r="R136" s="748">
        <v>4722596</v>
      </c>
      <c r="S136" s="748">
        <v>2665782</v>
      </c>
      <c r="T136" s="748">
        <v>890798</v>
      </c>
      <c r="U136" s="748">
        <v>16168423</v>
      </c>
      <c r="V136" s="748">
        <v>11143298</v>
      </c>
      <c r="W136" s="748">
        <v>277030912</v>
      </c>
      <c r="X136" s="748">
        <v>399744618</v>
      </c>
      <c r="Y136" s="748">
        <v>47139806</v>
      </c>
      <c r="Z136" s="748">
        <v>2125772949</v>
      </c>
      <c r="AA136" s="748">
        <v>2732078</v>
      </c>
      <c r="AB136" s="748">
        <v>4518719</v>
      </c>
      <c r="AC136" s="748">
        <v>43095241</v>
      </c>
      <c r="AD136" s="748">
        <v>27865310</v>
      </c>
      <c r="AE136" s="748">
        <v>8059565</v>
      </c>
      <c r="AF136" s="748">
        <v>3157189</v>
      </c>
    </row>
    <row r="138" spans="1:32" x14ac:dyDescent="0.3">
      <c r="D138" s="748">
        <f>D113-D136</f>
        <v>0</v>
      </c>
      <c r="E138" s="748">
        <f t="shared" ref="E138:AF138" si="0">E113-E136</f>
        <v>0</v>
      </c>
      <c r="F138" s="748">
        <f t="shared" si="0"/>
        <v>0</v>
      </c>
      <c r="G138" s="748">
        <f t="shared" si="0"/>
        <v>0</v>
      </c>
      <c r="H138" s="748">
        <f t="shared" si="0"/>
        <v>0</v>
      </c>
      <c r="I138" s="748">
        <f t="shared" si="0"/>
        <v>0</v>
      </c>
      <c r="J138" s="748">
        <f t="shared" si="0"/>
        <v>0</v>
      </c>
      <c r="K138" s="748">
        <f t="shared" si="0"/>
        <v>0</v>
      </c>
      <c r="L138" s="748">
        <f t="shared" si="0"/>
        <v>0</v>
      </c>
      <c r="M138" s="748">
        <f t="shared" si="0"/>
        <v>0</v>
      </c>
      <c r="N138" s="748">
        <f t="shared" si="0"/>
        <v>0</v>
      </c>
      <c r="O138" s="748">
        <f t="shared" si="0"/>
        <v>0</v>
      </c>
      <c r="P138" s="748">
        <f t="shared" si="0"/>
        <v>0</v>
      </c>
      <c r="Q138" s="748">
        <f t="shared" si="0"/>
        <v>0</v>
      </c>
      <c r="R138" s="748">
        <f t="shared" si="0"/>
        <v>0</v>
      </c>
      <c r="S138" s="748">
        <f t="shared" si="0"/>
        <v>0</v>
      </c>
      <c r="T138" s="748">
        <f t="shared" si="0"/>
        <v>0</v>
      </c>
      <c r="U138" s="748">
        <f t="shared" si="0"/>
        <v>0</v>
      </c>
      <c r="V138" s="748">
        <f t="shared" si="0"/>
        <v>0</v>
      </c>
      <c r="W138" s="748">
        <f t="shared" si="0"/>
        <v>0</v>
      </c>
      <c r="X138" s="748">
        <f t="shared" si="0"/>
        <v>0</v>
      </c>
      <c r="Y138" s="748">
        <f t="shared" si="0"/>
        <v>0</v>
      </c>
      <c r="Z138" s="748">
        <f t="shared" si="0"/>
        <v>0</v>
      </c>
      <c r="AA138" s="748">
        <f t="shared" si="0"/>
        <v>0</v>
      </c>
      <c r="AB138" s="748">
        <f t="shared" si="0"/>
        <v>0</v>
      </c>
      <c r="AC138" s="748">
        <f t="shared" si="0"/>
        <v>0</v>
      </c>
      <c r="AD138" s="748">
        <f t="shared" si="0"/>
        <v>0</v>
      </c>
      <c r="AE138" s="748">
        <f t="shared" si="0"/>
        <v>0</v>
      </c>
      <c r="AF138" s="748">
        <f t="shared" si="0"/>
        <v>0</v>
      </c>
    </row>
  </sheetData>
  <sheetProtection algorithmName="SHA-512" hashValue="QuE0FCI49hIIlBUYw03zKaGORtt6DV9zyQMUYyKmSkOZEWJadiHPWeBTGA42nt1Z+j36WNXN4QaoTzzc8qlhZw==" saltValue="ybD0MNA4n1OoXunGwypSJA=="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Instructions</vt:lpstr>
      <vt:lpstr>Unit Data from Audit Worksheet</vt:lpstr>
      <vt:lpstr>TD Info Completed by Auditor</vt:lpstr>
      <vt:lpstr>Performance  Indicators Print</vt:lpstr>
      <vt:lpstr>Performance Indicators FBA%</vt:lpstr>
      <vt:lpstr>Import</vt:lpstr>
      <vt:lpstr>RSS</vt:lpstr>
      <vt:lpstr>PY1 Data(H)</vt:lpstr>
      <vt:lpstr>PY2 Data(H)</vt:lpstr>
      <vt:lpstr>Unit Names(H)</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2023-09-14T19:30:15Z</cp:lastPrinted>
  <dcterms:created xsi:type="dcterms:W3CDTF">2011-03-11T21:05:05Z</dcterms:created>
  <dcterms:modified xsi:type="dcterms:W3CDTF">2024-09-05T18:56:47Z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